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n\Desktop\ML\EXCEL\EXCEL PRACTICE\"/>
    </mc:Choice>
  </mc:AlternateContent>
  <xr:revisionPtr revIDLastSave="0" documentId="13_ncr:1_{5877FECD-8751-4069-BE8A-594A4B55EE2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R_record" sheetId="2" r:id="rId1"/>
    <sheet name="Salary Evaluation" sheetId="3" r:id="rId2"/>
    <sheet name="PIVOT" sheetId="4" r:id="rId3"/>
    <sheet name="ACCOUNT CHART" sheetId="5" r:id="rId4"/>
  </sheets>
  <definedNames>
    <definedName name="_xlnm._FilterDatabase" localSheetId="0" hidden="1">HR_record!$B$2:$H$2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5" l="1"/>
  <c r="B6" i="5"/>
  <c r="B5" i="5"/>
  <c r="B3" i="5"/>
  <c r="J19" i="3"/>
  <c r="J18" i="3"/>
  <c r="J17" i="3"/>
  <c r="J16" i="3"/>
  <c r="I19" i="3"/>
  <c r="I18" i="3"/>
  <c r="I17" i="3"/>
  <c r="I16" i="3"/>
  <c r="H19" i="3"/>
  <c r="H18" i="3"/>
  <c r="H17" i="3"/>
  <c r="H16" i="3"/>
  <c r="G19" i="3"/>
  <c r="G18" i="3"/>
  <c r="G17" i="3"/>
  <c r="G16" i="3"/>
  <c r="F19" i="3"/>
  <c r="F18" i="3"/>
  <c r="F17" i="3"/>
  <c r="F16" i="3"/>
  <c r="E19" i="3"/>
  <c r="E18" i="3"/>
  <c r="E17" i="3"/>
  <c r="E16" i="3"/>
  <c r="D19" i="3"/>
  <c r="D18" i="3"/>
  <c r="D17" i="3"/>
  <c r="D16" i="3"/>
  <c r="C19" i="3"/>
  <c r="C18" i="3"/>
  <c r="C17" i="3"/>
  <c r="C16" i="3"/>
  <c r="B19" i="3"/>
  <c r="B18" i="3"/>
  <c r="B17" i="3"/>
  <c r="B16" i="3"/>
  <c r="K16" i="3" l="1"/>
  <c r="B7" i="3" s="1"/>
  <c r="C7" i="3"/>
  <c r="K17" i="3"/>
  <c r="B8" i="3" s="1"/>
  <c r="C8" i="3"/>
  <c r="K18" i="3"/>
  <c r="B9" i="3" s="1"/>
  <c r="C9" i="3"/>
  <c r="K19" i="3"/>
  <c r="B10" i="3" s="1"/>
  <c r="C10" i="3"/>
  <c r="C11" i="3" l="1"/>
  <c r="E10" i="3"/>
  <c r="D10" i="3"/>
  <c r="F10" i="3"/>
  <c r="E9" i="3"/>
  <c r="D9" i="3"/>
  <c r="F9" i="3"/>
  <c r="E8" i="3"/>
  <c r="D8" i="3"/>
  <c r="F8" i="3"/>
  <c r="E7" i="3"/>
  <c r="E11" i="3" s="1"/>
  <c r="D7" i="3"/>
  <c r="D11" i="3" s="1"/>
  <c r="F7" i="3"/>
  <c r="F1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<sst xmlns="http://schemas.openxmlformats.org/spreadsheetml/2006/main" count="1153" uniqueCount="692">
  <si>
    <t>S/N</t>
  </si>
  <si>
    <t>First_name</t>
  </si>
  <si>
    <t>Last_name</t>
  </si>
  <si>
    <t>Date_of_Appointment</t>
  </si>
  <si>
    <t>Job_Role</t>
  </si>
  <si>
    <t>Work_ID</t>
  </si>
  <si>
    <t>Veriee</t>
  </si>
  <si>
    <t>Cano</t>
  </si>
  <si>
    <t>15/11/2004</t>
  </si>
  <si>
    <t>Software Engineer IV</t>
  </si>
  <si>
    <t>Georg</t>
  </si>
  <si>
    <t>Lindenberg</t>
  </si>
  <si>
    <t>23/02/2023</t>
  </si>
  <si>
    <t>Business Systems Development Analyst</t>
  </si>
  <si>
    <t>Alyce</t>
  </si>
  <si>
    <t>Hold</t>
  </si>
  <si>
    <t>Speech Pathologist</t>
  </si>
  <si>
    <t>Christan</t>
  </si>
  <si>
    <t>Northern</t>
  </si>
  <si>
    <t>26/04/2010</t>
  </si>
  <si>
    <t>Sales Representative</t>
  </si>
  <si>
    <t>Phyllida</t>
  </si>
  <si>
    <t>Willshaw</t>
  </si>
  <si>
    <t>25/08/2021</t>
  </si>
  <si>
    <t>Web Developer IV</t>
  </si>
  <si>
    <t>Mimi</t>
  </si>
  <si>
    <t>Greenhall</t>
  </si>
  <si>
    <t>28/03/2016</t>
  </si>
  <si>
    <t>Help Desk Technician</t>
  </si>
  <si>
    <t>Zaneta</t>
  </si>
  <si>
    <t>Palke</t>
  </si>
  <si>
    <t>15/04/2009</t>
  </si>
  <si>
    <t>Account Executive</t>
  </si>
  <si>
    <t>Erie</t>
  </si>
  <si>
    <t>Giacovetti</t>
  </si>
  <si>
    <t>21/08/2009</t>
  </si>
  <si>
    <t>Chemical Engineer</t>
  </si>
  <si>
    <t>Victor</t>
  </si>
  <si>
    <t>Skill</t>
  </si>
  <si>
    <t>24/09/2008</t>
  </si>
  <si>
    <t>Clinical Specialist</t>
  </si>
  <si>
    <t>Alaine</t>
  </si>
  <si>
    <t>Buxsey</t>
  </si>
  <si>
    <t>19/07/2012</t>
  </si>
  <si>
    <t>Civil Engineer</t>
  </si>
  <si>
    <t>Elinor</t>
  </si>
  <si>
    <t>Lamblot</t>
  </si>
  <si>
    <t>Health Coach IV</t>
  </si>
  <si>
    <t>Tan</t>
  </si>
  <si>
    <t>Earles</t>
  </si>
  <si>
    <t>27/07/2015</t>
  </si>
  <si>
    <t>Web Designer III</t>
  </si>
  <si>
    <t>Rriocard</t>
  </si>
  <si>
    <t>Erricker</t>
  </si>
  <si>
    <t>20/09/2004</t>
  </si>
  <si>
    <t>Data Coordinator</t>
  </si>
  <si>
    <t>Alford</t>
  </si>
  <si>
    <t>Lunam</t>
  </si>
  <si>
    <t>Accountant I</t>
  </si>
  <si>
    <t>Bonnie</t>
  </si>
  <si>
    <t>Foyle</t>
  </si>
  <si>
    <t>31/05/2007</t>
  </si>
  <si>
    <t>Compensation Analyst</t>
  </si>
  <si>
    <t>Gerianna</t>
  </si>
  <si>
    <t>Thurske</t>
  </si>
  <si>
    <t>22/11/2009</t>
  </si>
  <si>
    <t>Design Engineer</t>
  </si>
  <si>
    <t>Yardley</t>
  </si>
  <si>
    <t>Missenden</t>
  </si>
  <si>
    <t>28/06/2007</t>
  </si>
  <si>
    <t>Editor</t>
  </si>
  <si>
    <t>Annadiana</t>
  </si>
  <si>
    <t>Baldcock</t>
  </si>
  <si>
    <t>19/10/2008</t>
  </si>
  <si>
    <t>Lavinia</t>
  </si>
  <si>
    <t>Ettritch</t>
  </si>
  <si>
    <t>Lonna</t>
  </si>
  <si>
    <t>Pearcehouse</t>
  </si>
  <si>
    <t>Systems Administrator III</t>
  </si>
  <si>
    <t>Pip</t>
  </si>
  <si>
    <t>Hamblen</t>
  </si>
  <si>
    <t>25/04/2004</t>
  </si>
  <si>
    <t>Budget/Accounting Analyst IV</t>
  </si>
  <si>
    <t>Berne</t>
  </si>
  <si>
    <t>Battista</t>
  </si>
  <si>
    <t>Account Representative III</t>
  </si>
  <si>
    <t>Lita</t>
  </si>
  <si>
    <t>Whines</t>
  </si>
  <si>
    <t>15/08/2002</t>
  </si>
  <si>
    <t>Senior Cost Accountant</t>
  </si>
  <si>
    <t>Renaldo</t>
  </si>
  <si>
    <t>Sitlington</t>
  </si>
  <si>
    <t>13/04/2011</t>
  </si>
  <si>
    <t>Senior Quality Engineer</t>
  </si>
  <si>
    <t>Teddy</t>
  </si>
  <si>
    <t>Cariss</t>
  </si>
  <si>
    <t>18/02/2022</t>
  </si>
  <si>
    <t>Software Test Engineer I</t>
  </si>
  <si>
    <t>Lane</t>
  </si>
  <si>
    <t>Mettricke</t>
  </si>
  <si>
    <t>Project Manager</t>
  </si>
  <si>
    <t>Andie</t>
  </si>
  <si>
    <t>Cloutt</t>
  </si>
  <si>
    <t>13/10/2021</t>
  </si>
  <si>
    <t>Computer Systems Analyst IV</t>
  </si>
  <si>
    <t>Nil</t>
  </si>
  <si>
    <t>Lowndsborough</t>
  </si>
  <si>
    <t>Statistician III</t>
  </si>
  <si>
    <t>Vivien</t>
  </si>
  <si>
    <t>Bounds</t>
  </si>
  <si>
    <t>Administrative Officer</t>
  </si>
  <si>
    <t>Morley</t>
  </si>
  <si>
    <t>Stennes</t>
  </si>
  <si>
    <t>17/07/2023</t>
  </si>
  <si>
    <t>Edy</t>
  </si>
  <si>
    <t>Kellar</t>
  </si>
  <si>
    <t>13/05/2017</t>
  </si>
  <si>
    <t>Desktop Support Technician</t>
  </si>
  <si>
    <t>Geneva</t>
  </si>
  <si>
    <t>Antonacci</t>
  </si>
  <si>
    <t>Chief Design Engineer</t>
  </si>
  <si>
    <t>Xylina</t>
  </si>
  <si>
    <t>Kohler</t>
  </si>
  <si>
    <t>16/08/2013</t>
  </si>
  <si>
    <t>Legal Assistant</t>
  </si>
  <si>
    <t>Thorstein</t>
  </si>
  <si>
    <t>Muzzi</t>
  </si>
  <si>
    <t>Executive Secretary</t>
  </si>
  <si>
    <t>Lotty</t>
  </si>
  <si>
    <t>Blandamore</t>
  </si>
  <si>
    <t>21/02/2016</t>
  </si>
  <si>
    <t>Elroy</t>
  </si>
  <si>
    <t>Kirrens</t>
  </si>
  <si>
    <t>Internal Auditor</t>
  </si>
  <si>
    <t>Mufinella</t>
  </si>
  <si>
    <t>Timmens</t>
  </si>
  <si>
    <t>Account Representative II</t>
  </si>
  <si>
    <t>Jerrilee</t>
  </si>
  <si>
    <t>Handscomb</t>
  </si>
  <si>
    <t>23/04/2016</t>
  </si>
  <si>
    <t>Sales Associate</t>
  </si>
  <si>
    <t>Josee</t>
  </si>
  <si>
    <t>Monery</t>
  </si>
  <si>
    <t>17/08/2004</t>
  </si>
  <si>
    <t>Programmer II</t>
  </si>
  <si>
    <t>Patrick</t>
  </si>
  <si>
    <t>Demelt</t>
  </si>
  <si>
    <t>25/08/2002</t>
  </si>
  <si>
    <t>Office Assistant IV</t>
  </si>
  <si>
    <t>Benji</t>
  </si>
  <si>
    <t>Czajka</t>
  </si>
  <si>
    <t>Information Systems Manager</t>
  </si>
  <si>
    <t>Adrianne</t>
  </si>
  <si>
    <t>Oxton</t>
  </si>
  <si>
    <t>Research Nurse</t>
  </si>
  <si>
    <t>Laughton</t>
  </si>
  <si>
    <t>Trays</t>
  </si>
  <si>
    <t>30/09/2014</t>
  </si>
  <si>
    <t>Hasheem</t>
  </si>
  <si>
    <t>Romera</t>
  </si>
  <si>
    <t>26/05/2015</t>
  </si>
  <si>
    <t>Automation Specialist III</t>
  </si>
  <si>
    <t>Evaleen</t>
  </si>
  <si>
    <t>Boddice</t>
  </si>
  <si>
    <t>15/04/2013</t>
  </si>
  <si>
    <t>Geologist III</t>
  </si>
  <si>
    <t>Vassili</t>
  </si>
  <si>
    <t>Dorie</t>
  </si>
  <si>
    <t>Electrical Engineer</t>
  </si>
  <si>
    <t>Grayce</t>
  </si>
  <si>
    <t>Ramble</t>
  </si>
  <si>
    <t>18/10/2019</t>
  </si>
  <si>
    <t>GIS Technical Architect</t>
  </si>
  <si>
    <t>Irwin</t>
  </si>
  <si>
    <t>MacFayden</t>
  </si>
  <si>
    <t>Financial Analyst</t>
  </si>
  <si>
    <t>Tessie</t>
  </si>
  <si>
    <t>Pusill</t>
  </si>
  <si>
    <t>18/07/2009</t>
  </si>
  <si>
    <t>Amelia</t>
  </si>
  <si>
    <t>Phorsby</t>
  </si>
  <si>
    <t>Brien</t>
  </si>
  <si>
    <t>Carryer</t>
  </si>
  <si>
    <t>Safety Technician III</t>
  </si>
  <si>
    <t>Bailie</t>
  </si>
  <si>
    <t>Dunton</t>
  </si>
  <si>
    <t>15/02/2018</t>
  </si>
  <si>
    <t>Hetty</t>
  </si>
  <si>
    <t>Ralphs</t>
  </si>
  <si>
    <t>28/06/2011</t>
  </si>
  <si>
    <t>Jennee</t>
  </si>
  <si>
    <t>Konke</t>
  </si>
  <si>
    <t>17/07/2005</t>
  </si>
  <si>
    <t>Physical Therapy Assistant</t>
  </si>
  <si>
    <t>Rhett</t>
  </si>
  <si>
    <t>Jachimczak</t>
  </si>
  <si>
    <t>19/07/2016</t>
  </si>
  <si>
    <t>Hoebart</t>
  </si>
  <si>
    <t>Setterthwait</t>
  </si>
  <si>
    <t>Tax Accountant</t>
  </si>
  <si>
    <t>Balduin</t>
  </si>
  <si>
    <t>Smout</t>
  </si>
  <si>
    <t>13/11/2018</t>
  </si>
  <si>
    <t>Web Designer II</t>
  </si>
  <si>
    <t>Fianna</t>
  </si>
  <si>
    <t>Glenister</t>
  </si>
  <si>
    <t>25/03/2006</t>
  </si>
  <si>
    <t>Yolande</t>
  </si>
  <si>
    <t>Dominicacci</t>
  </si>
  <si>
    <t>Diane-marie</t>
  </si>
  <si>
    <t>Augustine</t>
  </si>
  <si>
    <t>24/02/2018</t>
  </si>
  <si>
    <t>Christie</t>
  </si>
  <si>
    <t>Manketell</t>
  </si>
  <si>
    <t>Shurlock</t>
  </si>
  <si>
    <t>Curtin</t>
  </si>
  <si>
    <t>Account Coordinator</t>
  </si>
  <si>
    <t>Donnie</t>
  </si>
  <si>
    <t>Fines</t>
  </si>
  <si>
    <t>Staff Accountant II</t>
  </si>
  <si>
    <t>Junia</t>
  </si>
  <si>
    <t>Deinhardt</t>
  </si>
  <si>
    <t>25/02/2018</t>
  </si>
  <si>
    <t>Systems Administrator IV</t>
  </si>
  <si>
    <t>Haywood</t>
  </si>
  <si>
    <t>Hamal</t>
  </si>
  <si>
    <t>24/01/2019</t>
  </si>
  <si>
    <t>Fredi</t>
  </si>
  <si>
    <t>Pardoe</t>
  </si>
  <si>
    <t>23/08/2010</t>
  </si>
  <si>
    <t>Payment Adjustment Coordinator</t>
  </si>
  <si>
    <t>Cobbie</t>
  </si>
  <si>
    <t>Hyman</t>
  </si>
  <si>
    <t>22/04/2011</t>
  </si>
  <si>
    <t>Research Associate</t>
  </si>
  <si>
    <t>Tristan</t>
  </si>
  <si>
    <t>Mace</t>
  </si>
  <si>
    <t>Alfie</t>
  </si>
  <si>
    <t>Triebner</t>
  </si>
  <si>
    <t>17/12/2020</t>
  </si>
  <si>
    <t>Thayne</t>
  </si>
  <si>
    <t>Kellock</t>
  </si>
  <si>
    <t>Ebonee</t>
  </si>
  <si>
    <t>Brampton</t>
  </si>
  <si>
    <t>26/03/2005</t>
  </si>
  <si>
    <t>Health Coach I</t>
  </si>
  <si>
    <t>Batholomew</t>
  </si>
  <si>
    <t>Skehan</t>
  </si>
  <si>
    <t>27/02/2022</t>
  </si>
  <si>
    <t>Darcey</t>
  </si>
  <si>
    <t>Iacobassi</t>
  </si>
  <si>
    <t>22/06/2008</t>
  </si>
  <si>
    <t>Kerry</t>
  </si>
  <si>
    <t>Willan</t>
  </si>
  <si>
    <t>Senior Sales Associate</t>
  </si>
  <si>
    <t>Barrett</t>
  </si>
  <si>
    <t>Mayes</t>
  </si>
  <si>
    <t>Actuary</t>
  </si>
  <si>
    <t>Gibby</t>
  </si>
  <si>
    <t>Quodling</t>
  </si>
  <si>
    <t>18/11/2020</t>
  </si>
  <si>
    <t>Nurse</t>
  </si>
  <si>
    <t>Price</t>
  </si>
  <si>
    <t>Hitscher</t>
  </si>
  <si>
    <t>13/08/2002</t>
  </si>
  <si>
    <t>Senior Financial Analyst</t>
  </si>
  <si>
    <t>Gavin</t>
  </si>
  <si>
    <t>Olrenshaw</t>
  </si>
  <si>
    <t>Lissie</t>
  </si>
  <si>
    <t>Bly</t>
  </si>
  <si>
    <t>27/02/2020</t>
  </si>
  <si>
    <t>Sidonia</t>
  </si>
  <si>
    <t>Meddings</t>
  </si>
  <si>
    <t>13/02/2008</t>
  </si>
  <si>
    <t>Christian</t>
  </si>
  <si>
    <t>O'Dogherty</t>
  </si>
  <si>
    <t>Geological Engineer</t>
  </si>
  <si>
    <t>Ericha</t>
  </si>
  <si>
    <t>Youle</t>
  </si>
  <si>
    <t>27/05/2008</t>
  </si>
  <si>
    <t>Media Manager IV</t>
  </si>
  <si>
    <t>Rowen</t>
  </si>
  <si>
    <t>Sails</t>
  </si>
  <si>
    <t>16/02/2012</t>
  </si>
  <si>
    <t>Food Chemist</t>
  </si>
  <si>
    <t>Temple</t>
  </si>
  <si>
    <t>Kimbling</t>
  </si>
  <si>
    <t>Theodora</t>
  </si>
  <si>
    <t>Kivlehan</t>
  </si>
  <si>
    <t>14/11/2020</t>
  </si>
  <si>
    <t>Media Manager III</t>
  </si>
  <si>
    <t>Janifer</t>
  </si>
  <si>
    <t>Melmeth</t>
  </si>
  <si>
    <t>Recruiting Manager</t>
  </si>
  <si>
    <t>Devonne</t>
  </si>
  <si>
    <t>Marham</t>
  </si>
  <si>
    <t>Kym</t>
  </si>
  <si>
    <t>Jeannin</t>
  </si>
  <si>
    <t>16/05/2005</t>
  </si>
  <si>
    <t>Gabriellia</t>
  </si>
  <si>
    <t>Armin</t>
  </si>
  <si>
    <t>Software Test Engineer IV</t>
  </si>
  <si>
    <t>Maddi</t>
  </si>
  <si>
    <t>Axtell</t>
  </si>
  <si>
    <t>Research Assistant IV</t>
  </si>
  <si>
    <t>Jeniece</t>
  </si>
  <si>
    <t>Raistrick</t>
  </si>
  <si>
    <t>16/05/2007</t>
  </si>
  <si>
    <t>Software Engineer I</t>
  </si>
  <si>
    <t>Kania</t>
  </si>
  <si>
    <t>Maha</t>
  </si>
  <si>
    <t>15/09/2009</t>
  </si>
  <si>
    <t>Statistician I</t>
  </si>
  <si>
    <t>Esmeralda</t>
  </si>
  <si>
    <t>O'Bruen</t>
  </si>
  <si>
    <t>Elana</t>
  </si>
  <si>
    <t>Charlick</t>
  </si>
  <si>
    <t>15/11/2009</t>
  </si>
  <si>
    <t>Help Desk Operator</t>
  </si>
  <si>
    <t>Anderson</t>
  </si>
  <si>
    <t>Scade</t>
  </si>
  <si>
    <t>Operator</t>
  </si>
  <si>
    <t>Gasper</t>
  </si>
  <si>
    <t>Coventon</t>
  </si>
  <si>
    <t>15/11/2015</t>
  </si>
  <si>
    <t>Programmer Analyst III</t>
  </si>
  <si>
    <t>Turley</t>
  </si>
  <si>
    <t>Luciano</t>
  </si>
  <si>
    <t>Bradock</t>
  </si>
  <si>
    <t>29/05/2009</t>
  </si>
  <si>
    <t>Senior Developer</t>
  </si>
  <si>
    <t>Marleen</t>
  </si>
  <si>
    <t>Hathorn</t>
  </si>
  <si>
    <t>Human Resources Manager</t>
  </si>
  <si>
    <t>Beitris</t>
  </si>
  <si>
    <t>Maffulli</t>
  </si>
  <si>
    <t>Administrative Assistant II</t>
  </si>
  <si>
    <t>Leone</t>
  </si>
  <si>
    <t>Fraczkiewicz</t>
  </si>
  <si>
    <t>18/01/2019</t>
  </si>
  <si>
    <t>Boone</t>
  </si>
  <si>
    <t>Joubert</t>
  </si>
  <si>
    <t>25/08/2014</t>
  </si>
  <si>
    <t>Librarian</t>
  </si>
  <si>
    <t>Caterina</t>
  </si>
  <si>
    <t>Wrotham</t>
  </si>
  <si>
    <t>Cost Accountant</t>
  </si>
  <si>
    <t>Gregor</t>
  </si>
  <si>
    <t>Bound</t>
  </si>
  <si>
    <t>23/09/2003</t>
  </si>
  <si>
    <t>Teacher</t>
  </si>
  <si>
    <t>Winthrop</t>
  </si>
  <si>
    <t>Gobel</t>
  </si>
  <si>
    <t>Occupational Therapist</t>
  </si>
  <si>
    <t>Vennard</t>
  </si>
  <si>
    <t>Friedrich</t>
  </si>
  <si>
    <t>Wanell</t>
  </si>
  <si>
    <t>18/05/2006</t>
  </si>
  <si>
    <t>Nurse Practicioner</t>
  </si>
  <si>
    <t>Kain</t>
  </si>
  <si>
    <t>Bewley</t>
  </si>
  <si>
    <t>Structural Engineer</t>
  </si>
  <si>
    <t>Cart</t>
  </si>
  <si>
    <t>Antusch</t>
  </si>
  <si>
    <t>26/06/2009</t>
  </si>
  <si>
    <t>Automation Specialist II</t>
  </si>
  <si>
    <t>Amos</t>
  </si>
  <si>
    <t>Arlt</t>
  </si>
  <si>
    <t>24/03/2018</t>
  </si>
  <si>
    <t>Social Worker</t>
  </si>
  <si>
    <t>Ryan</t>
  </si>
  <si>
    <t>Haacker</t>
  </si>
  <si>
    <t>29/07/2007</t>
  </si>
  <si>
    <t>Environmental Tech</t>
  </si>
  <si>
    <t>Janey</t>
  </si>
  <si>
    <t>Bischop</t>
  </si>
  <si>
    <t>Product Engineer</t>
  </si>
  <si>
    <t>Billi</t>
  </si>
  <si>
    <t>Carloni</t>
  </si>
  <si>
    <t>17/02/2019</t>
  </si>
  <si>
    <t>Registered Nurse</t>
  </si>
  <si>
    <t>Mart</t>
  </si>
  <si>
    <t>Crampin</t>
  </si>
  <si>
    <t>Geologist I</t>
  </si>
  <si>
    <t>Lewie</t>
  </si>
  <si>
    <t>Watton</t>
  </si>
  <si>
    <t>Pharmacist</t>
  </si>
  <si>
    <t>Biron</t>
  </si>
  <si>
    <t>Welch</t>
  </si>
  <si>
    <t>Staff Accountant III</t>
  </si>
  <si>
    <t>Claudina</t>
  </si>
  <si>
    <t>Espie</t>
  </si>
  <si>
    <t>Job</t>
  </si>
  <si>
    <t>Fenkel</t>
  </si>
  <si>
    <t>29/01/2017</t>
  </si>
  <si>
    <t>Coriss</t>
  </si>
  <si>
    <t>Casarili</t>
  </si>
  <si>
    <t>22/10/2011</t>
  </si>
  <si>
    <t>Marketing Manager</t>
  </si>
  <si>
    <t>Henrietta</t>
  </si>
  <si>
    <t>Shurrock</t>
  </si>
  <si>
    <t>29/11/2011</t>
  </si>
  <si>
    <t>Technical Writer</t>
  </si>
  <si>
    <t>Lorianna</t>
  </si>
  <si>
    <t>Oxer</t>
  </si>
  <si>
    <t>Cesaro</t>
  </si>
  <si>
    <t>Parminter</t>
  </si>
  <si>
    <t>27/05/2007</t>
  </si>
  <si>
    <t>Programmer Analyst I</t>
  </si>
  <si>
    <t>Woodie</t>
  </si>
  <si>
    <t>Keune</t>
  </si>
  <si>
    <t>28/07/2016</t>
  </si>
  <si>
    <t>Zora</t>
  </si>
  <si>
    <t>Paquet</t>
  </si>
  <si>
    <t>24/06/2005</t>
  </si>
  <si>
    <t>Blondy</t>
  </si>
  <si>
    <t>Juckes</t>
  </si>
  <si>
    <t>19/05/2006</t>
  </si>
  <si>
    <t>Marketing Assistant</t>
  </si>
  <si>
    <t>Audie</t>
  </si>
  <si>
    <t>Casaro</t>
  </si>
  <si>
    <t>13/11/2010</t>
  </si>
  <si>
    <t>Iosep</t>
  </si>
  <si>
    <t>Gaber</t>
  </si>
  <si>
    <t>Marylynne</t>
  </si>
  <si>
    <t>Acory</t>
  </si>
  <si>
    <t>24/10/2008</t>
  </si>
  <si>
    <t>Software Test Engineer III</t>
  </si>
  <si>
    <t>Tierney</t>
  </si>
  <si>
    <t>Sullly</t>
  </si>
  <si>
    <t>29/09/2019</t>
  </si>
  <si>
    <t>Aaren</t>
  </si>
  <si>
    <t>Costar</t>
  </si>
  <si>
    <t>13/07/2012</t>
  </si>
  <si>
    <t>Lilyan</t>
  </si>
  <si>
    <t>Waldram</t>
  </si>
  <si>
    <t>Sim</t>
  </si>
  <si>
    <t>Viccary</t>
  </si>
  <si>
    <t>Celle</t>
  </si>
  <si>
    <t>Hirsch</t>
  </si>
  <si>
    <t>17/03/2022</t>
  </si>
  <si>
    <t>Teresa</t>
  </si>
  <si>
    <t>Ventum</t>
  </si>
  <si>
    <t>25/11/2002</t>
  </si>
  <si>
    <t>Mechanical Systems Engineer</t>
  </si>
  <si>
    <t>Office Assistant I</t>
  </si>
  <si>
    <t>Fairleigh</t>
  </si>
  <si>
    <t>Nuclear Power Engineer</t>
  </si>
  <si>
    <t>Engineer III</t>
  </si>
  <si>
    <t>29/04/2016</t>
  </si>
  <si>
    <t>Developer III</t>
  </si>
  <si>
    <t>Conrade</t>
  </si>
  <si>
    <t>Office Assistant II</t>
  </si>
  <si>
    <t>Dental Hygienist</t>
  </si>
  <si>
    <t>Web Developer II</t>
  </si>
  <si>
    <t>25/07/2015</t>
  </si>
  <si>
    <t>Jordon</t>
  </si>
  <si>
    <t>Software Consultant</t>
  </si>
  <si>
    <t>16/06/2009</t>
  </si>
  <si>
    <t>Brenna</t>
  </si>
  <si>
    <t>Carrissa</t>
  </si>
  <si>
    <t>Urry</t>
  </si>
  <si>
    <t>Morgun</t>
  </si>
  <si>
    <t>Gibling</t>
  </si>
  <si>
    <t>Crinkley</t>
  </si>
  <si>
    <t>27/01/2021</t>
  </si>
  <si>
    <t>Vance</t>
  </si>
  <si>
    <t>Elverstone</t>
  </si>
  <si>
    <t>Marrissa</t>
  </si>
  <si>
    <t>Royds</t>
  </si>
  <si>
    <t>Nikoletta</t>
  </si>
  <si>
    <t>Thomassen</t>
  </si>
  <si>
    <t>28/07/2003</t>
  </si>
  <si>
    <t>Dorothee</t>
  </si>
  <si>
    <t>Rustidge</t>
  </si>
  <si>
    <t>Doralia</t>
  </si>
  <si>
    <t>Walley</t>
  </si>
  <si>
    <t>Onfre</t>
  </si>
  <si>
    <t>Selly</t>
  </si>
  <si>
    <t>14/01/2017</t>
  </si>
  <si>
    <t>Research Assistant III</t>
  </si>
  <si>
    <t>Sherwynd</t>
  </si>
  <si>
    <t>Fright</t>
  </si>
  <si>
    <t>Cody</t>
  </si>
  <si>
    <t>Glencrosche</t>
  </si>
  <si>
    <t>Marve</t>
  </si>
  <si>
    <t>Simants</t>
  </si>
  <si>
    <t>Walden</t>
  </si>
  <si>
    <t>Oager</t>
  </si>
  <si>
    <t>13/02/2022</t>
  </si>
  <si>
    <t>Torie</t>
  </si>
  <si>
    <t>Deetlof</t>
  </si>
  <si>
    <t>Francisco</t>
  </si>
  <si>
    <t>Levings</t>
  </si>
  <si>
    <t>17/05/2014</t>
  </si>
  <si>
    <t>Gisela</t>
  </si>
  <si>
    <t>Westman</t>
  </si>
  <si>
    <t>19/04/2008</t>
  </si>
  <si>
    <t>Doti</t>
  </si>
  <si>
    <t>Brunesco</t>
  </si>
  <si>
    <t>Crystie</t>
  </si>
  <si>
    <t>Blazevic</t>
  </si>
  <si>
    <t>15/04/2018</t>
  </si>
  <si>
    <t>Corny</t>
  </si>
  <si>
    <t>Ravenscroft</t>
  </si>
  <si>
    <t>15/01/2023</t>
  </si>
  <si>
    <t>Jacynth</t>
  </si>
  <si>
    <t>Lavin</t>
  </si>
  <si>
    <t>Thadeus</t>
  </si>
  <si>
    <t>Orum</t>
  </si>
  <si>
    <t>26/11/2021</t>
  </si>
  <si>
    <t>Hobart</t>
  </si>
  <si>
    <t>Absolom</t>
  </si>
  <si>
    <t>Millam</t>
  </si>
  <si>
    <t>20/07/2023</t>
  </si>
  <si>
    <t>Andres</t>
  </si>
  <si>
    <t>17/10/2020</t>
  </si>
  <si>
    <t>Justen</t>
  </si>
  <si>
    <t>20/08/2015</t>
  </si>
  <si>
    <t>Ebony</t>
  </si>
  <si>
    <t>Janodet</t>
  </si>
  <si>
    <t>Sharleen</t>
  </si>
  <si>
    <t>Chappelle</t>
  </si>
  <si>
    <t>Shem</t>
  </si>
  <si>
    <t>Tomaino</t>
  </si>
  <si>
    <t>14/02/2016</t>
  </si>
  <si>
    <t>Brooke</t>
  </si>
  <si>
    <t>Sproule</t>
  </si>
  <si>
    <t>26/11/2006</t>
  </si>
  <si>
    <t>Archie</t>
  </si>
  <si>
    <t>Pegden</t>
  </si>
  <si>
    <t>30/10/2004</t>
  </si>
  <si>
    <t>Sybil</t>
  </si>
  <si>
    <t>Castangia</t>
  </si>
  <si>
    <t>Clem</t>
  </si>
  <si>
    <t>Keenleyside</t>
  </si>
  <si>
    <t>29/04/2012</t>
  </si>
  <si>
    <t>Ezequiel</t>
  </si>
  <si>
    <t>Brenston</t>
  </si>
  <si>
    <t>26/05/2017</t>
  </si>
  <si>
    <t>Gail</t>
  </si>
  <si>
    <t>Linge</t>
  </si>
  <si>
    <t>Garey</t>
  </si>
  <si>
    <t>McMurty</t>
  </si>
  <si>
    <t>31/03/2016</t>
  </si>
  <si>
    <t>Schurcke</t>
  </si>
  <si>
    <t>22/11/2018</t>
  </si>
  <si>
    <t>Column1</t>
  </si>
  <si>
    <t>7/12/2002</t>
  </si>
  <si>
    <t>4/5/2020</t>
  </si>
  <si>
    <t>8/5/2020</t>
  </si>
  <si>
    <t>6/7/2014</t>
  </si>
  <si>
    <t>10/2/2012</t>
  </si>
  <si>
    <t>8/8/2022</t>
  </si>
  <si>
    <t>4/1/2009</t>
  </si>
  <si>
    <t>6/1/2011</t>
  </si>
  <si>
    <t>4/7/2014</t>
  </si>
  <si>
    <t>10/3/2008</t>
  </si>
  <si>
    <t>10/7/2016</t>
  </si>
  <si>
    <t>3/4/2017</t>
  </si>
  <si>
    <t>6/6/2015</t>
  </si>
  <si>
    <t>2/6/2016</t>
  </si>
  <si>
    <t>3/6/2022</t>
  </si>
  <si>
    <t>9/5/2006</t>
  </si>
  <si>
    <t>1/3/2022</t>
  </si>
  <si>
    <t>8/9/2009</t>
  </si>
  <si>
    <t>1/11/2012</t>
  </si>
  <si>
    <t>12/12/2018</t>
  </si>
  <si>
    <t>10/5/2009</t>
  </si>
  <si>
    <t>5/11/2009</t>
  </si>
  <si>
    <t>1/5/2007</t>
  </si>
  <si>
    <t>1/1/2023</t>
  </si>
  <si>
    <t>5/2/2008</t>
  </si>
  <si>
    <t>11/9/2020</t>
  </si>
  <si>
    <t>11/12/2022</t>
  </si>
  <si>
    <t>12/10/2013</t>
  </si>
  <si>
    <t>3/12/2015</t>
  </si>
  <si>
    <t>9/1/2018</t>
  </si>
  <si>
    <t>4/1/2016</t>
  </si>
  <si>
    <t>7/1/2022</t>
  </si>
  <si>
    <t>7/8/2015</t>
  </si>
  <si>
    <t>3/10/2013</t>
  </si>
  <si>
    <t>10/3/2005</t>
  </si>
  <si>
    <t>8/11/2020</t>
  </si>
  <si>
    <t>12/9/2018</t>
  </si>
  <si>
    <t>11/10/2014</t>
  </si>
  <si>
    <t>1/9/2004</t>
  </si>
  <si>
    <t>9/6/2003</t>
  </si>
  <si>
    <t>5/9/2003</t>
  </si>
  <si>
    <t>4/9/2003</t>
  </si>
  <si>
    <t>9/1/2023</t>
  </si>
  <si>
    <t>4/2/2012</t>
  </si>
  <si>
    <t>11/2/2004</t>
  </si>
  <si>
    <t>7/3/2003</t>
  </si>
  <si>
    <t>1/10/2005</t>
  </si>
  <si>
    <t>5/8/2022</t>
  </si>
  <si>
    <t>6/1/2014</t>
  </si>
  <si>
    <t>8/11/2017</t>
  </si>
  <si>
    <t>9/6/2016</t>
  </si>
  <si>
    <t>6/10/2005</t>
  </si>
  <si>
    <t>1/10/2007</t>
  </si>
  <si>
    <t>3/8/2016</t>
  </si>
  <si>
    <t>4/8/2013</t>
  </si>
  <si>
    <t>5/1/2016</t>
  </si>
  <si>
    <t>10/8/2005</t>
  </si>
  <si>
    <t>4/6/2018</t>
  </si>
  <si>
    <t>6/7/2017</t>
  </si>
  <si>
    <t>2/9/2010</t>
  </si>
  <si>
    <t>6/12/2021</t>
  </si>
  <si>
    <t>2/3/2010</t>
  </si>
  <si>
    <t>9/2/2015</t>
  </si>
  <si>
    <t>3/3/2005</t>
  </si>
  <si>
    <t>7/9/2003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</si>
  <si>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</si>
  <si>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</si>
  <si>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</si>
  <si>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</si>
  <si>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</si>
  <si>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</si>
  <si>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</si>
  <si>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</si>
  <si>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</si>
  <si>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</si>
  <si>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</si>
  <si>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</si>
  <si>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</si>
  <si>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</si>
  <si>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</si>
  <si>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</si>
  <si>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</si>
  <si>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</si>
  <si>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</si>
  <si>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</si>
  <si>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</si>
  <si>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</si>
  <si>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</si>
  <si>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</si>
  <si>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</si>
  <si>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</si>
  <si>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</si>
  <si>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</si>
  <si>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</si>
  <si>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</si>
  <si>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</si>
  <si>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</si>
  <si>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</si>
  <si>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</si>
  <si>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</si>
  <si>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</si>
  <si>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 xml:space="preserve">SAMARI COMPANY </t>
  </si>
  <si>
    <t>PAYROL BUDGET</t>
  </si>
  <si>
    <t>Grade Level</t>
  </si>
  <si>
    <t>07</t>
  </si>
  <si>
    <t>08</t>
  </si>
  <si>
    <t>09</t>
  </si>
  <si>
    <t>10</t>
  </si>
  <si>
    <t>Sumary of Table</t>
  </si>
  <si>
    <t>Number in Post</t>
  </si>
  <si>
    <t>Gross Salary</t>
  </si>
  <si>
    <t>Medical Allowance</t>
  </si>
  <si>
    <t>Pension</t>
  </si>
  <si>
    <t>02</t>
  </si>
  <si>
    <t>03</t>
  </si>
  <si>
    <t>04</t>
  </si>
  <si>
    <t>05</t>
  </si>
  <si>
    <t>06</t>
  </si>
  <si>
    <t>Manager</t>
  </si>
  <si>
    <t>EMPLOYEE GL &amp; STEP</t>
  </si>
  <si>
    <t>TOTAL SALARY</t>
  </si>
  <si>
    <t>GL /STEP (07-10/02-10)</t>
  </si>
  <si>
    <t>EMPLOYEE SALARY</t>
  </si>
  <si>
    <t>EMPLOYEE ALLOWANCES</t>
  </si>
  <si>
    <t>Hardship Allowance</t>
  </si>
  <si>
    <t>Vehicle Maintenance</t>
  </si>
  <si>
    <t>Monitoring Allowance</t>
  </si>
  <si>
    <t>TOTAL</t>
  </si>
  <si>
    <t>Programmer II Product Management</t>
  </si>
  <si>
    <t>Associate Programmer II</t>
  </si>
  <si>
    <t xml:space="preserve">Programmer II </t>
  </si>
  <si>
    <t xml:space="preserve"> HR AND PERSONNEL COST PLANNING SYSTEM</t>
  </si>
  <si>
    <t>Grand Total</t>
  </si>
  <si>
    <t>Number of officers</t>
  </si>
  <si>
    <t>LINE ITEM</t>
  </si>
  <si>
    <t>TOTAL PERSONNEL COST</t>
  </si>
  <si>
    <t>MEDICAL COST</t>
  </si>
  <si>
    <t>PENSION PAYMENTS</t>
  </si>
  <si>
    <t xml:space="preserve">GROSS SALARY </t>
  </si>
  <si>
    <t>ALLOWANCES AND CONTRIBUTIONS</t>
  </si>
  <si>
    <t>SALARY</t>
  </si>
  <si>
    <t>PROPOSE AMOUNT (N)</t>
  </si>
  <si>
    <t xml:space="preserve">GL/STEP (Job Role) </t>
  </si>
  <si>
    <t>JOB ROLE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</si>
</sst>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₦-468]\ #,##0.00;\-[$₦-468]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Agency FB"/>
      <family val="2"/>
    </font>
    <font>
      <b/>
      <sz val="16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3F3F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0" fillId="0" borderId="1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3" fillId="33" borderId="11" xfId="0" applyFont="1" applyFill="1" applyBorder="1"/>
    <xf numFmtId="0" fontId="13" fillId="33" borderId="12" xfId="0" applyFont="1" applyFill="1" applyBorder="1"/>
    <xf numFmtId="14" fontId="13" fillId="33" borderId="12" xfId="0" applyNumberFormat="1" applyFont="1" applyFill="1" applyBorder="1"/>
    <xf numFmtId="49" fontId="13" fillId="33" borderId="11" xfId="0" applyNumberFormat="1" applyFont="1" applyFill="1" applyBorder="1"/>
    <xf numFmtId="0" fontId="0" fillId="34" borderId="11" xfId="0" applyFill="1" applyBorder="1"/>
    <xf numFmtId="0" fontId="0" fillId="34" borderId="12" xfId="0" applyFill="1" applyBorder="1"/>
    <xf numFmtId="14" fontId="0" fillId="34" borderId="12" xfId="0" applyNumberFormat="1" applyFill="1" applyBorder="1"/>
    <xf numFmtId="49" fontId="0" fillId="34" borderId="11" xfId="0" applyNumberFormat="1" applyFill="1" applyBorder="1"/>
    <xf numFmtId="0" fontId="0" fillId="0" borderId="12" xfId="0" applyBorder="1"/>
    <xf numFmtId="14" fontId="0" fillId="0" borderId="12" xfId="0" applyNumberFormat="1" applyBorder="1"/>
    <xf numFmtId="49" fontId="0" fillId="0" borderId="11" xfId="0" applyNumberFormat="1" applyBorder="1"/>
    <xf numFmtId="49" fontId="0" fillId="34" borderId="12" xfId="0" applyNumberFormat="1" applyFill="1" applyBorder="1"/>
    <xf numFmtId="49" fontId="0" fillId="0" borderId="12" xfId="0" applyNumberFormat="1" applyBorder="1"/>
    <xf numFmtId="14" fontId="0" fillId="0" borderId="10" xfId="0" applyNumberFormat="1" applyBorder="1"/>
    <xf numFmtId="49" fontId="0" fillId="0" borderId="10" xfId="0" applyNumberFormat="1" applyBorder="1"/>
    <xf numFmtId="2" fontId="0" fillId="34" borderId="12" xfId="0" applyNumberFormat="1" applyFill="1" applyBorder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2" fontId="0" fillId="0" borderId="0" xfId="0" applyNumberFormat="1"/>
    <xf numFmtId="2" fontId="0" fillId="0" borderId="12" xfId="0" applyNumberFormat="1" applyBorder="1"/>
    <xf numFmtId="2" fontId="0" fillId="0" borderId="10" xfId="0" applyNumberFormat="1" applyBorder="1"/>
    <xf numFmtId="1" fontId="0" fillId="0" borderId="0" xfId="0" applyNumberFormat="1"/>
    <xf numFmtId="0" fontId="16" fillId="35" borderId="0" xfId="0" applyFont="1" applyFill="1"/>
    <xf numFmtId="49" fontId="16" fillId="35" borderId="0" xfId="0" quotePrefix="1" applyNumberFormat="1" applyFont="1" applyFill="1"/>
    <xf numFmtId="2" fontId="13" fillId="33" borderId="12" xfId="0" applyNumberFormat="1" applyFont="1" applyFill="1" applyBorder="1" applyAlignment="1">
      <alignment wrapText="1"/>
    </xf>
    <xf numFmtId="0" fontId="16" fillId="3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6" fillId="35" borderId="0" xfId="0" applyFont="1" applyFill="1" applyAlignment="1">
      <alignment horizontal="center" textRotation="45" wrapText="1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 textRotation="45" wrapText="1"/>
    </xf>
    <xf numFmtId="3" fontId="0" fillId="0" borderId="0" xfId="0" applyNumberFormat="1"/>
    <xf numFmtId="0" fontId="16" fillId="0" borderId="0" xfId="0" applyFont="1" applyAlignment="1">
      <alignment horizontal="center" textRotation="45" wrapText="1"/>
    </xf>
    <xf numFmtId="0" fontId="16" fillId="0" borderId="0" xfId="0" applyFont="1" applyAlignment="1">
      <alignment horizontal="center" wrapText="1"/>
    </xf>
    <xf numFmtId="49" fontId="16" fillId="35" borderId="0" xfId="0" applyNumberFormat="1" applyFont="1" applyFill="1"/>
    <xf numFmtId="43" fontId="0" fillId="0" borderId="0" xfId="42" applyFont="1"/>
    <xf numFmtId="43" fontId="0" fillId="0" borderId="0" xfId="0" applyNumberFormat="1"/>
    <xf numFmtId="0" fontId="16" fillId="36" borderId="0" xfId="0" applyFont="1" applyFill="1" applyAlignment="1">
      <alignment horizontal="center"/>
    </xf>
    <xf numFmtId="1" fontId="16" fillId="36" borderId="0" xfId="0" applyNumberFormat="1" applyFont="1" applyFill="1"/>
    <xf numFmtId="43" fontId="16" fillId="36" borderId="0" xfId="42" applyFont="1" applyFill="1"/>
    <xf numFmtId="164" fontId="16" fillId="36" borderId="0" xfId="0" applyNumberFormat="1" applyFont="1" applyFill="1"/>
    <xf numFmtId="0" fontId="20" fillId="0" borderId="0" xfId="0" applyFont="1"/>
    <xf numFmtId="0" fontId="21" fillId="0" borderId="0" xfId="0" applyFont="1"/>
    <xf numFmtId="0" fontId="20" fillId="39" borderId="0" xfId="0" applyFont="1" applyFill="1"/>
    <xf numFmtId="0" fontId="21" fillId="38" borderId="13" xfId="0" applyFont="1" applyFill="1" applyBorder="1" applyAlignment="1">
      <alignment wrapText="1"/>
    </xf>
    <xf numFmtId="0" fontId="21" fillId="39" borderId="0" xfId="0" applyFont="1" applyFill="1" applyAlignment="1">
      <alignment wrapText="1"/>
    </xf>
    <xf numFmtId="43" fontId="21" fillId="0" borderId="0" xfId="42" applyFont="1"/>
    <xf numFmtId="43" fontId="21" fillId="39" borderId="0" xfId="42" applyFont="1" applyFill="1"/>
    <xf numFmtId="43" fontId="21" fillId="38" borderId="13" xfId="42" applyFont="1" applyFill="1" applyBorder="1" applyAlignment="1">
      <alignment wrapText="1"/>
    </xf>
    <xf numFmtId="0" fontId="0" fillId="31" borderId="5" xfId="0" applyFill="1" applyBorder="1"/>
    <xf numFmtId="0" fontId="0" fillId="31" borderId="5" xfId="0" applyFill="1" applyBorder="1" applyAlignment="1">
      <alignment horizontal="left"/>
    </xf>
    <xf numFmtId="0" fontId="0" fillId="31" borderId="5" xfId="0" applyFill="1" applyBorder="1" applyAlignment="1">
      <alignment horizontal="left" indent="1"/>
    </xf>
    <xf numFmtId="0" fontId="19" fillId="33" borderId="10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43" fontId="20" fillId="0" borderId="0" xfId="42" applyFont="1"/>
    <xf numFmtId="0" fontId="22" fillId="40" borderId="14" xfId="0" applyFont="1" applyFill="1" applyBorder="1" applyAlignment="1">
      <alignment horizontal="center"/>
    </xf>
    <xf numFmtId="0" fontId="21" fillId="37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gency FB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kon" refreshedDate="45150.855147453702" createdVersion="8" refreshedVersion="8" minRefreshableVersion="3" recordCount="170" xr:uid="{9B4346D7-057C-4E21-8027-8563245E299C}">
  <cacheSource type="worksheet">
    <worksheetSource ref="B2:I172" sheet="HR_record"/>
  </cacheSource>
  <cacheFields count="8">
    <cacheField name="S/N" numFmtId="0">
      <sharedItems containsSemiMixedTypes="0" containsString="0" containsNumber="1" containsInteger="1" minValue="1" maxValue="170"/>
    </cacheField>
    <cacheField name="First_name" numFmtId="0">
      <sharedItems/>
    </cacheField>
    <cacheField name="Last_name" numFmtId="0">
      <sharedItems/>
    </cacheField>
    <cacheField name="Date_of_Appointment" numFmtId="14">
      <sharedItems/>
    </cacheField>
    <cacheField name="GL /STEP (07-10/02-10)" numFmtId="2">
      <sharedItems count="35">
        <s v="07/07"/>
        <s v="10/08"/>
        <s v="07/03"/>
        <s v="07/02"/>
        <s v="08/04"/>
        <s v="08/09"/>
        <s v="09/02"/>
        <s v="08/05"/>
        <s v="07/06"/>
        <s v="08/07"/>
        <s v="07/05"/>
        <s v="09/08"/>
        <s v="09/04"/>
        <s v="09/06"/>
        <s v="08/08"/>
        <s v="10/02"/>
        <s v="08/06"/>
        <s v="07/04"/>
        <s v="08/02"/>
        <s v="10/10"/>
        <s v="09/10"/>
        <s v="10/03"/>
        <s v="07/08"/>
        <s v="08/03"/>
        <s v="09/03"/>
        <s v="09/05"/>
        <s v="09/09"/>
        <s v="07/09"/>
        <s v="07/10"/>
        <s v="10/09"/>
        <s v="10/04"/>
        <s v="09/07"/>
        <s v="10/06"/>
        <s v="10/05"/>
        <s v="08/10"/>
      </sharedItems>
    </cacheField>
    <cacheField name="Job_Role" numFmtId="0">
      <sharedItems count="105">
        <s v="Software Engineer IV"/>
        <s v="Business Systems Development Analyst"/>
        <s v="Speech Pathologist"/>
        <s v="Sales Representative"/>
        <s v="Web Developer IV"/>
        <s v="Help Desk Technician"/>
        <s v="Account Executive"/>
        <s v="Chemical Engineer"/>
        <s v="Clinical Specialist"/>
        <s v="Civil Engineer"/>
        <s v="Health Coach IV"/>
        <s v="Web Designer III"/>
        <s v="Data Coordinator"/>
        <s v="Accountant I"/>
        <s v="Compensation Analyst"/>
        <s v="Design Engineer"/>
        <s v="Editor"/>
        <s v="Manager"/>
        <s v="Systems Administrator III"/>
        <s v="Budget/Accounting Analyst IV"/>
        <s v="Account Representative III"/>
        <s v="Senior Cost Accountant"/>
        <s v="Senior Quality Engineer"/>
        <s v="Software Test Engineer I"/>
        <s v="Project Manager"/>
        <s v="Computer Systems Analyst IV"/>
        <s v="Statistician III"/>
        <s v="Administrative Officer"/>
        <s v="Desktop Support Technician"/>
        <s v="Chief Design Engineer"/>
        <s v="Legal Assistant"/>
        <s v="Executive Secretary"/>
        <s v="Internal Auditor"/>
        <s v="Account Representative II"/>
        <s v="Sales Associate"/>
        <s v="Programmer II"/>
        <s v="Office Assistant IV"/>
        <s v="Information Systems Manager"/>
        <s v="Research Nurse"/>
        <s v="Automation Specialist III"/>
        <s v="Geologist III"/>
        <s v="Electrical Engineer"/>
        <s v="GIS Technical Architect"/>
        <s v="Financial Analyst"/>
        <s v="Safety Technician III"/>
        <s v="Physical Therapy Assistant"/>
        <s v="Tax Accountant"/>
        <s v="Web Designer II"/>
        <s v="Account Coordinator"/>
        <s v="Staff Accountant II"/>
        <s v="Systems Administrator IV"/>
        <s v="Payment Adjustment Coordinator"/>
        <s v="Research Associate"/>
        <s v="Programmer II "/>
        <s v="Health Coach I"/>
        <s v="Senior Sales Associate"/>
        <s v="Actuary"/>
        <s v="Nurse"/>
        <s v="Senior Financial Analyst"/>
        <s v="Associate Programmer II"/>
        <s v="Geological Engineer"/>
        <s v="Media Manager IV"/>
        <s v="Food Chemist"/>
        <s v="Media Manager III"/>
        <s v="Recruiting Manager"/>
        <s v="Software Test Engineer IV"/>
        <s v="Research Assistant IV"/>
        <s v="Software Engineer I"/>
        <s v="Statistician I"/>
        <s v="Help Desk Operator"/>
        <s v="Operator"/>
        <s v="Programmer Analyst III"/>
        <s v="Senior Developer"/>
        <s v="Human Resources Manager"/>
        <s v="Administrative Assistant II"/>
        <s v="Librarian"/>
        <s v="Cost Accountant"/>
        <s v="Teacher"/>
        <s v="Occupational Therapist"/>
        <s v="Nurse Practicioner"/>
        <s v="Structural Engineer"/>
        <s v="Automation Specialist II"/>
        <s v="Social Worker"/>
        <s v="Environmental Tech"/>
        <s v="Product Engineer"/>
        <s v="Registered Nurse"/>
        <s v="Geologist I"/>
        <s v="Pharmacist"/>
        <s v="Staff Accountant III"/>
        <s v="Marketing Manager"/>
        <s v="Technical Writer"/>
        <s v="Programmer Analyst I"/>
        <s v="Marketing Assistant"/>
        <s v="Software Test Engineer III"/>
        <s v="Office Assistant II"/>
        <s v="Web Developer II"/>
        <s v="Engineer III"/>
        <s v="Dental Hygienist"/>
        <s v="Research Assistant III"/>
        <s v="Office Assistant I"/>
        <s v="Programmer II Product Management"/>
        <s v="Developer III"/>
        <s v="Software Consultant"/>
        <s v="Nuclear Power Engineer"/>
        <s v="Mechanical Systems Engineer"/>
      </sharedItems>
    </cacheField>
    <cacheField name="Work_ID" numFmtId="0">
      <sharedItems containsSemiMixedTypes="0" containsString="0" containsNumber="1" containsInteger="1" minValue="1011" maxValue="4989"/>
    </cacheField>
    <cacheField name="Column1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n v="1"/>
    <s v="Veriee"/>
    <s v="Cano"/>
    <s v="15/11/2004"/>
    <x v="0"/>
    <x v="0"/>
    <n v="4882"/>
    <s v="07/02"/>
  </r>
  <r>
    <n v="2"/>
    <s v="Georg"/>
    <s v="Lindenberg"/>
    <s v="23/02/2023"/>
    <x v="0"/>
    <x v="1"/>
    <n v="4831"/>
    <s v="07/03"/>
  </r>
  <r>
    <n v="3"/>
    <s v="Alyce"/>
    <s v="Hold"/>
    <s v="7/12/2002"/>
    <x v="1"/>
    <x v="2"/>
    <n v="3006"/>
    <s v="07/04"/>
  </r>
  <r>
    <n v="4"/>
    <s v="Christan"/>
    <s v="Northern"/>
    <s v="26/04/2010"/>
    <x v="2"/>
    <x v="3"/>
    <n v="2266"/>
    <s v="07/05"/>
  </r>
  <r>
    <n v="5"/>
    <s v="Phyllida"/>
    <s v="Willshaw"/>
    <s v="25/08/2021"/>
    <x v="0"/>
    <x v="4"/>
    <n v="3624"/>
    <s v="07/06"/>
  </r>
  <r>
    <n v="6"/>
    <s v="Mimi"/>
    <s v="Greenhall"/>
    <s v="28/03/2016"/>
    <x v="3"/>
    <x v="5"/>
    <n v="4637"/>
    <s v="07/07"/>
  </r>
  <r>
    <n v="7"/>
    <s v="Zaneta"/>
    <s v="Palke"/>
    <s v="15/04/2009"/>
    <x v="4"/>
    <x v="6"/>
    <n v="3428"/>
    <s v="07/08"/>
  </r>
  <r>
    <n v="8"/>
    <s v="Erie"/>
    <s v="Giacovetti"/>
    <s v="21/08/2009"/>
    <x v="5"/>
    <x v="7"/>
    <n v="3142"/>
    <s v="07/09"/>
  </r>
  <r>
    <n v="9"/>
    <s v="Victor"/>
    <s v="Skill"/>
    <s v="24/09/2008"/>
    <x v="6"/>
    <x v="8"/>
    <n v="2455"/>
    <s v="07/10"/>
  </r>
  <r>
    <n v="10"/>
    <s v="Alaine"/>
    <s v="Buxsey"/>
    <s v="19/07/2012"/>
    <x v="7"/>
    <x v="9"/>
    <n v="3719"/>
    <s v="08/02"/>
  </r>
  <r>
    <n v="11"/>
    <s v="Elinor"/>
    <s v="Lamblot"/>
    <s v="4/5/2020"/>
    <x v="8"/>
    <x v="10"/>
    <n v="3657"/>
    <s v="08/03"/>
  </r>
  <r>
    <n v="12"/>
    <s v="Tan"/>
    <s v="Earles"/>
    <s v="27/07/2015"/>
    <x v="9"/>
    <x v="11"/>
    <n v="2803"/>
    <s v="08/04"/>
  </r>
  <r>
    <n v="13"/>
    <s v="Rriocard"/>
    <s v="Erricker"/>
    <s v="20/09/2004"/>
    <x v="10"/>
    <x v="12"/>
    <n v="2314"/>
    <s v="08/05"/>
  </r>
  <r>
    <n v="14"/>
    <s v="Alford"/>
    <s v="Lunam"/>
    <s v="8/5/2020"/>
    <x v="11"/>
    <x v="13"/>
    <n v="3209"/>
    <s v="08/06"/>
  </r>
  <r>
    <n v="15"/>
    <s v="Bonnie"/>
    <s v="Foyle"/>
    <s v="31/05/2007"/>
    <x v="12"/>
    <x v="14"/>
    <n v="4399"/>
    <s v="08/07"/>
  </r>
  <r>
    <n v="16"/>
    <s v="Gerianna"/>
    <s v="Thurske"/>
    <s v="22/11/2009"/>
    <x v="13"/>
    <x v="15"/>
    <n v="1482"/>
    <s v="08/08"/>
  </r>
  <r>
    <n v="17"/>
    <s v="Yardley"/>
    <s v="Missenden"/>
    <s v="28/06/2007"/>
    <x v="14"/>
    <x v="16"/>
    <n v="3266"/>
    <s v="08/09"/>
  </r>
  <r>
    <n v="18"/>
    <s v="Annadiana"/>
    <s v="Baldcock"/>
    <s v="19/10/2008"/>
    <x v="9"/>
    <x v="6"/>
    <n v="1332"/>
    <s v="08/10"/>
  </r>
  <r>
    <n v="19"/>
    <s v="Lavinia"/>
    <s v="Ettritch"/>
    <s v="6/7/2014"/>
    <x v="15"/>
    <x v="17"/>
    <n v="3508"/>
    <s v="09/02"/>
  </r>
  <r>
    <n v="20"/>
    <s v="Lonna"/>
    <s v="Pearcehouse"/>
    <s v="10/2/2012"/>
    <x v="16"/>
    <x v="18"/>
    <n v="4603"/>
    <s v="09/03"/>
  </r>
  <r>
    <n v="21"/>
    <s v="Pip"/>
    <s v="Hamblen"/>
    <s v="25/04/2004"/>
    <x v="17"/>
    <x v="19"/>
    <n v="4442"/>
    <s v="09/04"/>
  </r>
  <r>
    <n v="22"/>
    <s v="Berne"/>
    <s v="Battista"/>
    <s v="8/8/2022"/>
    <x v="18"/>
    <x v="20"/>
    <n v="1268"/>
    <s v="09/05"/>
  </r>
  <r>
    <n v="23"/>
    <s v="Lita"/>
    <s v="Whines"/>
    <s v="15/08/2002"/>
    <x v="19"/>
    <x v="21"/>
    <n v="2079"/>
    <s v="09/06"/>
  </r>
  <r>
    <n v="24"/>
    <s v="Renaldo"/>
    <s v="Sitlington"/>
    <s v="13/04/2011"/>
    <x v="5"/>
    <x v="22"/>
    <n v="2393"/>
    <s v="09/07"/>
  </r>
  <r>
    <n v="25"/>
    <s v="Teddy"/>
    <s v="Cariss"/>
    <s v="18/02/2022"/>
    <x v="20"/>
    <x v="23"/>
    <n v="3644"/>
    <s v="09/08"/>
  </r>
  <r>
    <n v="26"/>
    <s v="Lane"/>
    <s v="Mettricke"/>
    <s v="4/1/2009"/>
    <x v="21"/>
    <x v="24"/>
    <n v="1447"/>
    <s v="09/09"/>
  </r>
  <r>
    <n v="27"/>
    <s v="Andie"/>
    <s v="Cloutt"/>
    <s v="13/10/2021"/>
    <x v="17"/>
    <x v="25"/>
    <n v="4600"/>
    <s v="09/10"/>
  </r>
  <r>
    <n v="28"/>
    <s v="Nil"/>
    <s v="Lowndsborough"/>
    <s v="6/1/2011"/>
    <x v="7"/>
    <x v="26"/>
    <n v="3267"/>
    <s v="10/02"/>
  </r>
  <r>
    <n v="29"/>
    <s v="Vivien"/>
    <s v="Bounds"/>
    <s v="4/7/2014"/>
    <x v="22"/>
    <x v="27"/>
    <n v="4807"/>
    <s v="10/03"/>
  </r>
  <r>
    <n v="30"/>
    <s v="Morley"/>
    <s v="Stennes"/>
    <s v="17/07/2023"/>
    <x v="5"/>
    <x v="16"/>
    <n v="3483"/>
    <s v="10/04"/>
  </r>
  <r>
    <n v="31"/>
    <s v="Edy"/>
    <s v="Kellar"/>
    <s v="13/05/2017"/>
    <x v="23"/>
    <x v="28"/>
    <n v="2975"/>
    <s v="10/05"/>
  </r>
  <r>
    <n v="32"/>
    <s v="Geneva"/>
    <s v="Antonacci"/>
    <s v="10/3/2008"/>
    <x v="24"/>
    <x v="29"/>
    <n v="4349"/>
    <s v="10/06"/>
  </r>
  <r>
    <n v="33"/>
    <s v="Xylina"/>
    <s v="Kohler"/>
    <s v="16/08/2013"/>
    <x v="25"/>
    <x v="30"/>
    <n v="2716"/>
    <s v="10/07"/>
  </r>
  <r>
    <n v="34"/>
    <s v="Thorstein"/>
    <s v="Muzzi"/>
    <s v="10/7/2016"/>
    <x v="21"/>
    <x v="31"/>
    <n v="2131"/>
    <s v="10/08"/>
  </r>
  <r>
    <n v="35"/>
    <s v="Lotty"/>
    <s v="Blandamore"/>
    <s v="21/02/2016"/>
    <x v="17"/>
    <x v="0"/>
    <n v="4533"/>
    <s v="10/09"/>
  </r>
  <r>
    <n v="36"/>
    <s v="Elroy"/>
    <s v="Kirrens"/>
    <s v="3/4/2017"/>
    <x v="24"/>
    <x v="32"/>
    <n v="1416"/>
    <s v="10/10"/>
  </r>
  <r>
    <n v="37"/>
    <s v="Mufinella"/>
    <s v="Timmens"/>
    <s v="6/6/2015"/>
    <x v="26"/>
    <x v="33"/>
    <n v="2488"/>
    <m/>
  </r>
  <r>
    <n v="38"/>
    <s v="Jerrilee"/>
    <s v="Handscomb"/>
    <s v="23/04/2016"/>
    <x v="11"/>
    <x v="34"/>
    <n v="3494"/>
    <m/>
  </r>
  <r>
    <n v="39"/>
    <s v="Josee"/>
    <s v="Monery"/>
    <s v="17/08/2004"/>
    <x v="16"/>
    <x v="35"/>
    <n v="4901"/>
    <m/>
  </r>
  <r>
    <n v="40"/>
    <s v="Patrick"/>
    <s v="Demelt"/>
    <s v="25/08/2002"/>
    <x v="27"/>
    <x v="36"/>
    <n v="1906"/>
    <m/>
  </r>
  <r>
    <n v="41"/>
    <s v="Benji"/>
    <s v="Czajka"/>
    <s v="2/6/2016"/>
    <x v="7"/>
    <x v="37"/>
    <n v="3998"/>
    <m/>
  </r>
  <r>
    <n v="42"/>
    <s v="Adrianne"/>
    <s v="Oxton"/>
    <s v="3/6/2022"/>
    <x v="25"/>
    <x v="38"/>
    <n v="2002"/>
    <m/>
  </r>
  <r>
    <n v="43"/>
    <s v="Laughton"/>
    <s v="Trays"/>
    <s v="30/09/2014"/>
    <x v="18"/>
    <x v="35"/>
    <n v="4989"/>
    <m/>
  </r>
  <r>
    <n v="44"/>
    <s v="Hasheem"/>
    <s v="Romera"/>
    <s v="26/05/2015"/>
    <x v="16"/>
    <x v="39"/>
    <n v="4068"/>
    <m/>
  </r>
  <r>
    <n v="45"/>
    <s v="Evaleen"/>
    <s v="Boddice"/>
    <s v="15/04/2013"/>
    <x v="9"/>
    <x v="40"/>
    <n v="3505"/>
    <m/>
  </r>
  <r>
    <n v="46"/>
    <s v="Vassili"/>
    <s v="Dorie"/>
    <s v="9/5/2006"/>
    <x v="24"/>
    <x v="41"/>
    <n v="3692"/>
    <m/>
  </r>
  <r>
    <n v="47"/>
    <s v="Grayce"/>
    <s v="Ramble"/>
    <s v="18/10/2019"/>
    <x v="7"/>
    <x v="42"/>
    <n v="3673"/>
    <m/>
  </r>
  <r>
    <n v="48"/>
    <s v="Irwin"/>
    <s v="MacFayden"/>
    <s v="1/3/2022"/>
    <x v="9"/>
    <x v="43"/>
    <n v="2175"/>
    <m/>
  </r>
  <r>
    <n v="49"/>
    <s v="Tessie"/>
    <s v="Pusill"/>
    <s v="18/07/2009"/>
    <x v="4"/>
    <x v="7"/>
    <n v="4743"/>
    <m/>
  </r>
  <r>
    <n v="50"/>
    <s v="Amelia"/>
    <s v="Phorsby"/>
    <s v="8/9/2009"/>
    <x v="25"/>
    <x v="21"/>
    <n v="2615"/>
    <m/>
  </r>
  <r>
    <n v="51"/>
    <s v="Brien"/>
    <s v="Carryer"/>
    <s v="1/11/2012"/>
    <x v="22"/>
    <x v="44"/>
    <n v="3830"/>
    <m/>
  </r>
  <r>
    <n v="52"/>
    <s v="Bailie"/>
    <s v="Dunton"/>
    <s v="15/02/2018"/>
    <x v="2"/>
    <x v="30"/>
    <n v="4906"/>
    <m/>
  </r>
  <r>
    <n v="53"/>
    <s v="Hetty"/>
    <s v="Ralphs"/>
    <s v="28/06/2011"/>
    <x v="16"/>
    <x v="35"/>
    <n v="3027"/>
    <m/>
  </r>
  <r>
    <n v="54"/>
    <s v="Jennee"/>
    <s v="Konke"/>
    <s v="17/07/2005"/>
    <x v="28"/>
    <x v="45"/>
    <n v="3560"/>
    <m/>
  </r>
  <r>
    <n v="55"/>
    <s v="Rhett"/>
    <s v="Jachimczak"/>
    <s v="19/07/2016"/>
    <x v="18"/>
    <x v="14"/>
    <n v="4403"/>
    <m/>
  </r>
  <r>
    <n v="56"/>
    <s v="Hoebart"/>
    <s v="Setterthwait"/>
    <s v="12/12/2018"/>
    <x v="4"/>
    <x v="46"/>
    <n v="3246"/>
    <m/>
  </r>
  <r>
    <n v="57"/>
    <s v="Balduin"/>
    <s v="Smout"/>
    <s v="13/11/2018"/>
    <x v="7"/>
    <x v="47"/>
    <n v="3237"/>
    <m/>
  </r>
  <r>
    <n v="58"/>
    <s v="Fianna"/>
    <s v="Glenister"/>
    <s v="25/03/2006"/>
    <x v="5"/>
    <x v="6"/>
    <n v="1217"/>
    <m/>
  </r>
  <r>
    <n v="59"/>
    <s v="Yolande"/>
    <s v="Dominicacci"/>
    <s v="10/5/2009"/>
    <x v="4"/>
    <x v="47"/>
    <n v="2863"/>
    <m/>
  </r>
  <r>
    <n v="60"/>
    <s v="Diane-marie"/>
    <s v="Augustine"/>
    <s v="24/02/2018"/>
    <x v="9"/>
    <x v="35"/>
    <n v="3942"/>
    <m/>
  </r>
  <r>
    <n v="61"/>
    <s v="Christie"/>
    <s v="Manketell"/>
    <s v="5/11/2009"/>
    <x v="7"/>
    <x v="35"/>
    <n v="3269"/>
    <m/>
  </r>
  <r>
    <n v="62"/>
    <s v="Shurlock"/>
    <s v="Curtin"/>
    <s v="1/5/2007"/>
    <x v="16"/>
    <x v="48"/>
    <n v="3570"/>
    <m/>
  </r>
  <r>
    <n v="63"/>
    <s v="Donnie"/>
    <s v="Fines"/>
    <s v="1/1/2023"/>
    <x v="24"/>
    <x v="49"/>
    <n v="1732"/>
    <m/>
  </r>
  <r>
    <n v="64"/>
    <s v="Junia"/>
    <s v="Deinhardt"/>
    <s v="25/02/2018"/>
    <x v="12"/>
    <x v="50"/>
    <n v="4964"/>
    <m/>
  </r>
  <r>
    <n v="65"/>
    <s v="Haywood"/>
    <s v="Hamal"/>
    <s v="24/01/2019"/>
    <x v="29"/>
    <x v="17"/>
    <n v="4315"/>
    <m/>
  </r>
  <r>
    <n v="66"/>
    <s v="Fredi"/>
    <s v="Pardoe"/>
    <s v="23/08/2010"/>
    <x v="25"/>
    <x v="51"/>
    <n v="4915"/>
    <m/>
  </r>
  <r>
    <n v="67"/>
    <s v="Cobbie"/>
    <s v="Hyman"/>
    <s v="22/04/2011"/>
    <x v="22"/>
    <x v="52"/>
    <n v="1998"/>
    <m/>
  </r>
  <r>
    <n v="68"/>
    <s v="Tristan"/>
    <s v="Mace"/>
    <s v="5/2/2008"/>
    <x v="7"/>
    <x v="53"/>
    <n v="3664"/>
    <m/>
  </r>
  <r>
    <n v="69"/>
    <s v="Alfie"/>
    <s v="Triebner"/>
    <s v="17/12/2020"/>
    <x v="30"/>
    <x v="17"/>
    <n v="2559"/>
    <m/>
  </r>
  <r>
    <n v="70"/>
    <s v="Thayne"/>
    <s v="Kellock"/>
    <s v="11/9/2020"/>
    <x v="10"/>
    <x v="5"/>
    <n v="4646"/>
    <m/>
  </r>
  <r>
    <n v="71"/>
    <s v="Ebonee"/>
    <s v="Brampton"/>
    <s v="26/03/2005"/>
    <x v="12"/>
    <x v="54"/>
    <n v="1381"/>
    <m/>
  </r>
  <r>
    <n v="72"/>
    <s v="Batholomew"/>
    <s v="Skehan"/>
    <s v="27/02/2022"/>
    <x v="13"/>
    <x v="46"/>
    <n v="3854"/>
    <m/>
  </r>
  <r>
    <n v="73"/>
    <s v="Darcey"/>
    <s v="Iacobassi"/>
    <s v="22/06/2008"/>
    <x v="7"/>
    <x v="35"/>
    <n v="3739"/>
    <m/>
  </r>
  <r>
    <n v="74"/>
    <s v="Kerry"/>
    <s v="Willan"/>
    <s v="11/12/2022"/>
    <x v="25"/>
    <x v="55"/>
    <n v="1399"/>
    <m/>
  </r>
  <r>
    <n v="75"/>
    <s v="Barrett"/>
    <s v="Mayes"/>
    <s v="12/10/2013"/>
    <x v="12"/>
    <x v="56"/>
    <n v="2073"/>
    <m/>
  </r>
  <r>
    <n v="76"/>
    <s v="Gibby"/>
    <s v="Quodling"/>
    <s v="18/11/2020"/>
    <x v="25"/>
    <x v="57"/>
    <n v="3088"/>
    <m/>
  </r>
  <r>
    <n v="77"/>
    <s v="Price"/>
    <s v="Hitscher"/>
    <s v="13/08/2002"/>
    <x v="13"/>
    <x v="58"/>
    <n v="2611"/>
    <m/>
  </r>
  <r>
    <n v="78"/>
    <s v="Gavin"/>
    <s v="Olrenshaw"/>
    <s v="3/12/2015"/>
    <x v="13"/>
    <x v="17"/>
    <n v="2967"/>
    <m/>
  </r>
  <r>
    <n v="79"/>
    <s v="Lissie"/>
    <s v="Bly"/>
    <s v="27/02/2020"/>
    <x v="17"/>
    <x v="59"/>
    <n v="1938"/>
    <m/>
  </r>
  <r>
    <n v="80"/>
    <s v="Sidonia"/>
    <s v="Meddings"/>
    <s v="13/02/2008"/>
    <x v="0"/>
    <x v="52"/>
    <n v="1090"/>
    <m/>
  </r>
  <r>
    <n v="81"/>
    <s v="Christian"/>
    <s v="O'Dogherty"/>
    <s v="9/1/2018"/>
    <x v="13"/>
    <x v="60"/>
    <n v="2718"/>
    <m/>
  </r>
  <r>
    <n v="82"/>
    <s v="Ericha"/>
    <s v="Youle"/>
    <s v="27/05/2008"/>
    <x v="19"/>
    <x v="61"/>
    <n v="4597"/>
    <m/>
  </r>
  <r>
    <n v="83"/>
    <s v="Rowen"/>
    <s v="Sails"/>
    <s v="16/02/2012"/>
    <x v="31"/>
    <x v="62"/>
    <n v="4446"/>
    <m/>
  </r>
  <r>
    <n v="84"/>
    <s v="Temple"/>
    <s v="Kimbling"/>
    <s v="4/1/2016"/>
    <x v="13"/>
    <x v="35"/>
    <n v="3308"/>
    <m/>
  </r>
  <r>
    <n v="85"/>
    <s v="Theodora"/>
    <s v="Kivlehan"/>
    <s v="14/11/2020"/>
    <x v="32"/>
    <x v="63"/>
    <n v="2308"/>
    <m/>
  </r>
  <r>
    <n v="86"/>
    <s v="Janifer"/>
    <s v="Melmeth"/>
    <s v="7/1/2022"/>
    <x v="15"/>
    <x v="64"/>
    <n v="3353"/>
    <m/>
  </r>
  <r>
    <n v="87"/>
    <s v="Devonne"/>
    <s v="Marham"/>
    <s v="7/8/2015"/>
    <x v="30"/>
    <x v="64"/>
    <n v="2486"/>
    <m/>
  </r>
  <r>
    <n v="88"/>
    <s v="Kym"/>
    <s v="Jeannin"/>
    <s v="16/05/2005"/>
    <x v="16"/>
    <x v="35"/>
    <n v="4123"/>
    <m/>
  </r>
  <r>
    <n v="89"/>
    <s v="Gabriellia"/>
    <s v="Armin"/>
    <s v="3/10/2013"/>
    <x v="10"/>
    <x v="65"/>
    <n v="1715"/>
    <m/>
  </r>
  <r>
    <n v="90"/>
    <s v="Maddi"/>
    <s v="Axtell"/>
    <s v="10/3/2005"/>
    <x v="17"/>
    <x v="66"/>
    <n v="2414"/>
    <m/>
  </r>
  <r>
    <n v="91"/>
    <s v="Jeniece"/>
    <s v="Raistrick"/>
    <s v="16/05/2007"/>
    <x v="33"/>
    <x v="67"/>
    <n v="1543"/>
    <m/>
  </r>
  <r>
    <n v="92"/>
    <s v="Kania"/>
    <s v="Maha"/>
    <s v="15/09/2009"/>
    <x v="25"/>
    <x v="68"/>
    <n v="4519"/>
    <m/>
  </r>
  <r>
    <n v="93"/>
    <s v="Esmeralda"/>
    <s v="O'Bruen"/>
    <s v="8/11/2020"/>
    <x v="31"/>
    <x v="14"/>
    <n v="3009"/>
    <m/>
  </r>
  <r>
    <n v="94"/>
    <s v="Elana"/>
    <s v="Charlick"/>
    <s v="15/11/2009"/>
    <x v="13"/>
    <x v="69"/>
    <n v="4467"/>
    <m/>
  </r>
  <r>
    <n v="95"/>
    <s v="Anderson"/>
    <s v="Scade"/>
    <s v="12/9/2018"/>
    <x v="8"/>
    <x v="70"/>
    <n v="3233"/>
    <m/>
  </r>
  <r>
    <n v="96"/>
    <s v="Gasper"/>
    <s v="Coventon"/>
    <s v="15/11/2015"/>
    <x v="16"/>
    <x v="71"/>
    <n v="4392"/>
    <m/>
  </r>
  <r>
    <n v="97"/>
    <s v="Diane-marie"/>
    <s v="Turley"/>
    <s v="11/10/2014"/>
    <x v="13"/>
    <x v="57"/>
    <n v="4222"/>
    <m/>
  </r>
  <r>
    <n v="98"/>
    <s v="Luciano"/>
    <s v="Bradock"/>
    <s v="29/05/2009"/>
    <x v="29"/>
    <x v="72"/>
    <n v="3486"/>
    <m/>
  </r>
  <r>
    <n v="99"/>
    <s v="Marleen"/>
    <s v="Hathorn"/>
    <s v="1/9/2004"/>
    <x v="30"/>
    <x v="73"/>
    <n v="4296"/>
    <m/>
  </r>
  <r>
    <n v="100"/>
    <s v="Beitris"/>
    <s v="Maffulli"/>
    <s v="9/6/2003"/>
    <x v="22"/>
    <x v="74"/>
    <n v="3715"/>
    <m/>
  </r>
  <r>
    <n v="101"/>
    <s v="Leone"/>
    <s v="Fraczkiewicz"/>
    <s v="18/01/2019"/>
    <x v="5"/>
    <x v="35"/>
    <n v="3088"/>
    <m/>
  </r>
  <r>
    <n v="102"/>
    <s v="Boone"/>
    <s v="Joubert"/>
    <s v="25/08/2014"/>
    <x v="16"/>
    <x v="75"/>
    <n v="4927"/>
    <m/>
  </r>
  <r>
    <n v="103"/>
    <s v="Caterina"/>
    <s v="Wrotham"/>
    <s v="5/9/2003"/>
    <x v="4"/>
    <x v="76"/>
    <n v="2441"/>
    <m/>
  </r>
  <r>
    <n v="104"/>
    <s v="Gregor"/>
    <s v="Bound"/>
    <s v="23/09/2003"/>
    <x v="12"/>
    <x v="77"/>
    <n v="4547"/>
    <m/>
  </r>
  <r>
    <n v="105"/>
    <s v="Winthrop"/>
    <s v="Gobel"/>
    <s v="4/9/2003"/>
    <x v="25"/>
    <x v="78"/>
    <n v="3601"/>
    <m/>
  </r>
  <r>
    <n v="106"/>
    <s v="Mimi"/>
    <s v="Vennard"/>
    <s v="9/1/2023"/>
    <x v="14"/>
    <x v="38"/>
    <n v="3007"/>
    <m/>
  </r>
  <r>
    <n v="107"/>
    <s v="Friedrich"/>
    <s v="Wanell"/>
    <s v="18/05/2006"/>
    <x v="0"/>
    <x v="79"/>
    <n v="3246"/>
    <m/>
  </r>
  <r>
    <n v="108"/>
    <s v="Kain"/>
    <s v="Bewley"/>
    <s v="4/2/2012"/>
    <x v="26"/>
    <x v="80"/>
    <n v="3972"/>
    <m/>
  </r>
  <r>
    <n v="109"/>
    <s v="Cart"/>
    <s v="Antusch"/>
    <s v="26/06/2009"/>
    <x v="25"/>
    <x v="81"/>
    <n v="2057"/>
    <m/>
  </r>
  <r>
    <n v="110"/>
    <s v="Amos"/>
    <s v="Arlt"/>
    <s v="24/03/2018"/>
    <x v="25"/>
    <x v="82"/>
    <n v="1055"/>
    <m/>
  </r>
  <r>
    <n v="111"/>
    <s v="Ryan"/>
    <s v="Haacker"/>
    <s v="29/07/2007"/>
    <x v="25"/>
    <x v="83"/>
    <n v="4345"/>
    <m/>
  </r>
  <r>
    <n v="112"/>
    <s v="Janey"/>
    <s v="Bischop"/>
    <s v="11/2/2004"/>
    <x v="29"/>
    <x v="84"/>
    <n v="2437"/>
    <m/>
  </r>
  <r>
    <n v="113"/>
    <s v="Billi"/>
    <s v="Carloni"/>
    <s v="17/02/2019"/>
    <x v="20"/>
    <x v="85"/>
    <n v="3972"/>
    <m/>
  </r>
  <r>
    <n v="114"/>
    <s v="Mart"/>
    <s v="Crampin"/>
    <s v="7/3/2003"/>
    <x v="31"/>
    <x v="86"/>
    <n v="2245"/>
    <m/>
  </r>
  <r>
    <n v="115"/>
    <s v="Lewie"/>
    <s v="Watton"/>
    <s v="1/10/2005"/>
    <x v="20"/>
    <x v="87"/>
    <n v="4201"/>
    <m/>
  </r>
  <r>
    <n v="116"/>
    <s v="Biron"/>
    <s v="Welch"/>
    <s v="5/8/2022"/>
    <x v="12"/>
    <x v="88"/>
    <n v="4844"/>
    <m/>
  </r>
  <r>
    <n v="117"/>
    <s v="Claudina"/>
    <s v="Espie"/>
    <s v="6/1/2014"/>
    <x v="31"/>
    <x v="84"/>
    <n v="1777"/>
    <m/>
  </r>
  <r>
    <n v="118"/>
    <s v="Job"/>
    <s v="Fenkel"/>
    <s v="29/01/2017"/>
    <x v="25"/>
    <x v="9"/>
    <n v="1634"/>
    <m/>
  </r>
  <r>
    <n v="119"/>
    <s v="Coriss"/>
    <s v="Casarili"/>
    <s v="22/10/2011"/>
    <x v="1"/>
    <x v="89"/>
    <n v="2549"/>
    <m/>
  </r>
  <r>
    <n v="120"/>
    <s v="Henrietta"/>
    <s v="Shurrock"/>
    <s v="29/11/2011"/>
    <x v="25"/>
    <x v="90"/>
    <n v="1752"/>
    <m/>
  </r>
  <r>
    <n v="121"/>
    <s v="Lorianna"/>
    <s v="Oxer"/>
    <s v="8/11/2017"/>
    <x v="6"/>
    <x v="35"/>
    <n v="3074"/>
    <m/>
  </r>
  <r>
    <n v="122"/>
    <s v="Cesaro"/>
    <s v="Parminter"/>
    <s v="27/05/2007"/>
    <x v="28"/>
    <x v="91"/>
    <n v="3507"/>
    <m/>
  </r>
  <r>
    <n v="123"/>
    <s v="Woodie"/>
    <s v="Keune"/>
    <s v="28/07/2016"/>
    <x v="25"/>
    <x v="12"/>
    <n v="2416"/>
    <m/>
  </r>
  <r>
    <n v="124"/>
    <s v="Zora"/>
    <s v="Paquet"/>
    <s v="24/06/2005"/>
    <x v="26"/>
    <x v="22"/>
    <n v="4095"/>
    <m/>
  </r>
  <r>
    <n v="125"/>
    <s v="Blondy"/>
    <s v="Juckes"/>
    <s v="19/05/2006"/>
    <x v="27"/>
    <x v="92"/>
    <n v="1946"/>
    <m/>
  </r>
  <r>
    <n v="126"/>
    <s v="Audie"/>
    <s v="Casaro"/>
    <s v="13/11/2010"/>
    <x v="9"/>
    <x v="53"/>
    <n v="4678"/>
    <m/>
  </r>
  <r>
    <n v="127"/>
    <s v="Iosep"/>
    <s v="Gaber"/>
    <s v="9/6/2016"/>
    <x v="1"/>
    <x v="73"/>
    <n v="2701"/>
    <m/>
  </r>
  <r>
    <n v="128"/>
    <s v="Marylynne"/>
    <s v="Acory"/>
    <s v="24/10/2008"/>
    <x v="0"/>
    <x v="93"/>
    <n v="1140"/>
    <m/>
  </r>
  <r>
    <n v="129"/>
    <s v="Tierney"/>
    <s v="Sullly"/>
    <s v="29/09/2019"/>
    <x v="10"/>
    <x v="52"/>
    <n v="4376"/>
    <m/>
  </r>
  <r>
    <n v="130"/>
    <s v="Aaren"/>
    <s v="Costar"/>
    <s v="13/07/2012"/>
    <x v="23"/>
    <x v="53"/>
    <n v="4734"/>
    <m/>
  </r>
  <r>
    <n v="131"/>
    <s v="Lilyan"/>
    <s v="Waldram"/>
    <s v="6/10/2005"/>
    <x v="24"/>
    <x v="78"/>
    <n v="1379"/>
    <m/>
  </r>
  <r>
    <n v="132"/>
    <s v="Sim"/>
    <s v="Viccary"/>
    <s v="6/6/2015"/>
    <x v="11"/>
    <x v="6"/>
    <n v="2960"/>
    <m/>
  </r>
  <r>
    <n v="133"/>
    <s v="Celle"/>
    <s v="Hirsch"/>
    <s v="17/03/2022"/>
    <x v="3"/>
    <x v="5"/>
    <n v="3263"/>
    <m/>
  </r>
  <r>
    <n v="134"/>
    <s v="Teresa"/>
    <s v="Ventum"/>
    <s v="25/11/2002"/>
    <x v="2"/>
    <x v="45"/>
    <n v="1077"/>
    <m/>
  </r>
  <r>
    <n v="135"/>
    <s v="Carrissa"/>
    <s v="Urry"/>
    <s v="29/04/2016"/>
    <x v="0"/>
    <x v="78"/>
    <n v="3743"/>
    <m/>
  </r>
  <r>
    <n v="136"/>
    <s v="Morgun"/>
    <s v="Gibling"/>
    <s v="13/11/2018"/>
    <x v="2"/>
    <x v="94"/>
    <n v="3014"/>
    <m/>
  </r>
  <r>
    <n v="137"/>
    <s v="Brenna"/>
    <s v="Crinkley"/>
    <s v="27/01/2021"/>
    <x v="5"/>
    <x v="95"/>
    <n v="4612"/>
    <m/>
  </r>
  <r>
    <n v="138"/>
    <s v="Vance"/>
    <s v="Elverstone"/>
    <s v="25/07/2015"/>
    <x v="27"/>
    <x v="96"/>
    <n v="2237"/>
    <m/>
  </r>
  <r>
    <n v="139"/>
    <s v="Marrissa"/>
    <s v="Royds"/>
    <s v="1/10/2007"/>
    <x v="26"/>
    <x v="87"/>
    <n v="3604"/>
    <m/>
  </r>
  <r>
    <n v="140"/>
    <s v="Nikoletta"/>
    <s v="Thomassen"/>
    <s v="28/07/2003"/>
    <x v="12"/>
    <x v="30"/>
    <n v="1811"/>
    <m/>
  </r>
  <r>
    <n v="141"/>
    <s v="Dorothee"/>
    <s v="Rustidge"/>
    <s v="3/8/2016"/>
    <x v="20"/>
    <x v="57"/>
    <n v="1011"/>
    <m/>
  </r>
  <r>
    <n v="142"/>
    <s v="Doralia"/>
    <s v="Walley"/>
    <s v="4/8/2013"/>
    <x v="21"/>
    <x v="97"/>
    <n v="2961"/>
    <m/>
  </r>
  <r>
    <n v="143"/>
    <s v="Onfre"/>
    <s v="Selly"/>
    <s v="14/01/2017"/>
    <x v="22"/>
    <x v="98"/>
    <n v="3601"/>
    <m/>
  </r>
  <r>
    <n v="144"/>
    <s v="Sherwynd"/>
    <s v="Fright"/>
    <s v="16/06/2009"/>
    <x v="25"/>
    <x v="76"/>
    <n v="2355"/>
    <m/>
  </r>
  <r>
    <n v="145"/>
    <s v="Cody"/>
    <s v="Glencrosche"/>
    <s v="5/1/2016"/>
    <x v="17"/>
    <x v="78"/>
    <n v="3505"/>
    <m/>
  </r>
  <r>
    <n v="146"/>
    <s v="Marve"/>
    <s v="Simants"/>
    <s v="10/8/2005"/>
    <x v="2"/>
    <x v="99"/>
    <n v="3098"/>
    <m/>
  </r>
  <r>
    <n v="147"/>
    <s v="Walden"/>
    <s v="Oager"/>
    <s v="13/02/2022"/>
    <x v="31"/>
    <x v="72"/>
    <n v="4374"/>
    <m/>
  </r>
  <r>
    <n v="148"/>
    <s v="Torie"/>
    <s v="Deetlof"/>
    <s v="4/6/2018"/>
    <x v="10"/>
    <x v="30"/>
    <n v="1913"/>
    <m/>
  </r>
  <r>
    <n v="149"/>
    <s v="Francisco"/>
    <s v="Levings"/>
    <s v="17/05/2014"/>
    <x v="13"/>
    <x v="43"/>
    <n v="1497"/>
    <m/>
  </r>
  <r>
    <n v="150"/>
    <s v="Gisela"/>
    <s v="Westman"/>
    <s v="19/04/2008"/>
    <x v="32"/>
    <x v="64"/>
    <n v="3308"/>
    <m/>
  </r>
  <r>
    <n v="151"/>
    <s v="Doti"/>
    <s v="Brunesco"/>
    <s v="6/7/2017"/>
    <x v="9"/>
    <x v="77"/>
    <n v="1606"/>
    <m/>
  </r>
  <r>
    <n v="152"/>
    <s v="Crystie"/>
    <s v="Blazevic"/>
    <s v="15/04/2018"/>
    <x v="34"/>
    <x v="7"/>
    <n v="1390"/>
    <m/>
  </r>
  <r>
    <n v="153"/>
    <s v="Corny"/>
    <s v="Ravenscroft"/>
    <s v="15/01/2023"/>
    <x v="8"/>
    <x v="69"/>
    <n v="1912"/>
    <m/>
  </r>
  <r>
    <n v="154"/>
    <s v="Jacynth"/>
    <s v="Lavin"/>
    <s v="2/9/2010"/>
    <x v="31"/>
    <x v="100"/>
    <n v="3332"/>
    <m/>
  </r>
  <r>
    <n v="155"/>
    <s v="Thadeus"/>
    <s v="Orum"/>
    <s v="26/11/2021"/>
    <x v="27"/>
    <x v="101"/>
    <n v="2432"/>
    <m/>
  </r>
  <r>
    <n v="156"/>
    <s v="Hobart"/>
    <s v="Absolom"/>
    <s v="6/12/2021"/>
    <x v="11"/>
    <x v="1"/>
    <n v="2494"/>
    <m/>
  </r>
  <r>
    <n v="157"/>
    <s v="Cody"/>
    <s v="Millam"/>
    <s v="20/07/2023"/>
    <x v="22"/>
    <x v="5"/>
    <n v="3778"/>
    <m/>
  </r>
  <r>
    <n v="158"/>
    <s v="Fairleigh"/>
    <s v="Andres"/>
    <s v="17/10/2020"/>
    <x v="13"/>
    <x v="15"/>
    <n v="4166"/>
    <m/>
  </r>
  <r>
    <n v="159"/>
    <s v="Justen"/>
    <s v="Jordon"/>
    <s v="20/08/2015"/>
    <x v="20"/>
    <x v="102"/>
    <n v="3435"/>
    <m/>
  </r>
  <r>
    <n v="160"/>
    <s v="Ebony"/>
    <s v="Janodet"/>
    <s v="2/3/2010"/>
    <x v="16"/>
    <x v="83"/>
    <n v="3082"/>
    <m/>
  </r>
  <r>
    <n v="161"/>
    <s v="Sharleen"/>
    <s v="Chappelle"/>
    <s v="9/2/2015"/>
    <x v="25"/>
    <x v="95"/>
    <n v="1397"/>
    <m/>
  </r>
  <r>
    <n v="162"/>
    <s v="Shem"/>
    <s v="Tomaino"/>
    <s v="14/02/2016"/>
    <x v="27"/>
    <x v="16"/>
    <n v="2895"/>
    <m/>
  </r>
  <r>
    <n v="163"/>
    <s v="Brooke"/>
    <s v="Sproule"/>
    <s v="26/11/2006"/>
    <x v="10"/>
    <x v="3"/>
    <n v="2705"/>
    <m/>
  </r>
  <r>
    <n v="164"/>
    <s v="Archie"/>
    <s v="Pegden"/>
    <s v="30/10/2004"/>
    <x v="3"/>
    <x v="58"/>
    <n v="4900"/>
    <m/>
  </r>
  <r>
    <n v="165"/>
    <s v="Sybil"/>
    <s v="Castangia"/>
    <s v="3/3/2005"/>
    <x v="11"/>
    <x v="76"/>
    <n v="2346"/>
    <m/>
  </r>
  <r>
    <n v="166"/>
    <s v="Clem"/>
    <s v="Keenleyside"/>
    <s v="29/04/2012"/>
    <x v="21"/>
    <x v="61"/>
    <n v="1170"/>
    <m/>
  </r>
  <r>
    <n v="167"/>
    <s v="Ezequiel"/>
    <s v="Brenston"/>
    <s v="26/05/2017"/>
    <x v="26"/>
    <x v="73"/>
    <n v="2593"/>
    <m/>
  </r>
  <r>
    <n v="168"/>
    <s v="Gail"/>
    <s v="Linge"/>
    <s v="7/9/2003"/>
    <x v="4"/>
    <x v="12"/>
    <n v="1653"/>
    <m/>
  </r>
  <r>
    <n v="169"/>
    <s v="Garey"/>
    <s v="McMurty"/>
    <s v="31/03/2016"/>
    <x v="14"/>
    <x v="103"/>
    <n v="2022"/>
    <m/>
  </r>
  <r>
    <n v="170"/>
    <s v="Conrade"/>
    <s v="Schurcke"/>
    <s v="22/11/2018"/>
    <x v="31"/>
    <x v="104"/>
    <n v="209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F0EFE5-55C8-467E-90B1-841923D51E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GL/STEP (Job Role) ">
  <location ref="A2:B203" firstHeaderRow="1" firstDataRow="1" firstDataCol="1"/>
  <pivotFields count="8">
    <pivotField showAll="0"/>
    <pivotField showAll="0"/>
    <pivotField showAll="0"/>
    <pivotField showAll="0"/>
    <pivotField axis="axisRow" dataField="1" showAll="0">
      <items count="36">
        <item x="3"/>
        <item x="2"/>
        <item x="17"/>
        <item x="10"/>
        <item x="8"/>
        <item x="0"/>
        <item x="22"/>
        <item x="27"/>
        <item x="28"/>
        <item x="18"/>
        <item x="23"/>
        <item x="4"/>
        <item x="7"/>
        <item x="16"/>
        <item x="9"/>
        <item x="14"/>
        <item x="5"/>
        <item x="34"/>
        <item x="6"/>
        <item x="24"/>
        <item x="12"/>
        <item x="25"/>
        <item x="13"/>
        <item x="31"/>
        <item x="11"/>
        <item x="26"/>
        <item x="20"/>
        <item x="15"/>
        <item x="21"/>
        <item x="30"/>
        <item x="33"/>
        <item x="32"/>
        <item x="1"/>
        <item x="29"/>
        <item x="19"/>
        <item t="default"/>
      </items>
    </pivotField>
    <pivotField axis="axisRow" showAll="0">
      <items count="106">
        <item x="48"/>
        <item x="6"/>
        <item x="33"/>
        <item x="20"/>
        <item x="13"/>
        <item x="56"/>
        <item x="74"/>
        <item x="27"/>
        <item x="59"/>
        <item x="81"/>
        <item x="39"/>
        <item x="19"/>
        <item x="1"/>
        <item x="7"/>
        <item x="29"/>
        <item x="9"/>
        <item x="8"/>
        <item x="14"/>
        <item x="25"/>
        <item x="76"/>
        <item x="12"/>
        <item x="97"/>
        <item x="15"/>
        <item x="28"/>
        <item x="101"/>
        <item x="16"/>
        <item x="41"/>
        <item x="96"/>
        <item x="83"/>
        <item x="31"/>
        <item x="43"/>
        <item x="62"/>
        <item x="60"/>
        <item x="86"/>
        <item x="40"/>
        <item x="42"/>
        <item x="54"/>
        <item x="10"/>
        <item x="69"/>
        <item x="5"/>
        <item x="73"/>
        <item x="37"/>
        <item x="32"/>
        <item x="30"/>
        <item x="75"/>
        <item x="17"/>
        <item x="92"/>
        <item x="89"/>
        <item x="104"/>
        <item x="63"/>
        <item x="61"/>
        <item x="103"/>
        <item x="57"/>
        <item x="79"/>
        <item x="78"/>
        <item x="99"/>
        <item x="94"/>
        <item x="36"/>
        <item x="70"/>
        <item x="51"/>
        <item x="87"/>
        <item x="45"/>
        <item x="84"/>
        <item x="91"/>
        <item x="71"/>
        <item x="35"/>
        <item x="53"/>
        <item x="100"/>
        <item x="24"/>
        <item x="64"/>
        <item x="85"/>
        <item x="98"/>
        <item x="66"/>
        <item x="52"/>
        <item x="38"/>
        <item x="44"/>
        <item x="34"/>
        <item x="3"/>
        <item x="21"/>
        <item x="72"/>
        <item x="58"/>
        <item x="22"/>
        <item x="55"/>
        <item x="82"/>
        <item x="102"/>
        <item x="67"/>
        <item x="0"/>
        <item x="23"/>
        <item x="93"/>
        <item x="65"/>
        <item x="2"/>
        <item x="49"/>
        <item x="88"/>
        <item x="68"/>
        <item x="26"/>
        <item x="80"/>
        <item x="18"/>
        <item x="50"/>
        <item x="46"/>
        <item x="77"/>
        <item x="90"/>
        <item x="47"/>
        <item x="11"/>
        <item x="95"/>
        <item x="4"/>
        <item t="default"/>
      </items>
    </pivotField>
    <pivotField showAll="0"/>
    <pivotField showAll="0"/>
  </pivotFields>
  <rowFields count="2">
    <field x="4"/>
    <field x="5"/>
  </rowFields>
  <rowItems count="201">
    <i>
      <x/>
    </i>
    <i r="1">
      <x v="39"/>
    </i>
    <i r="1">
      <x v="80"/>
    </i>
    <i>
      <x v="1"/>
    </i>
    <i r="1">
      <x v="43"/>
    </i>
    <i r="1">
      <x v="55"/>
    </i>
    <i r="1">
      <x v="56"/>
    </i>
    <i r="1">
      <x v="61"/>
    </i>
    <i r="1">
      <x v="77"/>
    </i>
    <i>
      <x v="2"/>
    </i>
    <i r="1">
      <x v="8"/>
    </i>
    <i r="1">
      <x v="11"/>
    </i>
    <i r="1">
      <x v="18"/>
    </i>
    <i r="1">
      <x v="54"/>
    </i>
    <i r="1">
      <x v="72"/>
    </i>
    <i r="1">
      <x v="86"/>
    </i>
    <i>
      <x v="3"/>
    </i>
    <i r="1">
      <x v="20"/>
    </i>
    <i r="1">
      <x v="39"/>
    </i>
    <i r="1">
      <x v="43"/>
    </i>
    <i r="1">
      <x v="73"/>
    </i>
    <i r="1">
      <x v="77"/>
    </i>
    <i r="1">
      <x v="89"/>
    </i>
    <i>
      <x v="4"/>
    </i>
    <i r="1">
      <x v="37"/>
    </i>
    <i r="1">
      <x v="38"/>
    </i>
    <i r="1">
      <x v="58"/>
    </i>
    <i>
      <x v="5"/>
    </i>
    <i r="1">
      <x v="12"/>
    </i>
    <i r="1">
      <x v="53"/>
    </i>
    <i r="1">
      <x v="54"/>
    </i>
    <i r="1">
      <x v="73"/>
    </i>
    <i r="1">
      <x v="86"/>
    </i>
    <i r="1">
      <x v="88"/>
    </i>
    <i r="1">
      <x v="104"/>
    </i>
    <i>
      <x v="6"/>
    </i>
    <i r="1">
      <x v="6"/>
    </i>
    <i r="1">
      <x v="7"/>
    </i>
    <i r="1">
      <x v="39"/>
    </i>
    <i r="1">
      <x v="71"/>
    </i>
    <i r="1">
      <x v="73"/>
    </i>
    <i r="1">
      <x v="75"/>
    </i>
    <i>
      <x v="7"/>
    </i>
    <i r="1">
      <x v="24"/>
    </i>
    <i r="1">
      <x v="25"/>
    </i>
    <i r="1">
      <x v="27"/>
    </i>
    <i r="1">
      <x v="46"/>
    </i>
    <i r="1">
      <x v="57"/>
    </i>
    <i>
      <x v="8"/>
    </i>
    <i r="1">
      <x v="61"/>
    </i>
    <i r="1">
      <x v="63"/>
    </i>
    <i>
      <x v="9"/>
    </i>
    <i r="1">
      <x v="3"/>
    </i>
    <i r="1">
      <x v="17"/>
    </i>
    <i r="1">
      <x v="65"/>
    </i>
    <i>
      <x v="10"/>
    </i>
    <i r="1">
      <x v="23"/>
    </i>
    <i r="1">
      <x v="66"/>
    </i>
    <i>
      <x v="11"/>
    </i>
    <i r="1">
      <x v="1"/>
    </i>
    <i r="1">
      <x v="13"/>
    </i>
    <i r="1">
      <x v="19"/>
    </i>
    <i r="1">
      <x v="20"/>
    </i>
    <i r="1">
      <x v="98"/>
    </i>
    <i r="1">
      <x v="101"/>
    </i>
    <i>
      <x v="12"/>
    </i>
    <i r="1">
      <x v="15"/>
    </i>
    <i r="1">
      <x v="35"/>
    </i>
    <i r="1">
      <x v="41"/>
    </i>
    <i r="1">
      <x v="65"/>
    </i>
    <i r="1">
      <x v="66"/>
    </i>
    <i r="1">
      <x v="94"/>
    </i>
    <i r="1">
      <x v="101"/>
    </i>
    <i>
      <x v="13"/>
    </i>
    <i r="1">
      <x/>
    </i>
    <i r="1">
      <x v="10"/>
    </i>
    <i r="1">
      <x v="28"/>
    </i>
    <i r="1">
      <x v="44"/>
    </i>
    <i r="1">
      <x v="64"/>
    </i>
    <i r="1">
      <x v="65"/>
    </i>
    <i r="1">
      <x v="96"/>
    </i>
    <i>
      <x v="14"/>
    </i>
    <i r="1">
      <x v="1"/>
    </i>
    <i r="1">
      <x v="30"/>
    </i>
    <i r="1">
      <x v="34"/>
    </i>
    <i r="1">
      <x v="65"/>
    </i>
    <i r="1">
      <x v="66"/>
    </i>
    <i r="1">
      <x v="99"/>
    </i>
    <i r="1">
      <x v="102"/>
    </i>
    <i>
      <x v="15"/>
    </i>
    <i r="1">
      <x v="25"/>
    </i>
    <i r="1">
      <x v="51"/>
    </i>
    <i r="1">
      <x v="74"/>
    </i>
    <i>
      <x v="16"/>
    </i>
    <i r="1">
      <x v="1"/>
    </i>
    <i r="1">
      <x v="13"/>
    </i>
    <i r="1">
      <x v="25"/>
    </i>
    <i r="1">
      <x v="65"/>
    </i>
    <i r="1">
      <x v="81"/>
    </i>
    <i r="1">
      <x v="103"/>
    </i>
    <i>
      <x v="17"/>
    </i>
    <i r="1">
      <x v="13"/>
    </i>
    <i>
      <x v="18"/>
    </i>
    <i r="1">
      <x v="16"/>
    </i>
    <i r="1">
      <x v="65"/>
    </i>
    <i>
      <x v="19"/>
    </i>
    <i r="1">
      <x v="14"/>
    </i>
    <i r="1">
      <x v="26"/>
    </i>
    <i r="1">
      <x v="42"/>
    </i>
    <i r="1">
      <x v="54"/>
    </i>
    <i r="1">
      <x v="91"/>
    </i>
    <i>
      <x v="20"/>
    </i>
    <i r="1">
      <x v="5"/>
    </i>
    <i r="1">
      <x v="17"/>
    </i>
    <i r="1">
      <x v="36"/>
    </i>
    <i r="1">
      <x v="43"/>
    </i>
    <i r="1">
      <x v="92"/>
    </i>
    <i r="1">
      <x v="97"/>
    </i>
    <i r="1">
      <x v="99"/>
    </i>
    <i>
      <x v="21"/>
    </i>
    <i r="1">
      <x v="9"/>
    </i>
    <i r="1">
      <x v="15"/>
    </i>
    <i r="1">
      <x v="19"/>
    </i>
    <i r="1">
      <x v="20"/>
    </i>
    <i r="1">
      <x v="28"/>
    </i>
    <i r="1">
      <x v="43"/>
    </i>
    <i r="1">
      <x v="52"/>
    </i>
    <i r="1">
      <x v="54"/>
    </i>
    <i r="1">
      <x v="59"/>
    </i>
    <i r="1">
      <x v="74"/>
    </i>
    <i r="1">
      <x v="78"/>
    </i>
    <i r="1">
      <x v="82"/>
    </i>
    <i r="1">
      <x v="83"/>
    </i>
    <i r="1">
      <x v="93"/>
    </i>
    <i r="1">
      <x v="100"/>
    </i>
    <i r="1">
      <x v="103"/>
    </i>
    <i>
      <x v="22"/>
    </i>
    <i r="1">
      <x v="22"/>
    </i>
    <i r="1">
      <x v="30"/>
    </i>
    <i r="1">
      <x v="32"/>
    </i>
    <i r="1">
      <x v="38"/>
    </i>
    <i r="1">
      <x v="45"/>
    </i>
    <i r="1">
      <x v="52"/>
    </i>
    <i r="1">
      <x v="65"/>
    </i>
    <i r="1">
      <x v="80"/>
    </i>
    <i r="1">
      <x v="98"/>
    </i>
    <i>
      <x v="23"/>
    </i>
    <i r="1">
      <x v="17"/>
    </i>
    <i r="1">
      <x v="31"/>
    </i>
    <i r="1">
      <x v="33"/>
    </i>
    <i r="1">
      <x v="48"/>
    </i>
    <i r="1">
      <x v="62"/>
    </i>
    <i r="1">
      <x v="67"/>
    </i>
    <i r="1">
      <x v="79"/>
    </i>
    <i>
      <x v="24"/>
    </i>
    <i r="1">
      <x v="1"/>
    </i>
    <i r="1">
      <x v="4"/>
    </i>
    <i r="1">
      <x v="12"/>
    </i>
    <i r="1">
      <x v="19"/>
    </i>
    <i r="1">
      <x v="76"/>
    </i>
    <i>
      <x v="25"/>
    </i>
    <i r="1">
      <x v="2"/>
    </i>
    <i r="1">
      <x v="40"/>
    </i>
    <i r="1">
      <x v="60"/>
    </i>
    <i r="1">
      <x v="81"/>
    </i>
    <i r="1">
      <x v="95"/>
    </i>
    <i>
      <x v="26"/>
    </i>
    <i r="1">
      <x v="52"/>
    </i>
    <i r="1">
      <x v="60"/>
    </i>
    <i r="1">
      <x v="70"/>
    </i>
    <i r="1">
      <x v="84"/>
    </i>
    <i r="1">
      <x v="87"/>
    </i>
    <i>
      <x v="27"/>
    </i>
    <i r="1">
      <x v="45"/>
    </i>
    <i r="1">
      <x v="69"/>
    </i>
    <i>
      <x v="28"/>
    </i>
    <i r="1">
      <x v="21"/>
    </i>
    <i r="1">
      <x v="29"/>
    </i>
    <i r="1">
      <x v="50"/>
    </i>
    <i r="1">
      <x v="68"/>
    </i>
    <i>
      <x v="29"/>
    </i>
    <i r="1">
      <x v="40"/>
    </i>
    <i r="1">
      <x v="45"/>
    </i>
    <i r="1">
      <x v="69"/>
    </i>
    <i>
      <x v="30"/>
    </i>
    <i r="1">
      <x v="85"/>
    </i>
    <i>
      <x v="31"/>
    </i>
    <i r="1">
      <x v="49"/>
    </i>
    <i r="1">
      <x v="69"/>
    </i>
    <i>
      <x v="32"/>
    </i>
    <i r="1">
      <x v="40"/>
    </i>
    <i r="1">
      <x v="47"/>
    </i>
    <i r="1">
      <x v="90"/>
    </i>
    <i>
      <x v="33"/>
    </i>
    <i r="1">
      <x v="45"/>
    </i>
    <i r="1">
      <x v="62"/>
    </i>
    <i r="1">
      <x v="79"/>
    </i>
    <i>
      <x v="34"/>
    </i>
    <i r="1">
      <x v="50"/>
    </i>
    <i r="1">
      <x v="78"/>
    </i>
    <i t="grand">
      <x/>
    </i>
  </rowItems>
  <colItems count="1">
    <i/>
  </colItems>
  <dataFields count="1">
    <dataField name="Number of officers" fld="4" subtotal="count" baseField="4" baseItem="0"/>
  </dataFields>
  <formats count="12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4" type="button" dataOnly="0" labelOnly="1" outline="0" axis="axisRow" fieldPosition="0"/>
    </format>
    <format dxfId="11">
      <pivotArea dataOnly="0" labelOnly="1" fieldPosition="0">
        <references count="1">
          <reference field="4" count="0"/>
        </references>
      </pivotArea>
    </format>
    <format dxfId="10">
      <pivotArea dataOnly="0" labelOnly="1" grandRow="1" outline="0" fieldPosition="0"/>
    </format>
    <format dxfId="9">
      <pivotArea dataOnly="0" labelOnly="1" outline="0" axis="axisValues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9D1CA-6FC2-41D4-B873-3371E72A05E2}" name="Table2" displayName="Table2" ref="A1:B8" totalsRowShown="0" headerRowDxfId="0">
  <tableColumns count="2">
    <tableColumn id="1" xr3:uid="{635539B2-5B0D-41EC-8BD6-7887B53ABDF5}" name="LINE ITEM" dataDxfId="2"/>
    <tableColumn id="2" xr3:uid="{B230D19C-2862-4C69-8E32-5E204819CC06}" name="PROPOSE AMOUNT (N)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I172"/>
  <sheetViews>
    <sheetView showGridLines="0" topLeftCell="A13" workbookViewId="0">
      <selection activeCell="G12" sqref="G12"/>
    </sheetView>
  </sheetViews>
  <sheetFormatPr defaultRowHeight="15" x14ac:dyDescent="0.25"/>
  <cols>
    <col min="2" max="2" width="6.5703125" bestFit="1" customWidth="1"/>
    <col min="3" max="3" width="13.5703125" bestFit="1" customWidth="1"/>
    <col min="4" max="4" width="18.140625" bestFit="1" customWidth="1"/>
    <col min="5" max="5" width="25.140625" style="1" bestFit="1" customWidth="1"/>
    <col min="6" max="6" width="12.140625" style="25" customWidth="1"/>
    <col min="7" max="7" width="36.85546875" bestFit="1" customWidth="1"/>
    <col min="8" max="8" width="11" bestFit="1" customWidth="1"/>
    <col min="9" max="9" width="0" style="3" hidden="1" customWidth="1"/>
  </cols>
  <sheetData>
    <row r="1" spans="2:9" ht="50.25" customHeight="1" x14ac:dyDescent="0.35">
      <c r="B1" s="58" t="s">
        <v>679</v>
      </c>
      <c r="C1" s="58"/>
      <c r="D1" s="58"/>
      <c r="E1" s="58"/>
      <c r="F1" s="58"/>
      <c r="G1" s="58"/>
      <c r="H1" s="58"/>
      <c r="I1" s="58"/>
    </row>
    <row r="2" spans="2:9" ht="29.25" customHeight="1" x14ac:dyDescent="0.25">
      <c r="B2" s="6" t="s">
        <v>0</v>
      </c>
      <c r="C2" s="7" t="s">
        <v>1</v>
      </c>
      <c r="D2" s="7" t="s">
        <v>2</v>
      </c>
      <c r="E2" s="8" t="s">
        <v>3</v>
      </c>
      <c r="F2" s="31" t="s">
        <v>669</v>
      </c>
      <c r="G2" s="7" t="s">
        <v>4</v>
      </c>
      <c r="H2" s="7" t="s">
        <v>5</v>
      </c>
      <c r="I2" s="9" t="s">
        <v>547</v>
      </c>
    </row>
    <row r="3" spans="2:9" x14ac:dyDescent="0.25">
      <c r="B3" s="10">
        <v>1</v>
      </c>
      <c r="C3" s="11" t="s">
        <v>6</v>
      </c>
      <c r="D3" s="11" t="s">
        <v>7</v>
      </c>
      <c r="E3" s="12" t="s">
        <v>8</v>
      </c>
      <c r="F3" s="21" t="s">
        <v>618</v>
      </c>
      <c r="G3" s="11" t="s">
        <v>9</v>
      </c>
      <c r="H3" s="11">
        <v>4882</v>
      </c>
      <c r="I3" s="13" t="s">
        <v>613</v>
      </c>
    </row>
    <row r="4" spans="2:9" x14ac:dyDescent="0.25">
      <c r="B4" s="10">
        <v>2</v>
      </c>
      <c r="C4" s="14" t="s">
        <v>10</v>
      </c>
      <c r="D4" s="14" t="s">
        <v>11</v>
      </c>
      <c r="E4" s="15" t="s">
        <v>12</v>
      </c>
      <c r="F4" s="26" t="s">
        <v>618</v>
      </c>
      <c r="G4" s="14" t="s">
        <v>13</v>
      </c>
      <c r="H4" s="14">
        <v>4831</v>
      </c>
      <c r="I4" s="16" t="s">
        <v>614</v>
      </c>
    </row>
    <row r="5" spans="2:9" x14ac:dyDescent="0.25">
      <c r="B5" s="10">
        <v>3</v>
      </c>
      <c r="C5" s="11" t="s">
        <v>14</v>
      </c>
      <c r="D5" s="11" t="s">
        <v>15</v>
      </c>
      <c r="E5" s="12" t="s">
        <v>548</v>
      </c>
      <c r="F5" s="21" t="s">
        <v>646</v>
      </c>
      <c r="G5" s="11" t="s">
        <v>16</v>
      </c>
      <c r="H5" s="11">
        <v>3006</v>
      </c>
      <c r="I5" s="17" t="s">
        <v>615</v>
      </c>
    </row>
    <row r="6" spans="2:9" x14ac:dyDescent="0.25">
      <c r="B6" s="10">
        <v>4</v>
      </c>
      <c r="C6" s="14" t="s">
        <v>17</v>
      </c>
      <c r="D6" s="14" t="s">
        <v>18</v>
      </c>
      <c r="E6" s="15" t="s">
        <v>19</v>
      </c>
      <c r="F6" s="26" t="s">
        <v>614</v>
      </c>
      <c r="G6" s="14" t="s">
        <v>20</v>
      </c>
      <c r="H6" s="14">
        <v>2266</v>
      </c>
      <c r="I6" s="18" t="s">
        <v>616</v>
      </c>
    </row>
    <row r="7" spans="2:9" x14ac:dyDescent="0.25">
      <c r="B7" s="10">
        <v>5</v>
      </c>
      <c r="C7" s="11" t="s">
        <v>21</v>
      </c>
      <c r="D7" s="11" t="s">
        <v>22</v>
      </c>
      <c r="E7" s="12" t="s">
        <v>23</v>
      </c>
      <c r="F7" s="21" t="s">
        <v>618</v>
      </c>
      <c r="G7" s="11" t="s">
        <v>24</v>
      </c>
      <c r="H7" s="11">
        <v>3624</v>
      </c>
      <c r="I7" s="17" t="s">
        <v>617</v>
      </c>
    </row>
    <row r="8" spans="2:9" x14ac:dyDescent="0.25">
      <c r="B8" s="10">
        <v>6</v>
      </c>
      <c r="C8" s="14" t="s">
        <v>25</v>
      </c>
      <c r="D8" s="14" t="s">
        <v>26</v>
      </c>
      <c r="E8" s="15" t="s">
        <v>27</v>
      </c>
      <c r="F8" s="26" t="s">
        <v>613</v>
      </c>
      <c r="G8" s="14" t="s">
        <v>28</v>
      </c>
      <c r="H8" s="14">
        <v>4637</v>
      </c>
      <c r="I8" s="18" t="s">
        <v>618</v>
      </c>
    </row>
    <row r="9" spans="2:9" x14ac:dyDescent="0.25">
      <c r="B9" s="10">
        <v>7</v>
      </c>
      <c r="C9" s="11" t="s">
        <v>29</v>
      </c>
      <c r="D9" s="11" t="s">
        <v>30</v>
      </c>
      <c r="E9" s="12" t="s">
        <v>31</v>
      </c>
      <c r="F9" s="21" t="s">
        <v>624</v>
      </c>
      <c r="G9" s="11" t="s">
        <v>32</v>
      </c>
      <c r="H9" s="11">
        <v>3428</v>
      </c>
      <c r="I9" s="17" t="s">
        <v>619</v>
      </c>
    </row>
    <row r="10" spans="2:9" x14ac:dyDescent="0.25">
      <c r="B10" s="10">
        <v>8</v>
      </c>
      <c r="C10" s="14" t="s">
        <v>33</v>
      </c>
      <c r="D10" s="14" t="s">
        <v>34</v>
      </c>
      <c r="E10" s="15" t="s">
        <v>35</v>
      </c>
      <c r="F10" s="26" t="s">
        <v>629</v>
      </c>
      <c r="G10" s="14" t="s">
        <v>36</v>
      </c>
      <c r="H10" s="14">
        <v>3142</v>
      </c>
      <c r="I10" s="18" t="s">
        <v>620</v>
      </c>
    </row>
    <row r="11" spans="2:9" x14ac:dyDescent="0.25">
      <c r="B11" s="10">
        <v>9</v>
      </c>
      <c r="C11" s="11" t="s">
        <v>37</v>
      </c>
      <c r="D11" s="11" t="s">
        <v>38</v>
      </c>
      <c r="E11" s="12" t="s">
        <v>39</v>
      </c>
      <c r="F11" s="21" t="s">
        <v>631</v>
      </c>
      <c r="G11" s="11" t="s">
        <v>40</v>
      </c>
      <c r="H11" s="11">
        <v>2455</v>
      </c>
      <c r="I11" s="17" t="s">
        <v>621</v>
      </c>
    </row>
    <row r="12" spans="2:9" x14ac:dyDescent="0.25">
      <c r="B12" s="10">
        <v>10</v>
      </c>
      <c r="C12" s="14" t="s">
        <v>41</v>
      </c>
      <c r="D12" s="14" t="s">
        <v>42</v>
      </c>
      <c r="E12" s="15" t="s">
        <v>43</v>
      </c>
      <c r="F12" s="26" t="s">
        <v>625</v>
      </c>
      <c r="G12" s="14" t="s">
        <v>44</v>
      </c>
      <c r="H12" s="14">
        <v>3719</v>
      </c>
      <c r="I12" s="18" t="s">
        <v>622</v>
      </c>
    </row>
    <row r="13" spans="2:9" x14ac:dyDescent="0.25">
      <c r="B13" s="10">
        <v>11</v>
      </c>
      <c r="C13" s="11" t="s">
        <v>45</v>
      </c>
      <c r="D13" s="11" t="s">
        <v>46</v>
      </c>
      <c r="E13" s="12" t="s">
        <v>549</v>
      </c>
      <c r="F13" s="21" t="s">
        <v>617</v>
      </c>
      <c r="G13" s="11" t="s">
        <v>47</v>
      </c>
      <c r="H13" s="11">
        <v>3657</v>
      </c>
      <c r="I13" s="17" t="s">
        <v>623</v>
      </c>
    </row>
    <row r="14" spans="2:9" x14ac:dyDescent="0.25">
      <c r="B14" s="10">
        <v>12</v>
      </c>
      <c r="C14" s="14" t="s">
        <v>48</v>
      </c>
      <c r="D14" s="14" t="s">
        <v>49</v>
      </c>
      <c r="E14" s="15" t="s">
        <v>50</v>
      </c>
      <c r="F14" s="26" t="s">
        <v>627</v>
      </c>
      <c r="G14" s="14" t="s">
        <v>51</v>
      </c>
      <c r="H14" s="14">
        <v>2803</v>
      </c>
      <c r="I14" s="18" t="s">
        <v>624</v>
      </c>
    </row>
    <row r="15" spans="2:9" x14ac:dyDescent="0.25">
      <c r="B15" s="10">
        <v>13</v>
      </c>
      <c r="C15" s="11" t="s">
        <v>52</v>
      </c>
      <c r="D15" s="11" t="s">
        <v>53</v>
      </c>
      <c r="E15" s="12" t="s">
        <v>54</v>
      </c>
      <c r="F15" s="21" t="s">
        <v>616</v>
      </c>
      <c r="G15" s="11" t="s">
        <v>55</v>
      </c>
      <c r="H15" s="11">
        <v>2314</v>
      </c>
      <c r="I15" s="17" t="s">
        <v>625</v>
      </c>
    </row>
    <row r="16" spans="2:9" x14ac:dyDescent="0.25">
      <c r="B16" s="10">
        <v>14</v>
      </c>
      <c r="C16" s="14" t="s">
        <v>56</v>
      </c>
      <c r="D16" s="14" t="s">
        <v>57</v>
      </c>
      <c r="E16" s="15" t="s">
        <v>550</v>
      </c>
      <c r="F16" s="26" t="s">
        <v>637</v>
      </c>
      <c r="G16" s="14" t="s">
        <v>58</v>
      </c>
      <c r="H16" s="14">
        <v>3209</v>
      </c>
      <c r="I16" s="18" t="s">
        <v>626</v>
      </c>
    </row>
    <row r="17" spans="2:9" x14ac:dyDescent="0.25">
      <c r="B17" s="10">
        <v>15</v>
      </c>
      <c r="C17" s="11" t="s">
        <v>59</v>
      </c>
      <c r="D17" s="11" t="s">
        <v>60</v>
      </c>
      <c r="E17" s="12" t="s">
        <v>61</v>
      </c>
      <c r="F17" s="21" t="s">
        <v>633</v>
      </c>
      <c r="G17" s="11" t="s">
        <v>62</v>
      </c>
      <c r="H17" s="11">
        <v>4399</v>
      </c>
      <c r="I17" s="17" t="s">
        <v>627</v>
      </c>
    </row>
    <row r="18" spans="2:9" x14ac:dyDescent="0.25">
      <c r="B18" s="10">
        <v>16</v>
      </c>
      <c r="C18" s="14" t="s">
        <v>63</v>
      </c>
      <c r="D18" s="14" t="s">
        <v>64</v>
      </c>
      <c r="E18" s="15" t="s">
        <v>65</v>
      </c>
      <c r="F18" s="26" t="s">
        <v>635</v>
      </c>
      <c r="G18" s="14" t="s">
        <v>66</v>
      </c>
      <c r="H18" s="14">
        <v>1482</v>
      </c>
      <c r="I18" s="18" t="s">
        <v>628</v>
      </c>
    </row>
    <row r="19" spans="2:9" x14ac:dyDescent="0.25">
      <c r="B19" s="10">
        <v>17</v>
      </c>
      <c r="C19" s="11" t="s">
        <v>67</v>
      </c>
      <c r="D19" s="11" t="s">
        <v>68</v>
      </c>
      <c r="E19" s="12" t="s">
        <v>69</v>
      </c>
      <c r="F19" s="21" t="s">
        <v>628</v>
      </c>
      <c r="G19" s="11" t="s">
        <v>70</v>
      </c>
      <c r="H19" s="11">
        <v>3266</v>
      </c>
      <c r="I19" s="17" t="s">
        <v>629</v>
      </c>
    </row>
    <row r="20" spans="2:9" x14ac:dyDescent="0.25">
      <c r="B20" s="10">
        <v>18</v>
      </c>
      <c r="C20" s="14" t="s">
        <v>71</v>
      </c>
      <c r="D20" s="14" t="s">
        <v>72</v>
      </c>
      <c r="E20" s="15" t="s">
        <v>73</v>
      </c>
      <c r="F20" s="26" t="s">
        <v>627</v>
      </c>
      <c r="G20" s="14" t="s">
        <v>32</v>
      </c>
      <c r="H20" s="14">
        <v>1332</v>
      </c>
      <c r="I20" s="18" t="s">
        <v>630</v>
      </c>
    </row>
    <row r="21" spans="2:9" x14ac:dyDescent="0.25">
      <c r="B21" s="10">
        <v>19</v>
      </c>
      <c r="C21" s="11" t="s">
        <v>74</v>
      </c>
      <c r="D21" s="11" t="s">
        <v>75</v>
      </c>
      <c r="E21" s="12" t="s">
        <v>551</v>
      </c>
      <c r="F21" s="21" t="s">
        <v>640</v>
      </c>
      <c r="G21" s="11" t="s">
        <v>666</v>
      </c>
      <c r="H21" s="11">
        <v>3508</v>
      </c>
      <c r="I21" s="17" t="s">
        <v>631</v>
      </c>
    </row>
    <row r="22" spans="2:9" x14ac:dyDescent="0.25">
      <c r="B22" s="10">
        <v>20</v>
      </c>
      <c r="C22" s="14" t="s">
        <v>76</v>
      </c>
      <c r="D22" s="14" t="s">
        <v>77</v>
      </c>
      <c r="E22" s="15" t="s">
        <v>552</v>
      </c>
      <c r="F22" s="26" t="s">
        <v>626</v>
      </c>
      <c r="G22" s="14" t="s">
        <v>78</v>
      </c>
      <c r="H22" s="14">
        <v>4603</v>
      </c>
      <c r="I22" s="18" t="s">
        <v>632</v>
      </c>
    </row>
    <row r="23" spans="2:9" x14ac:dyDescent="0.25">
      <c r="B23" s="10">
        <v>21</v>
      </c>
      <c r="C23" s="11" t="s">
        <v>79</v>
      </c>
      <c r="D23" s="11" t="s">
        <v>80</v>
      </c>
      <c r="E23" s="12" t="s">
        <v>81</v>
      </c>
      <c r="F23" s="21" t="s">
        <v>615</v>
      </c>
      <c r="G23" s="11" t="s">
        <v>82</v>
      </c>
      <c r="H23" s="11">
        <v>4442</v>
      </c>
      <c r="I23" s="17" t="s">
        <v>633</v>
      </c>
    </row>
    <row r="24" spans="2:9" x14ac:dyDescent="0.25">
      <c r="B24" s="10">
        <v>22</v>
      </c>
      <c r="C24" s="14" t="s">
        <v>83</v>
      </c>
      <c r="D24" s="14" t="s">
        <v>84</v>
      </c>
      <c r="E24" s="15" t="s">
        <v>553</v>
      </c>
      <c r="F24" s="26" t="s">
        <v>622</v>
      </c>
      <c r="G24" s="14" t="s">
        <v>85</v>
      </c>
      <c r="H24" s="14">
        <v>1268</v>
      </c>
      <c r="I24" s="18" t="s">
        <v>634</v>
      </c>
    </row>
    <row r="25" spans="2:9" x14ac:dyDescent="0.25">
      <c r="B25" s="10">
        <v>23</v>
      </c>
      <c r="C25" s="11" t="s">
        <v>86</v>
      </c>
      <c r="D25" s="11" t="s">
        <v>87</v>
      </c>
      <c r="E25" s="12" t="s">
        <v>88</v>
      </c>
      <c r="F25" s="21" t="s">
        <v>648</v>
      </c>
      <c r="G25" s="11" t="s">
        <v>89</v>
      </c>
      <c r="H25" s="11">
        <v>2079</v>
      </c>
      <c r="I25" s="17" t="s">
        <v>635</v>
      </c>
    </row>
    <row r="26" spans="2:9" x14ac:dyDescent="0.25">
      <c r="B26" s="10">
        <v>24</v>
      </c>
      <c r="C26" s="14" t="s">
        <v>90</v>
      </c>
      <c r="D26" s="14" t="s">
        <v>91</v>
      </c>
      <c r="E26" s="15" t="s">
        <v>92</v>
      </c>
      <c r="F26" s="26" t="s">
        <v>629</v>
      </c>
      <c r="G26" s="14" t="s">
        <v>93</v>
      </c>
      <c r="H26" s="14">
        <v>2393</v>
      </c>
      <c r="I26" s="18" t="s">
        <v>636</v>
      </c>
    </row>
    <row r="27" spans="2:9" x14ac:dyDescent="0.25">
      <c r="B27" s="10">
        <v>25</v>
      </c>
      <c r="C27" s="11" t="s">
        <v>94</v>
      </c>
      <c r="D27" s="11" t="s">
        <v>95</v>
      </c>
      <c r="E27" s="12" t="s">
        <v>96</v>
      </c>
      <c r="F27" s="21" t="s">
        <v>639</v>
      </c>
      <c r="G27" s="11" t="s">
        <v>97</v>
      </c>
      <c r="H27" s="11">
        <v>3644</v>
      </c>
      <c r="I27" s="17" t="s">
        <v>637</v>
      </c>
    </row>
    <row r="28" spans="2:9" x14ac:dyDescent="0.25">
      <c r="B28" s="10">
        <v>26</v>
      </c>
      <c r="C28" s="14" t="s">
        <v>98</v>
      </c>
      <c r="D28" s="14" t="s">
        <v>99</v>
      </c>
      <c r="E28" s="15" t="s">
        <v>554</v>
      </c>
      <c r="F28" s="26" t="s">
        <v>641</v>
      </c>
      <c r="G28" s="14" t="s">
        <v>100</v>
      </c>
      <c r="H28" s="14">
        <v>1447</v>
      </c>
      <c r="I28" s="18" t="s">
        <v>638</v>
      </c>
    </row>
    <row r="29" spans="2:9" x14ac:dyDescent="0.25">
      <c r="B29" s="10">
        <v>27</v>
      </c>
      <c r="C29" s="11" t="s">
        <v>101</v>
      </c>
      <c r="D29" s="11" t="s">
        <v>102</v>
      </c>
      <c r="E29" s="12" t="s">
        <v>103</v>
      </c>
      <c r="F29" s="21" t="s">
        <v>615</v>
      </c>
      <c r="G29" s="11" t="s">
        <v>104</v>
      </c>
      <c r="H29" s="11">
        <v>4600</v>
      </c>
      <c r="I29" s="17" t="s">
        <v>639</v>
      </c>
    </row>
    <row r="30" spans="2:9" x14ac:dyDescent="0.25">
      <c r="B30" s="10">
        <v>28</v>
      </c>
      <c r="C30" s="14" t="s">
        <v>105</v>
      </c>
      <c r="D30" s="14" t="s">
        <v>106</v>
      </c>
      <c r="E30" s="15" t="s">
        <v>555</v>
      </c>
      <c r="F30" s="26" t="s">
        <v>625</v>
      </c>
      <c r="G30" s="14" t="s">
        <v>107</v>
      </c>
      <c r="H30" s="14">
        <v>3267</v>
      </c>
      <c r="I30" s="18" t="s">
        <v>640</v>
      </c>
    </row>
    <row r="31" spans="2:9" x14ac:dyDescent="0.25">
      <c r="B31" s="10">
        <v>29</v>
      </c>
      <c r="C31" s="11" t="s">
        <v>108</v>
      </c>
      <c r="D31" s="11" t="s">
        <v>109</v>
      </c>
      <c r="E31" s="12" t="s">
        <v>556</v>
      </c>
      <c r="F31" s="21" t="s">
        <v>619</v>
      </c>
      <c r="G31" s="11" t="s">
        <v>110</v>
      </c>
      <c r="H31" s="11">
        <v>4807</v>
      </c>
      <c r="I31" s="17" t="s">
        <v>641</v>
      </c>
    </row>
    <row r="32" spans="2:9" x14ac:dyDescent="0.25">
      <c r="B32" s="10">
        <v>30</v>
      </c>
      <c r="C32" s="14" t="s">
        <v>111</v>
      </c>
      <c r="D32" s="14" t="s">
        <v>112</v>
      </c>
      <c r="E32" s="15" t="s">
        <v>113</v>
      </c>
      <c r="F32" s="26" t="s">
        <v>629</v>
      </c>
      <c r="G32" s="14" t="s">
        <v>70</v>
      </c>
      <c r="H32" s="14">
        <v>3483</v>
      </c>
      <c r="I32" s="18" t="s">
        <v>642</v>
      </c>
    </row>
    <row r="33" spans="2:9" x14ac:dyDescent="0.25">
      <c r="B33" s="10">
        <v>31</v>
      </c>
      <c r="C33" s="11" t="s">
        <v>114</v>
      </c>
      <c r="D33" s="11" t="s">
        <v>115</v>
      </c>
      <c r="E33" s="12" t="s">
        <v>116</v>
      </c>
      <c r="F33" s="21" t="s">
        <v>623</v>
      </c>
      <c r="G33" s="11" t="s">
        <v>117</v>
      </c>
      <c r="H33" s="11">
        <v>2975</v>
      </c>
      <c r="I33" s="17" t="s">
        <v>643</v>
      </c>
    </row>
    <row r="34" spans="2:9" x14ac:dyDescent="0.25">
      <c r="B34" s="10">
        <v>32</v>
      </c>
      <c r="C34" s="14" t="s">
        <v>118</v>
      </c>
      <c r="D34" s="14" t="s">
        <v>119</v>
      </c>
      <c r="E34" s="15" t="s">
        <v>557</v>
      </c>
      <c r="F34" s="26" t="s">
        <v>632</v>
      </c>
      <c r="G34" s="14" t="s">
        <v>120</v>
      </c>
      <c r="H34" s="14">
        <v>4349</v>
      </c>
      <c r="I34" s="18" t="s">
        <v>644</v>
      </c>
    </row>
    <row r="35" spans="2:9" x14ac:dyDescent="0.25">
      <c r="B35" s="10">
        <v>33</v>
      </c>
      <c r="C35" s="11" t="s">
        <v>121</v>
      </c>
      <c r="D35" s="11" t="s">
        <v>122</v>
      </c>
      <c r="E35" s="12" t="s">
        <v>123</v>
      </c>
      <c r="F35" s="21" t="s">
        <v>634</v>
      </c>
      <c r="G35" s="11" t="s">
        <v>124</v>
      </c>
      <c r="H35" s="11">
        <v>2716</v>
      </c>
      <c r="I35" s="17" t="s">
        <v>645</v>
      </c>
    </row>
    <row r="36" spans="2:9" x14ac:dyDescent="0.25">
      <c r="B36" s="10">
        <v>34</v>
      </c>
      <c r="C36" s="14" t="s">
        <v>125</v>
      </c>
      <c r="D36" s="14" t="s">
        <v>126</v>
      </c>
      <c r="E36" s="15" t="s">
        <v>558</v>
      </c>
      <c r="F36" s="26" t="s">
        <v>641</v>
      </c>
      <c r="G36" s="14" t="s">
        <v>127</v>
      </c>
      <c r="H36" s="14">
        <v>2131</v>
      </c>
      <c r="I36" s="18" t="s">
        <v>646</v>
      </c>
    </row>
    <row r="37" spans="2:9" x14ac:dyDescent="0.25">
      <c r="B37" s="10">
        <v>35</v>
      </c>
      <c r="C37" s="11" t="s">
        <v>128</v>
      </c>
      <c r="D37" s="11" t="s">
        <v>129</v>
      </c>
      <c r="E37" s="12" t="s">
        <v>130</v>
      </c>
      <c r="F37" s="21" t="s">
        <v>615</v>
      </c>
      <c r="G37" s="11" t="s">
        <v>9</v>
      </c>
      <c r="H37" s="11">
        <v>4533</v>
      </c>
      <c r="I37" s="17" t="s">
        <v>647</v>
      </c>
    </row>
    <row r="38" spans="2:9" x14ac:dyDescent="0.25">
      <c r="B38" s="10">
        <v>36</v>
      </c>
      <c r="C38" s="14" t="s">
        <v>131</v>
      </c>
      <c r="D38" s="14" t="s">
        <v>132</v>
      </c>
      <c r="E38" s="15" t="s">
        <v>559</v>
      </c>
      <c r="F38" s="26" t="s">
        <v>632</v>
      </c>
      <c r="G38" s="14" t="s">
        <v>133</v>
      </c>
      <c r="H38" s="14">
        <v>1416</v>
      </c>
      <c r="I38" s="18" t="s">
        <v>648</v>
      </c>
    </row>
    <row r="39" spans="2:9" x14ac:dyDescent="0.25">
      <c r="B39" s="10">
        <v>37</v>
      </c>
      <c r="C39" s="11" t="s">
        <v>134</v>
      </c>
      <c r="D39" s="11" t="s">
        <v>135</v>
      </c>
      <c r="E39" s="12" t="s">
        <v>560</v>
      </c>
      <c r="F39" s="21" t="s">
        <v>638</v>
      </c>
      <c r="G39" s="11" t="s">
        <v>136</v>
      </c>
      <c r="H39" s="11">
        <v>2488</v>
      </c>
      <c r="I39" s="17"/>
    </row>
    <row r="40" spans="2:9" x14ac:dyDescent="0.25">
      <c r="B40" s="10">
        <v>38</v>
      </c>
      <c r="C40" s="14" t="s">
        <v>137</v>
      </c>
      <c r="D40" s="14" t="s">
        <v>138</v>
      </c>
      <c r="E40" s="15" t="s">
        <v>139</v>
      </c>
      <c r="F40" s="26" t="s">
        <v>637</v>
      </c>
      <c r="G40" s="14" t="s">
        <v>140</v>
      </c>
      <c r="H40" s="14">
        <v>3494</v>
      </c>
      <c r="I40" s="18"/>
    </row>
    <row r="41" spans="2:9" x14ac:dyDescent="0.25">
      <c r="B41" s="10">
        <v>39</v>
      </c>
      <c r="C41" s="11" t="s">
        <v>141</v>
      </c>
      <c r="D41" s="11" t="s">
        <v>142</v>
      </c>
      <c r="E41" s="12" t="s">
        <v>143</v>
      </c>
      <c r="F41" s="21" t="s">
        <v>626</v>
      </c>
      <c r="G41" s="11" t="s">
        <v>144</v>
      </c>
      <c r="H41" s="11">
        <v>4901</v>
      </c>
      <c r="I41" s="17"/>
    </row>
    <row r="42" spans="2:9" x14ac:dyDescent="0.25">
      <c r="B42" s="10">
        <v>40</v>
      </c>
      <c r="C42" s="14" t="s">
        <v>145</v>
      </c>
      <c r="D42" s="14" t="s">
        <v>146</v>
      </c>
      <c r="E42" s="15" t="s">
        <v>147</v>
      </c>
      <c r="F42" s="26" t="s">
        <v>620</v>
      </c>
      <c r="G42" s="14" t="s">
        <v>148</v>
      </c>
      <c r="H42" s="14">
        <v>1906</v>
      </c>
      <c r="I42" s="18"/>
    </row>
    <row r="43" spans="2:9" x14ac:dyDescent="0.25">
      <c r="B43" s="10">
        <v>41</v>
      </c>
      <c r="C43" s="11" t="s">
        <v>149</v>
      </c>
      <c r="D43" s="11" t="s">
        <v>150</v>
      </c>
      <c r="E43" s="12" t="s">
        <v>561</v>
      </c>
      <c r="F43" s="21" t="s">
        <v>625</v>
      </c>
      <c r="G43" s="11" t="s">
        <v>151</v>
      </c>
      <c r="H43" s="11">
        <v>3998</v>
      </c>
      <c r="I43" s="17"/>
    </row>
    <row r="44" spans="2:9" x14ac:dyDescent="0.25">
      <c r="B44" s="10">
        <v>42</v>
      </c>
      <c r="C44" s="14" t="s">
        <v>152</v>
      </c>
      <c r="D44" s="14" t="s">
        <v>153</v>
      </c>
      <c r="E44" s="15" t="s">
        <v>562</v>
      </c>
      <c r="F44" s="26" t="s">
        <v>634</v>
      </c>
      <c r="G44" s="14" t="s">
        <v>154</v>
      </c>
      <c r="H44" s="14">
        <v>2002</v>
      </c>
      <c r="I44" s="18"/>
    </row>
    <row r="45" spans="2:9" x14ac:dyDescent="0.25">
      <c r="B45" s="10">
        <v>43</v>
      </c>
      <c r="C45" s="11" t="s">
        <v>155</v>
      </c>
      <c r="D45" s="11" t="s">
        <v>156</v>
      </c>
      <c r="E45" s="12" t="s">
        <v>157</v>
      </c>
      <c r="F45" s="21" t="s">
        <v>622</v>
      </c>
      <c r="G45" s="11" t="s">
        <v>144</v>
      </c>
      <c r="H45" s="11">
        <v>4989</v>
      </c>
      <c r="I45" s="17"/>
    </row>
    <row r="46" spans="2:9" x14ac:dyDescent="0.25">
      <c r="B46" s="10">
        <v>44</v>
      </c>
      <c r="C46" s="14" t="s">
        <v>158</v>
      </c>
      <c r="D46" s="14" t="s">
        <v>159</v>
      </c>
      <c r="E46" s="15" t="s">
        <v>160</v>
      </c>
      <c r="F46" s="26" t="s">
        <v>626</v>
      </c>
      <c r="G46" s="14" t="s">
        <v>161</v>
      </c>
      <c r="H46" s="14">
        <v>4068</v>
      </c>
      <c r="I46" s="18"/>
    </row>
    <row r="47" spans="2:9" x14ac:dyDescent="0.25">
      <c r="B47" s="10">
        <v>45</v>
      </c>
      <c r="C47" s="11" t="s">
        <v>162</v>
      </c>
      <c r="D47" s="11" t="s">
        <v>163</v>
      </c>
      <c r="E47" s="12" t="s">
        <v>164</v>
      </c>
      <c r="F47" s="21" t="s">
        <v>627</v>
      </c>
      <c r="G47" s="11" t="s">
        <v>165</v>
      </c>
      <c r="H47" s="11">
        <v>3505</v>
      </c>
      <c r="I47" s="17"/>
    </row>
    <row r="48" spans="2:9" x14ac:dyDescent="0.25">
      <c r="B48" s="10">
        <v>46</v>
      </c>
      <c r="C48" s="14" t="s">
        <v>166</v>
      </c>
      <c r="D48" s="14" t="s">
        <v>167</v>
      </c>
      <c r="E48" s="15" t="s">
        <v>563</v>
      </c>
      <c r="F48" s="26" t="s">
        <v>632</v>
      </c>
      <c r="G48" s="14" t="s">
        <v>168</v>
      </c>
      <c r="H48" s="14">
        <v>3692</v>
      </c>
      <c r="I48" s="18"/>
    </row>
    <row r="49" spans="2:9" x14ac:dyDescent="0.25">
      <c r="B49" s="10">
        <v>47</v>
      </c>
      <c r="C49" s="11" t="s">
        <v>169</v>
      </c>
      <c r="D49" s="11" t="s">
        <v>170</v>
      </c>
      <c r="E49" s="12" t="s">
        <v>171</v>
      </c>
      <c r="F49" s="21" t="s">
        <v>625</v>
      </c>
      <c r="G49" s="11" t="s">
        <v>172</v>
      </c>
      <c r="H49" s="11">
        <v>3673</v>
      </c>
      <c r="I49" s="17"/>
    </row>
    <row r="50" spans="2:9" x14ac:dyDescent="0.25">
      <c r="B50" s="10">
        <v>48</v>
      </c>
      <c r="C50" s="14" t="s">
        <v>173</v>
      </c>
      <c r="D50" s="14" t="s">
        <v>174</v>
      </c>
      <c r="E50" s="15" t="s">
        <v>564</v>
      </c>
      <c r="F50" s="26" t="s">
        <v>627</v>
      </c>
      <c r="G50" s="14" t="s">
        <v>175</v>
      </c>
      <c r="H50" s="14">
        <v>2175</v>
      </c>
      <c r="I50" s="18"/>
    </row>
    <row r="51" spans="2:9" x14ac:dyDescent="0.25">
      <c r="B51" s="10">
        <v>49</v>
      </c>
      <c r="C51" s="11" t="s">
        <v>176</v>
      </c>
      <c r="D51" s="11" t="s">
        <v>177</v>
      </c>
      <c r="E51" s="12" t="s">
        <v>178</v>
      </c>
      <c r="F51" s="21" t="s">
        <v>624</v>
      </c>
      <c r="G51" s="11" t="s">
        <v>36</v>
      </c>
      <c r="H51" s="11">
        <v>4743</v>
      </c>
      <c r="I51" s="17"/>
    </row>
    <row r="52" spans="2:9" x14ac:dyDescent="0.25">
      <c r="B52" s="10">
        <v>50</v>
      </c>
      <c r="C52" s="14" t="s">
        <v>179</v>
      </c>
      <c r="D52" s="14" t="s">
        <v>180</v>
      </c>
      <c r="E52" s="15" t="s">
        <v>565</v>
      </c>
      <c r="F52" s="26" t="s">
        <v>634</v>
      </c>
      <c r="G52" s="14" t="s">
        <v>89</v>
      </c>
      <c r="H52" s="14">
        <v>2615</v>
      </c>
      <c r="I52" s="18"/>
    </row>
    <row r="53" spans="2:9" x14ac:dyDescent="0.25">
      <c r="B53" s="10">
        <v>51</v>
      </c>
      <c r="C53" s="11" t="s">
        <v>181</v>
      </c>
      <c r="D53" s="11" t="s">
        <v>182</v>
      </c>
      <c r="E53" s="12" t="s">
        <v>566</v>
      </c>
      <c r="F53" s="21" t="s">
        <v>619</v>
      </c>
      <c r="G53" s="11" t="s">
        <v>183</v>
      </c>
      <c r="H53" s="11">
        <v>3830</v>
      </c>
      <c r="I53" s="17"/>
    </row>
    <row r="54" spans="2:9" x14ac:dyDescent="0.25">
      <c r="B54" s="10">
        <v>52</v>
      </c>
      <c r="C54" s="14" t="s">
        <v>184</v>
      </c>
      <c r="D54" s="14" t="s">
        <v>185</v>
      </c>
      <c r="E54" s="15" t="s">
        <v>186</v>
      </c>
      <c r="F54" s="26" t="s">
        <v>614</v>
      </c>
      <c r="G54" s="14" t="s">
        <v>124</v>
      </c>
      <c r="H54" s="14">
        <v>4906</v>
      </c>
      <c r="I54" s="18"/>
    </row>
    <row r="55" spans="2:9" x14ac:dyDescent="0.25">
      <c r="B55" s="10">
        <v>53</v>
      </c>
      <c r="C55" s="11" t="s">
        <v>187</v>
      </c>
      <c r="D55" s="11" t="s">
        <v>188</v>
      </c>
      <c r="E55" s="12" t="s">
        <v>189</v>
      </c>
      <c r="F55" s="21" t="s">
        <v>626</v>
      </c>
      <c r="G55" s="11" t="s">
        <v>144</v>
      </c>
      <c r="H55" s="11">
        <v>3027</v>
      </c>
      <c r="I55" s="17"/>
    </row>
    <row r="56" spans="2:9" x14ac:dyDescent="0.25">
      <c r="B56" s="10">
        <v>54</v>
      </c>
      <c r="C56" s="14" t="s">
        <v>190</v>
      </c>
      <c r="D56" s="14" t="s">
        <v>191</v>
      </c>
      <c r="E56" s="15" t="s">
        <v>192</v>
      </c>
      <c r="F56" s="26" t="s">
        <v>621</v>
      </c>
      <c r="G56" s="14" t="s">
        <v>193</v>
      </c>
      <c r="H56" s="14">
        <v>3560</v>
      </c>
      <c r="I56" s="18"/>
    </row>
    <row r="57" spans="2:9" x14ac:dyDescent="0.25">
      <c r="B57" s="10">
        <v>55</v>
      </c>
      <c r="C57" s="11" t="s">
        <v>194</v>
      </c>
      <c r="D57" s="11" t="s">
        <v>195</v>
      </c>
      <c r="E57" s="12" t="s">
        <v>196</v>
      </c>
      <c r="F57" s="21" t="s">
        <v>622</v>
      </c>
      <c r="G57" s="11" t="s">
        <v>62</v>
      </c>
      <c r="H57" s="11">
        <v>4403</v>
      </c>
      <c r="I57" s="17"/>
    </row>
    <row r="58" spans="2:9" x14ac:dyDescent="0.25">
      <c r="B58" s="10">
        <v>56</v>
      </c>
      <c r="C58" s="14" t="s">
        <v>197</v>
      </c>
      <c r="D58" s="14" t="s">
        <v>198</v>
      </c>
      <c r="E58" s="15" t="s">
        <v>567</v>
      </c>
      <c r="F58" s="26" t="s">
        <v>624</v>
      </c>
      <c r="G58" s="14" t="s">
        <v>199</v>
      </c>
      <c r="H58" s="14">
        <v>3246</v>
      </c>
      <c r="I58" s="18"/>
    </row>
    <row r="59" spans="2:9" x14ac:dyDescent="0.25">
      <c r="B59" s="10">
        <v>57</v>
      </c>
      <c r="C59" s="11" t="s">
        <v>200</v>
      </c>
      <c r="D59" s="11" t="s">
        <v>201</v>
      </c>
      <c r="E59" s="12" t="s">
        <v>202</v>
      </c>
      <c r="F59" s="21" t="s">
        <v>625</v>
      </c>
      <c r="G59" s="11" t="s">
        <v>203</v>
      </c>
      <c r="H59" s="11">
        <v>3237</v>
      </c>
      <c r="I59" s="17"/>
    </row>
    <row r="60" spans="2:9" x14ac:dyDescent="0.25">
      <c r="B60" s="10">
        <v>58</v>
      </c>
      <c r="C60" s="14" t="s">
        <v>204</v>
      </c>
      <c r="D60" s="14" t="s">
        <v>205</v>
      </c>
      <c r="E60" s="15" t="s">
        <v>206</v>
      </c>
      <c r="F60" s="26" t="s">
        <v>629</v>
      </c>
      <c r="G60" s="14" t="s">
        <v>32</v>
      </c>
      <c r="H60" s="14">
        <v>1217</v>
      </c>
      <c r="I60" s="18"/>
    </row>
    <row r="61" spans="2:9" x14ac:dyDescent="0.25">
      <c r="B61" s="10">
        <v>59</v>
      </c>
      <c r="C61" s="11" t="s">
        <v>207</v>
      </c>
      <c r="D61" s="11" t="s">
        <v>208</v>
      </c>
      <c r="E61" s="12" t="s">
        <v>568</v>
      </c>
      <c r="F61" s="21" t="s">
        <v>624</v>
      </c>
      <c r="G61" s="11" t="s">
        <v>203</v>
      </c>
      <c r="H61" s="11">
        <v>2863</v>
      </c>
      <c r="I61" s="17"/>
    </row>
    <row r="62" spans="2:9" x14ac:dyDescent="0.25">
      <c r="B62" s="10">
        <v>60</v>
      </c>
      <c r="C62" s="14" t="s">
        <v>209</v>
      </c>
      <c r="D62" s="14" t="s">
        <v>210</v>
      </c>
      <c r="E62" s="15" t="s">
        <v>211</v>
      </c>
      <c r="F62" s="26" t="s">
        <v>627</v>
      </c>
      <c r="G62" s="11" t="s">
        <v>144</v>
      </c>
      <c r="H62" s="14">
        <v>3942</v>
      </c>
      <c r="I62" s="18"/>
    </row>
    <row r="63" spans="2:9" x14ac:dyDescent="0.25">
      <c r="B63" s="10">
        <v>61</v>
      </c>
      <c r="C63" s="11" t="s">
        <v>212</v>
      </c>
      <c r="D63" s="11" t="s">
        <v>213</v>
      </c>
      <c r="E63" s="12" t="s">
        <v>569</v>
      </c>
      <c r="F63" s="21" t="s">
        <v>625</v>
      </c>
      <c r="G63" s="11" t="s">
        <v>144</v>
      </c>
      <c r="H63" s="11">
        <v>3269</v>
      </c>
      <c r="I63" s="17"/>
    </row>
    <row r="64" spans="2:9" x14ac:dyDescent="0.25">
      <c r="B64" s="10">
        <v>62</v>
      </c>
      <c r="C64" s="14" t="s">
        <v>214</v>
      </c>
      <c r="D64" s="14" t="s">
        <v>215</v>
      </c>
      <c r="E64" s="15" t="s">
        <v>570</v>
      </c>
      <c r="F64" s="26" t="s">
        <v>626</v>
      </c>
      <c r="G64" s="14" t="s">
        <v>216</v>
      </c>
      <c r="H64" s="14">
        <v>3570</v>
      </c>
      <c r="I64" s="18"/>
    </row>
    <row r="65" spans="2:9" x14ac:dyDescent="0.25">
      <c r="B65" s="10">
        <v>63</v>
      </c>
      <c r="C65" s="11" t="s">
        <v>217</v>
      </c>
      <c r="D65" s="11" t="s">
        <v>218</v>
      </c>
      <c r="E65" s="12" t="s">
        <v>571</v>
      </c>
      <c r="F65" s="21" t="s">
        <v>632</v>
      </c>
      <c r="G65" s="11" t="s">
        <v>219</v>
      </c>
      <c r="H65" s="11">
        <v>1732</v>
      </c>
      <c r="I65" s="17"/>
    </row>
    <row r="66" spans="2:9" x14ac:dyDescent="0.25">
      <c r="B66" s="10">
        <v>64</v>
      </c>
      <c r="C66" s="14" t="s">
        <v>220</v>
      </c>
      <c r="D66" s="14" t="s">
        <v>221</v>
      </c>
      <c r="E66" s="15" t="s">
        <v>222</v>
      </c>
      <c r="F66" s="26" t="s">
        <v>633</v>
      </c>
      <c r="G66" s="14" t="s">
        <v>223</v>
      </c>
      <c r="H66" s="14">
        <v>4964</v>
      </c>
      <c r="I66" s="18"/>
    </row>
    <row r="67" spans="2:9" x14ac:dyDescent="0.25">
      <c r="B67" s="10">
        <v>65</v>
      </c>
      <c r="C67" s="11" t="s">
        <v>224</v>
      </c>
      <c r="D67" s="11" t="s">
        <v>225</v>
      </c>
      <c r="E67" s="12" t="s">
        <v>226</v>
      </c>
      <c r="F67" s="21" t="s">
        <v>647</v>
      </c>
      <c r="G67" s="11" t="s">
        <v>666</v>
      </c>
      <c r="H67" s="11">
        <v>4315</v>
      </c>
      <c r="I67" s="17"/>
    </row>
    <row r="68" spans="2:9" x14ac:dyDescent="0.25">
      <c r="B68" s="10">
        <v>66</v>
      </c>
      <c r="C68" s="14" t="s">
        <v>227</v>
      </c>
      <c r="D68" s="14" t="s">
        <v>228</v>
      </c>
      <c r="E68" s="15" t="s">
        <v>229</v>
      </c>
      <c r="F68" s="26" t="s">
        <v>634</v>
      </c>
      <c r="G68" s="14" t="s">
        <v>230</v>
      </c>
      <c r="H68" s="14">
        <v>4915</v>
      </c>
      <c r="I68" s="18"/>
    </row>
    <row r="69" spans="2:9" x14ac:dyDescent="0.25">
      <c r="B69" s="10">
        <v>67</v>
      </c>
      <c r="C69" s="11" t="s">
        <v>231</v>
      </c>
      <c r="D69" s="11" t="s">
        <v>232</v>
      </c>
      <c r="E69" s="12" t="s">
        <v>233</v>
      </c>
      <c r="F69" s="21" t="s">
        <v>619</v>
      </c>
      <c r="G69" s="11" t="s">
        <v>234</v>
      </c>
      <c r="H69" s="11">
        <v>1998</v>
      </c>
      <c r="I69" s="17"/>
    </row>
    <row r="70" spans="2:9" x14ac:dyDescent="0.25">
      <c r="B70" s="10">
        <v>68</v>
      </c>
      <c r="C70" s="14" t="s">
        <v>235</v>
      </c>
      <c r="D70" s="14" t="s">
        <v>236</v>
      </c>
      <c r="E70" s="15" t="s">
        <v>572</v>
      </c>
      <c r="F70" s="26" t="s">
        <v>625</v>
      </c>
      <c r="G70" s="14" t="s">
        <v>678</v>
      </c>
      <c r="H70" s="14">
        <v>3664</v>
      </c>
      <c r="I70" s="18"/>
    </row>
    <row r="71" spans="2:9" x14ac:dyDescent="0.25">
      <c r="B71" s="10">
        <v>69</v>
      </c>
      <c r="C71" s="11" t="s">
        <v>237</v>
      </c>
      <c r="D71" s="11" t="s">
        <v>238</v>
      </c>
      <c r="E71" s="12" t="s">
        <v>239</v>
      </c>
      <c r="F71" s="21" t="s">
        <v>642</v>
      </c>
      <c r="G71" s="11" t="s">
        <v>666</v>
      </c>
      <c r="H71" s="11">
        <v>2559</v>
      </c>
      <c r="I71" s="17"/>
    </row>
    <row r="72" spans="2:9" x14ac:dyDescent="0.25">
      <c r="B72" s="10">
        <v>70</v>
      </c>
      <c r="C72" s="14" t="s">
        <v>240</v>
      </c>
      <c r="D72" s="14" t="s">
        <v>241</v>
      </c>
      <c r="E72" s="15" t="s">
        <v>573</v>
      </c>
      <c r="F72" s="26" t="s">
        <v>616</v>
      </c>
      <c r="G72" s="14" t="s">
        <v>28</v>
      </c>
      <c r="H72" s="14">
        <v>4646</v>
      </c>
      <c r="I72" s="18"/>
    </row>
    <row r="73" spans="2:9" x14ac:dyDescent="0.25">
      <c r="B73" s="10">
        <v>71</v>
      </c>
      <c r="C73" s="11" t="s">
        <v>242</v>
      </c>
      <c r="D73" s="11" t="s">
        <v>243</v>
      </c>
      <c r="E73" s="12" t="s">
        <v>244</v>
      </c>
      <c r="F73" s="21" t="s">
        <v>633</v>
      </c>
      <c r="G73" s="11" t="s">
        <v>245</v>
      </c>
      <c r="H73" s="11">
        <v>1381</v>
      </c>
      <c r="I73" s="17"/>
    </row>
    <row r="74" spans="2:9" x14ac:dyDescent="0.25">
      <c r="B74" s="10">
        <v>72</v>
      </c>
      <c r="C74" s="14" t="s">
        <v>246</v>
      </c>
      <c r="D74" s="14" t="s">
        <v>247</v>
      </c>
      <c r="E74" s="15" t="s">
        <v>248</v>
      </c>
      <c r="F74" s="26" t="s">
        <v>635</v>
      </c>
      <c r="G74" s="14" t="s">
        <v>199</v>
      </c>
      <c r="H74" s="14">
        <v>3854</v>
      </c>
      <c r="I74" s="18"/>
    </row>
    <row r="75" spans="2:9" x14ac:dyDescent="0.25">
      <c r="B75" s="10">
        <v>73</v>
      </c>
      <c r="C75" s="11" t="s">
        <v>249</v>
      </c>
      <c r="D75" s="11" t="s">
        <v>250</v>
      </c>
      <c r="E75" s="12" t="s">
        <v>251</v>
      </c>
      <c r="F75" s="21" t="s">
        <v>625</v>
      </c>
      <c r="G75" s="11" t="s">
        <v>144</v>
      </c>
      <c r="H75" s="11">
        <v>3739</v>
      </c>
      <c r="I75" s="17"/>
    </row>
    <row r="76" spans="2:9" x14ac:dyDescent="0.25">
      <c r="B76" s="10">
        <v>74</v>
      </c>
      <c r="C76" s="14" t="s">
        <v>252</v>
      </c>
      <c r="D76" s="14" t="s">
        <v>253</v>
      </c>
      <c r="E76" s="15" t="s">
        <v>574</v>
      </c>
      <c r="F76" s="26" t="s">
        <v>634</v>
      </c>
      <c r="G76" s="14" t="s">
        <v>254</v>
      </c>
      <c r="H76" s="14">
        <v>1399</v>
      </c>
      <c r="I76" s="18"/>
    </row>
    <row r="77" spans="2:9" x14ac:dyDescent="0.25">
      <c r="B77" s="10">
        <v>75</v>
      </c>
      <c r="C77" s="11" t="s">
        <v>255</v>
      </c>
      <c r="D77" s="11" t="s">
        <v>256</v>
      </c>
      <c r="E77" s="12" t="s">
        <v>575</v>
      </c>
      <c r="F77" s="21" t="s">
        <v>633</v>
      </c>
      <c r="G77" s="11" t="s">
        <v>257</v>
      </c>
      <c r="H77" s="11">
        <v>2073</v>
      </c>
      <c r="I77" s="17"/>
    </row>
    <row r="78" spans="2:9" x14ac:dyDescent="0.25">
      <c r="B78" s="10">
        <v>76</v>
      </c>
      <c r="C78" s="14" t="s">
        <v>258</v>
      </c>
      <c r="D78" s="14" t="s">
        <v>259</v>
      </c>
      <c r="E78" s="15" t="s">
        <v>260</v>
      </c>
      <c r="F78" s="26" t="s">
        <v>634</v>
      </c>
      <c r="G78" s="14" t="s">
        <v>261</v>
      </c>
      <c r="H78" s="14">
        <v>3088</v>
      </c>
      <c r="I78" s="18"/>
    </row>
    <row r="79" spans="2:9" x14ac:dyDescent="0.25">
      <c r="B79" s="10">
        <v>77</v>
      </c>
      <c r="C79" s="11" t="s">
        <v>262</v>
      </c>
      <c r="D79" s="11" t="s">
        <v>263</v>
      </c>
      <c r="E79" s="12" t="s">
        <v>264</v>
      </c>
      <c r="F79" s="21" t="s">
        <v>635</v>
      </c>
      <c r="G79" s="11" t="s">
        <v>265</v>
      </c>
      <c r="H79" s="11">
        <v>2611</v>
      </c>
      <c r="I79" s="17"/>
    </row>
    <row r="80" spans="2:9" x14ac:dyDescent="0.25">
      <c r="B80" s="10">
        <v>78</v>
      </c>
      <c r="C80" s="14" t="s">
        <v>266</v>
      </c>
      <c r="D80" s="14" t="s">
        <v>267</v>
      </c>
      <c r="E80" s="15" t="s">
        <v>576</v>
      </c>
      <c r="F80" s="26" t="s">
        <v>635</v>
      </c>
      <c r="G80" s="14" t="s">
        <v>666</v>
      </c>
      <c r="H80" s="14">
        <v>2967</v>
      </c>
      <c r="I80" s="18"/>
    </row>
    <row r="81" spans="2:9" x14ac:dyDescent="0.25">
      <c r="B81" s="10">
        <v>79</v>
      </c>
      <c r="C81" s="11" t="s">
        <v>268</v>
      </c>
      <c r="D81" s="11" t="s">
        <v>269</v>
      </c>
      <c r="E81" s="12" t="s">
        <v>270</v>
      </c>
      <c r="F81" s="21" t="s">
        <v>615</v>
      </c>
      <c r="G81" s="11" t="s">
        <v>677</v>
      </c>
      <c r="H81" s="11">
        <v>1938</v>
      </c>
      <c r="I81" s="17"/>
    </row>
    <row r="82" spans="2:9" x14ac:dyDescent="0.25">
      <c r="B82" s="10">
        <v>80</v>
      </c>
      <c r="C82" s="14" t="s">
        <v>271</v>
      </c>
      <c r="D82" s="14" t="s">
        <v>272</v>
      </c>
      <c r="E82" s="15" t="s">
        <v>273</v>
      </c>
      <c r="F82" s="26" t="s">
        <v>618</v>
      </c>
      <c r="G82" s="14" t="s">
        <v>234</v>
      </c>
      <c r="H82" s="14">
        <v>1090</v>
      </c>
      <c r="I82" s="18"/>
    </row>
    <row r="83" spans="2:9" x14ac:dyDescent="0.25">
      <c r="B83" s="10">
        <v>81</v>
      </c>
      <c r="C83" s="11" t="s">
        <v>274</v>
      </c>
      <c r="D83" s="11" t="s">
        <v>275</v>
      </c>
      <c r="E83" s="12" t="s">
        <v>577</v>
      </c>
      <c r="F83" s="21" t="s">
        <v>635</v>
      </c>
      <c r="G83" s="11" t="s">
        <v>276</v>
      </c>
      <c r="H83" s="11">
        <v>2718</v>
      </c>
      <c r="I83" s="17"/>
    </row>
    <row r="84" spans="2:9" x14ac:dyDescent="0.25">
      <c r="B84" s="10">
        <v>82</v>
      </c>
      <c r="C84" s="14" t="s">
        <v>277</v>
      </c>
      <c r="D84" s="14" t="s">
        <v>278</v>
      </c>
      <c r="E84" s="15" t="s">
        <v>279</v>
      </c>
      <c r="F84" s="26" t="s">
        <v>648</v>
      </c>
      <c r="G84" s="14" t="s">
        <v>280</v>
      </c>
      <c r="H84" s="14">
        <v>4597</v>
      </c>
      <c r="I84" s="18"/>
    </row>
    <row r="85" spans="2:9" x14ac:dyDescent="0.25">
      <c r="B85" s="10">
        <v>83</v>
      </c>
      <c r="C85" s="11" t="s">
        <v>281</v>
      </c>
      <c r="D85" s="11" t="s">
        <v>282</v>
      </c>
      <c r="E85" s="12" t="s">
        <v>283</v>
      </c>
      <c r="F85" s="21" t="s">
        <v>636</v>
      </c>
      <c r="G85" s="11" t="s">
        <v>284</v>
      </c>
      <c r="H85" s="11">
        <v>4446</v>
      </c>
      <c r="I85" s="17"/>
    </row>
    <row r="86" spans="2:9" x14ac:dyDescent="0.25">
      <c r="B86" s="10">
        <v>84</v>
      </c>
      <c r="C86" s="14" t="s">
        <v>285</v>
      </c>
      <c r="D86" s="14" t="s">
        <v>286</v>
      </c>
      <c r="E86" s="15" t="s">
        <v>578</v>
      </c>
      <c r="F86" s="26" t="s">
        <v>635</v>
      </c>
      <c r="G86" s="14" t="s">
        <v>144</v>
      </c>
      <c r="H86" s="14">
        <v>3308</v>
      </c>
      <c r="I86" s="18"/>
    </row>
    <row r="87" spans="2:9" x14ac:dyDescent="0.25">
      <c r="B87" s="10">
        <v>85</v>
      </c>
      <c r="C87" s="11" t="s">
        <v>287</v>
      </c>
      <c r="D87" s="11" t="s">
        <v>288</v>
      </c>
      <c r="E87" s="12" t="s">
        <v>289</v>
      </c>
      <c r="F87" s="21" t="s">
        <v>644</v>
      </c>
      <c r="G87" s="11" t="s">
        <v>290</v>
      </c>
      <c r="H87" s="11">
        <v>2308</v>
      </c>
      <c r="I87" s="17"/>
    </row>
    <row r="88" spans="2:9" x14ac:dyDescent="0.25">
      <c r="B88" s="10">
        <v>86</v>
      </c>
      <c r="C88" s="14" t="s">
        <v>291</v>
      </c>
      <c r="D88" s="14" t="s">
        <v>292</v>
      </c>
      <c r="E88" s="15" t="s">
        <v>579</v>
      </c>
      <c r="F88" s="26" t="s">
        <v>640</v>
      </c>
      <c r="G88" s="14" t="s">
        <v>293</v>
      </c>
      <c r="H88" s="14">
        <v>3353</v>
      </c>
      <c r="I88" s="18"/>
    </row>
    <row r="89" spans="2:9" x14ac:dyDescent="0.25">
      <c r="B89" s="10">
        <v>87</v>
      </c>
      <c r="C89" s="11" t="s">
        <v>294</v>
      </c>
      <c r="D89" s="11" t="s">
        <v>295</v>
      </c>
      <c r="E89" s="12" t="s">
        <v>580</v>
      </c>
      <c r="F89" s="21" t="s">
        <v>642</v>
      </c>
      <c r="G89" s="11" t="s">
        <v>293</v>
      </c>
      <c r="H89" s="11">
        <v>2486</v>
      </c>
      <c r="I89" s="17"/>
    </row>
    <row r="90" spans="2:9" x14ac:dyDescent="0.25">
      <c r="B90" s="10">
        <v>88</v>
      </c>
      <c r="C90" s="14" t="s">
        <v>296</v>
      </c>
      <c r="D90" s="14" t="s">
        <v>297</v>
      </c>
      <c r="E90" s="15" t="s">
        <v>298</v>
      </c>
      <c r="F90" s="26" t="s">
        <v>626</v>
      </c>
      <c r="G90" s="14" t="s">
        <v>144</v>
      </c>
      <c r="H90" s="14">
        <v>4123</v>
      </c>
      <c r="I90" s="18"/>
    </row>
    <row r="91" spans="2:9" x14ac:dyDescent="0.25">
      <c r="B91" s="10">
        <v>89</v>
      </c>
      <c r="C91" s="11" t="s">
        <v>299</v>
      </c>
      <c r="D91" s="11" t="s">
        <v>300</v>
      </c>
      <c r="E91" s="12" t="s">
        <v>581</v>
      </c>
      <c r="F91" s="21" t="s">
        <v>616</v>
      </c>
      <c r="G91" s="11" t="s">
        <v>301</v>
      </c>
      <c r="H91" s="11">
        <v>1715</v>
      </c>
      <c r="I91" s="17"/>
    </row>
    <row r="92" spans="2:9" x14ac:dyDescent="0.25">
      <c r="B92" s="10">
        <v>90</v>
      </c>
      <c r="C92" s="14" t="s">
        <v>302</v>
      </c>
      <c r="D92" s="14" t="s">
        <v>303</v>
      </c>
      <c r="E92" s="15" t="s">
        <v>582</v>
      </c>
      <c r="F92" s="26" t="s">
        <v>615</v>
      </c>
      <c r="G92" s="14" t="s">
        <v>304</v>
      </c>
      <c r="H92" s="14">
        <v>2414</v>
      </c>
      <c r="I92" s="18"/>
    </row>
    <row r="93" spans="2:9" x14ac:dyDescent="0.25">
      <c r="B93" s="10">
        <v>91</v>
      </c>
      <c r="C93" s="11" t="s">
        <v>305</v>
      </c>
      <c r="D93" s="11" t="s">
        <v>306</v>
      </c>
      <c r="E93" s="12" t="s">
        <v>307</v>
      </c>
      <c r="F93" s="21" t="s">
        <v>643</v>
      </c>
      <c r="G93" s="11" t="s">
        <v>308</v>
      </c>
      <c r="H93" s="11">
        <v>1543</v>
      </c>
      <c r="I93" s="17"/>
    </row>
    <row r="94" spans="2:9" x14ac:dyDescent="0.25">
      <c r="B94" s="10">
        <v>92</v>
      </c>
      <c r="C94" s="14" t="s">
        <v>309</v>
      </c>
      <c r="D94" s="14" t="s">
        <v>310</v>
      </c>
      <c r="E94" s="15" t="s">
        <v>311</v>
      </c>
      <c r="F94" s="26" t="s">
        <v>634</v>
      </c>
      <c r="G94" s="14" t="s">
        <v>312</v>
      </c>
      <c r="H94" s="14">
        <v>4519</v>
      </c>
      <c r="I94" s="18"/>
    </row>
    <row r="95" spans="2:9" x14ac:dyDescent="0.25">
      <c r="B95" s="10">
        <v>93</v>
      </c>
      <c r="C95" s="11" t="s">
        <v>313</v>
      </c>
      <c r="D95" s="11" t="s">
        <v>314</v>
      </c>
      <c r="E95" s="12" t="s">
        <v>583</v>
      </c>
      <c r="F95" s="21" t="s">
        <v>636</v>
      </c>
      <c r="G95" s="11" t="s">
        <v>62</v>
      </c>
      <c r="H95" s="11">
        <v>3009</v>
      </c>
      <c r="I95" s="17"/>
    </row>
    <row r="96" spans="2:9" x14ac:dyDescent="0.25">
      <c r="B96" s="10">
        <v>94</v>
      </c>
      <c r="C96" s="14" t="s">
        <v>315</v>
      </c>
      <c r="D96" s="14" t="s">
        <v>316</v>
      </c>
      <c r="E96" s="15" t="s">
        <v>317</v>
      </c>
      <c r="F96" s="26" t="s">
        <v>635</v>
      </c>
      <c r="G96" s="14" t="s">
        <v>318</v>
      </c>
      <c r="H96" s="14">
        <v>4467</v>
      </c>
      <c r="I96" s="18"/>
    </row>
    <row r="97" spans="2:9" x14ac:dyDescent="0.25">
      <c r="B97" s="10">
        <v>95</v>
      </c>
      <c r="C97" s="11" t="s">
        <v>319</v>
      </c>
      <c r="D97" s="11" t="s">
        <v>320</v>
      </c>
      <c r="E97" s="12" t="s">
        <v>584</v>
      </c>
      <c r="F97" s="21" t="s">
        <v>617</v>
      </c>
      <c r="G97" s="11" t="s">
        <v>321</v>
      </c>
      <c r="H97" s="11">
        <v>3233</v>
      </c>
      <c r="I97" s="17"/>
    </row>
    <row r="98" spans="2:9" x14ac:dyDescent="0.25">
      <c r="B98" s="10">
        <v>96</v>
      </c>
      <c r="C98" s="14" t="s">
        <v>322</v>
      </c>
      <c r="D98" s="14" t="s">
        <v>323</v>
      </c>
      <c r="E98" s="15" t="s">
        <v>324</v>
      </c>
      <c r="F98" s="26" t="s">
        <v>626</v>
      </c>
      <c r="G98" s="14" t="s">
        <v>325</v>
      </c>
      <c r="H98" s="14">
        <v>4392</v>
      </c>
      <c r="I98" s="18"/>
    </row>
    <row r="99" spans="2:9" x14ac:dyDescent="0.25">
      <c r="B99" s="10">
        <v>97</v>
      </c>
      <c r="C99" s="11" t="s">
        <v>209</v>
      </c>
      <c r="D99" s="11" t="s">
        <v>326</v>
      </c>
      <c r="E99" s="12" t="s">
        <v>585</v>
      </c>
      <c r="F99" s="21" t="s">
        <v>635</v>
      </c>
      <c r="G99" s="11" t="s">
        <v>261</v>
      </c>
      <c r="H99" s="11">
        <v>4222</v>
      </c>
      <c r="I99" s="17"/>
    </row>
    <row r="100" spans="2:9" x14ac:dyDescent="0.25">
      <c r="B100" s="10">
        <v>98</v>
      </c>
      <c r="C100" s="14" t="s">
        <v>327</v>
      </c>
      <c r="D100" s="14" t="s">
        <v>328</v>
      </c>
      <c r="E100" s="15" t="s">
        <v>329</v>
      </c>
      <c r="F100" s="26" t="s">
        <v>647</v>
      </c>
      <c r="G100" s="14" t="s">
        <v>330</v>
      </c>
      <c r="H100" s="14">
        <v>3486</v>
      </c>
      <c r="I100" s="18"/>
    </row>
    <row r="101" spans="2:9" x14ac:dyDescent="0.25">
      <c r="B101" s="10">
        <v>99</v>
      </c>
      <c r="C101" s="11" t="s">
        <v>331</v>
      </c>
      <c r="D101" s="11" t="s">
        <v>332</v>
      </c>
      <c r="E101" s="12" t="s">
        <v>586</v>
      </c>
      <c r="F101" s="21" t="s">
        <v>642</v>
      </c>
      <c r="G101" s="11" t="s">
        <v>333</v>
      </c>
      <c r="H101" s="11">
        <v>4296</v>
      </c>
      <c r="I101" s="17"/>
    </row>
    <row r="102" spans="2:9" x14ac:dyDescent="0.25">
      <c r="B102" s="10">
        <v>100</v>
      </c>
      <c r="C102" s="14" t="s">
        <v>334</v>
      </c>
      <c r="D102" s="14" t="s">
        <v>335</v>
      </c>
      <c r="E102" s="15" t="s">
        <v>587</v>
      </c>
      <c r="F102" s="26" t="s">
        <v>619</v>
      </c>
      <c r="G102" s="14" t="s">
        <v>336</v>
      </c>
      <c r="H102" s="14">
        <v>3715</v>
      </c>
      <c r="I102" s="18"/>
    </row>
    <row r="103" spans="2:9" x14ac:dyDescent="0.25">
      <c r="B103" s="10">
        <v>101</v>
      </c>
      <c r="C103" s="11" t="s">
        <v>337</v>
      </c>
      <c r="D103" s="11" t="s">
        <v>338</v>
      </c>
      <c r="E103" s="12" t="s">
        <v>339</v>
      </c>
      <c r="F103" s="21" t="s">
        <v>629</v>
      </c>
      <c r="G103" s="21" t="s">
        <v>144</v>
      </c>
      <c r="H103" s="11">
        <v>3088</v>
      </c>
      <c r="I103" s="17"/>
    </row>
    <row r="104" spans="2:9" x14ac:dyDescent="0.25">
      <c r="B104" s="10">
        <v>102</v>
      </c>
      <c r="C104" s="14" t="s">
        <v>340</v>
      </c>
      <c r="D104" s="14" t="s">
        <v>341</v>
      </c>
      <c r="E104" s="15" t="s">
        <v>342</v>
      </c>
      <c r="F104" s="26" t="s">
        <v>626</v>
      </c>
      <c r="G104" s="14" t="s">
        <v>343</v>
      </c>
      <c r="H104" s="14">
        <v>4927</v>
      </c>
      <c r="I104" s="18"/>
    </row>
    <row r="105" spans="2:9" x14ac:dyDescent="0.25">
      <c r="B105" s="10">
        <v>103</v>
      </c>
      <c r="C105" s="11" t="s">
        <v>344</v>
      </c>
      <c r="D105" s="11" t="s">
        <v>345</v>
      </c>
      <c r="E105" s="12" t="s">
        <v>588</v>
      </c>
      <c r="F105" s="21" t="s">
        <v>624</v>
      </c>
      <c r="G105" s="11" t="s">
        <v>346</v>
      </c>
      <c r="H105" s="11">
        <v>2441</v>
      </c>
      <c r="I105" s="17"/>
    </row>
    <row r="106" spans="2:9" x14ac:dyDescent="0.25">
      <c r="B106" s="10">
        <v>104</v>
      </c>
      <c r="C106" s="14" t="s">
        <v>347</v>
      </c>
      <c r="D106" s="14" t="s">
        <v>348</v>
      </c>
      <c r="E106" s="15" t="s">
        <v>349</v>
      </c>
      <c r="F106" s="26" t="s">
        <v>633</v>
      </c>
      <c r="G106" s="14" t="s">
        <v>350</v>
      </c>
      <c r="H106" s="14">
        <v>4547</v>
      </c>
      <c r="I106" s="18"/>
    </row>
    <row r="107" spans="2:9" x14ac:dyDescent="0.25">
      <c r="B107" s="10">
        <v>105</v>
      </c>
      <c r="C107" s="11" t="s">
        <v>351</v>
      </c>
      <c r="D107" s="11" t="s">
        <v>352</v>
      </c>
      <c r="E107" s="12" t="s">
        <v>589</v>
      </c>
      <c r="F107" s="21" t="s">
        <v>634</v>
      </c>
      <c r="G107" s="11" t="s">
        <v>353</v>
      </c>
      <c r="H107" s="11">
        <v>3601</v>
      </c>
      <c r="I107" s="17"/>
    </row>
    <row r="108" spans="2:9" x14ac:dyDescent="0.25">
      <c r="B108" s="10">
        <v>106</v>
      </c>
      <c r="C108" s="14" t="s">
        <v>25</v>
      </c>
      <c r="D108" s="14" t="s">
        <v>354</v>
      </c>
      <c r="E108" s="15" t="s">
        <v>590</v>
      </c>
      <c r="F108" s="26" t="s">
        <v>628</v>
      </c>
      <c r="G108" s="14" t="s">
        <v>154</v>
      </c>
      <c r="H108" s="14">
        <v>3007</v>
      </c>
      <c r="I108" s="18"/>
    </row>
    <row r="109" spans="2:9" x14ac:dyDescent="0.25">
      <c r="B109" s="10">
        <v>107</v>
      </c>
      <c r="C109" s="11" t="s">
        <v>355</v>
      </c>
      <c r="D109" s="11" t="s">
        <v>356</v>
      </c>
      <c r="E109" s="12" t="s">
        <v>357</v>
      </c>
      <c r="F109" s="21" t="s">
        <v>618</v>
      </c>
      <c r="G109" s="11" t="s">
        <v>358</v>
      </c>
      <c r="H109" s="11">
        <v>3246</v>
      </c>
      <c r="I109" s="17"/>
    </row>
    <row r="110" spans="2:9" x14ac:dyDescent="0.25">
      <c r="B110" s="10">
        <v>108</v>
      </c>
      <c r="C110" s="14" t="s">
        <v>359</v>
      </c>
      <c r="D110" s="14" t="s">
        <v>360</v>
      </c>
      <c r="E110" s="15" t="s">
        <v>591</v>
      </c>
      <c r="F110" s="26" t="s">
        <v>638</v>
      </c>
      <c r="G110" s="14" t="s">
        <v>361</v>
      </c>
      <c r="H110" s="14">
        <v>3972</v>
      </c>
      <c r="I110" s="18"/>
    </row>
    <row r="111" spans="2:9" x14ac:dyDescent="0.25">
      <c r="B111" s="10">
        <v>109</v>
      </c>
      <c r="C111" s="11" t="s">
        <v>362</v>
      </c>
      <c r="D111" s="11" t="s">
        <v>363</v>
      </c>
      <c r="E111" s="12" t="s">
        <v>364</v>
      </c>
      <c r="F111" s="21" t="s">
        <v>634</v>
      </c>
      <c r="G111" s="11" t="s">
        <v>365</v>
      </c>
      <c r="H111" s="11">
        <v>2057</v>
      </c>
      <c r="I111" s="17"/>
    </row>
    <row r="112" spans="2:9" x14ac:dyDescent="0.25">
      <c r="B112" s="10">
        <v>110</v>
      </c>
      <c r="C112" s="14" t="s">
        <v>366</v>
      </c>
      <c r="D112" s="14" t="s">
        <v>367</v>
      </c>
      <c r="E112" s="15" t="s">
        <v>368</v>
      </c>
      <c r="F112" s="26" t="s">
        <v>634</v>
      </c>
      <c r="G112" s="14" t="s">
        <v>369</v>
      </c>
      <c r="H112" s="14">
        <v>1055</v>
      </c>
      <c r="I112" s="18"/>
    </row>
    <row r="113" spans="2:9" x14ac:dyDescent="0.25">
      <c r="B113" s="10">
        <v>111</v>
      </c>
      <c r="C113" s="11" t="s">
        <v>370</v>
      </c>
      <c r="D113" s="11" t="s">
        <v>371</v>
      </c>
      <c r="E113" s="12" t="s">
        <v>372</v>
      </c>
      <c r="F113" s="21" t="s">
        <v>634</v>
      </c>
      <c r="G113" s="11" t="s">
        <v>373</v>
      </c>
      <c r="H113" s="11">
        <v>4345</v>
      </c>
      <c r="I113" s="17"/>
    </row>
    <row r="114" spans="2:9" x14ac:dyDescent="0.25">
      <c r="B114" s="10">
        <v>112</v>
      </c>
      <c r="C114" s="14" t="s">
        <v>374</v>
      </c>
      <c r="D114" s="14" t="s">
        <v>375</v>
      </c>
      <c r="E114" s="15" t="s">
        <v>592</v>
      </c>
      <c r="F114" s="26" t="s">
        <v>647</v>
      </c>
      <c r="G114" s="14" t="s">
        <v>376</v>
      </c>
      <c r="H114" s="14">
        <v>2437</v>
      </c>
      <c r="I114" s="18"/>
    </row>
    <row r="115" spans="2:9" x14ac:dyDescent="0.25">
      <c r="B115" s="10">
        <v>113</v>
      </c>
      <c r="C115" s="11" t="s">
        <v>377</v>
      </c>
      <c r="D115" s="11" t="s">
        <v>378</v>
      </c>
      <c r="E115" s="12" t="s">
        <v>379</v>
      </c>
      <c r="F115" s="21" t="s">
        <v>639</v>
      </c>
      <c r="G115" s="11" t="s">
        <v>380</v>
      </c>
      <c r="H115" s="11">
        <v>3972</v>
      </c>
      <c r="I115" s="17"/>
    </row>
    <row r="116" spans="2:9" x14ac:dyDescent="0.25">
      <c r="B116" s="10">
        <v>114</v>
      </c>
      <c r="C116" s="14" t="s">
        <v>381</v>
      </c>
      <c r="D116" s="14" t="s">
        <v>382</v>
      </c>
      <c r="E116" s="15" t="s">
        <v>593</v>
      </c>
      <c r="F116" s="26" t="s">
        <v>636</v>
      </c>
      <c r="G116" s="14" t="s">
        <v>383</v>
      </c>
      <c r="H116" s="14">
        <v>2245</v>
      </c>
      <c r="I116" s="18"/>
    </row>
    <row r="117" spans="2:9" x14ac:dyDescent="0.25">
      <c r="B117" s="10">
        <v>115</v>
      </c>
      <c r="C117" s="11" t="s">
        <v>384</v>
      </c>
      <c r="D117" s="11" t="s">
        <v>385</v>
      </c>
      <c r="E117" s="12" t="s">
        <v>594</v>
      </c>
      <c r="F117" s="21" t="s">
        <v>639</v>
      </c>
      <c r="G117" s="11" t="s">
        <v>386</v>
      </c>
      <c r="H117" s="11">
        <v>4201</v>
      </c>
      <c r="I117" s="17"/>
    </row>
    <row r="118" spans="2:9" x14ac:dyDescent="0.25">
      <c r="B118" s="10">
        <v>116</v>
      </c>
      <c r="C118" s="14" t="s">
        <v>387</v>
      </c>
      <c r="D118" s="14" t="s">
        <v>388</v>
      </c>
      <c r="E118" s="15" t="s">
        <v>595</v>
      </c>
      <c r="F118" s="26" t="s">
        <v>633</v>
      </c>
      <c r="G118" s="14" t="s">
        <v>389</v>
      </c>
      <c r="H118" s="14">
        <v>4844</v>
      </c>
      <c r="I118" s="18"/>
    </row>
    <row r="119" spans="2:9" x14ac:dyDescent="0.25">
      <c r="B119" s="10">
        <v>117</v>
      </c>
      <c r="C119" s="11" t="s">
        <v>390</v>
      </c>
      <c r="D119" s="11" t="s">
        <v>391</v>
      </c>
      <c r="E119" s="12" t="s">
        <v>596</v>
      </c>
      <c r="F119" s="21" t="s">
        <v>636</v>
      </c>
      <c r="G119" s="11" t="s">
        <v>376</v>
      </c>
      <c r="H119" s="11">
        <v>1777</v>
      </c>
      <c r="I119" s="17"/>
    </row>
    <row r="120" spans="2:9" x14ac:dyDescent="0.25">
      <c r="B120" s="10">
        <v>118</v>
      </c>
      <c r="C120" s="14" t="s">
        <v>392</v>
      </c>
      <c r="D120" s="14" t="s">
        <v>393</v>
      </c>
      <c r="E120" s="15" t="s">
        <v>394</v>
      </c>
      <c r="F120" s="26" t="s">
        <v>634</v>
      </c>
      <c r="G120" s="14" t="s">
        <v>44</v>
      </c>
      <c r="H120" s="14">
        <v>1634</v>
      </c>
      <c r="I120" s="18"/>
    </row>
    <row r="121" spans="2:9" x14ac:dyDescent="0.25">
      <c r="B121" s="10">
        <v>119</v>
      </c>
      <c r="C121" s="11" t="s">
        <v>395</v>
      </c>
      <c r="D121" s="11" t="s">
        <v>396</v>
      </c>
      <c r="E121" s="12" t="s">
        <v>397</v>
      </c>
      <c r="F121" s="21" t="s">
        <v>646</v>
      </c>
      <c r="G121" s="11" t="s">
        <v>398</v>
      </c>
      <c r="H121" s="11">
        <v>2549</v>
      </c>
      <c r="I121" s="17"/>
    </row>
    <row r="122" spans="2:9" x14ac:dyDescent="0.25">
      <c r="B122" s="10">
        <v>120</v>
      </c>
      <c r="C122" s="14" t="s">
        <v>399</v>
      </c>
      <c r="D122" s="14" t="s">
        <v>400</v>
      </c>
      <c r="E122" s="15" t="s">
        <v>401</v>
      </c>
      <c r="F122" s="26" t="s">
        <v>634</v>
      </c>
      <c r="G122" s="14" t="s">
        <v>402</v>
      </c>
      <c r="H122" s="14">
        <v>1752</v>
      </c>
      <c r="I122" s="18"/>
    </row>
    <row r="123" spans="2:9" x14ac:dyDescent="0.25">
      <c r="B123" s="10">
        <v>121</v>
      </c>
      <c r="C123" s="11" t="s">
        <v>403</v>
      </c>
      <c r="D123" s="11" t="s">
        <v>404</v>
      </c>
      <c r="E123" s="12" t="s">
        <v>597</v>
      </c>
      <c r="F123" s="21" t="s">
        <v>631</v>
      </c>
      <c r="G123" s="11" t="s">
        <v>144</v>
      </c>
      <c r="H123" s="11">
        <v>3074</v>
      </c>
      <c r="I123" s="17"/>
    </row>
    <row r="124" spans="2:9" x14ac:dyDescent="0.25">
      <c r="B124" s="10">
        <v>122</v>
      </c>
      <c r="C124" s="14" t="s">
        <v>405</v>
      </c>
      <c r="D124" s="14" t="s">
        <v>406</v>
      </c>
      <c r="E124" s="15" t="s">
        <v>407</v>
      </c>
      <c r="F124" s="26" t="s">
        <v>621</v>
      </c>
      <c r="G124" s="14" t="s">
        <v>408</v>
      </c>
      <c r="H124" s="14">
        <v>3507</v>
      </c>
      <c r="I124" s="18"/>
    </row>
    <row r="125" spans="2:9" x14ac:dyDescent="0.25">
      <c r="B125" s="10">
        <v>123</v>
      </c>
      <c r="C125" s="11" t="s">
        <v>409</v>
      </c>
      <c r="D125" s="11" t="s">
        <v>410</v>
      </c>
      <c r="E125" s="12" t="s">
        <v>411</v>
      </c>
      <c r="F125" s="21" t="s">
        <v>634</v>
      </c>
      <c r="G125" s="11" t="s">
        <v>55</v>
      </c>
      <c r="H125" s="11">
        <v>2416</v>
      </c>
      <c r="I125" s="17"/>
    </row>
    <row r="126" spans="2:9" x14ac:dyDescent="0.25">
      <c r="B126" s="10">
        <v>124</v>
      </c>
      <c r="C126" s="14" t="s">
        <v>412</v>
      </c>
      <c r="D126" s="14" t="s">
        <v>413</v>
      </c>
      <c r="E126" s="15" t="s">
        <v>414</v>
      </c>
      <c r="F126" s="26" t="s">
        <v>638</v>
      </c>
      <c r="G126" s="14" t="s">
        <v>93</v>
      </c>
      <c r="H126" s="14">
        <v>4095</v>
      </c>
      <c r="I126" s="18"/>
    </row>
    <row r="127" spans="2:9" x14ac:dyDescent="0.25">
      <c r="B127" s="10">
        <v>125</v>
      </c>
      <c r="C127" s="11" t="s">
        <v>415</v>
      </c>
      <c r="D127" s="11" t="s">
        <v>416</v>
      </c>
      <c r="E127" s="12" t="s">
        <v>417</v>
      </c>
      <c r="F127" s="21" t="s">
        <v>620</v>
      </c>
      <c r="G127" s="11" t="s">
        <v>418</v>
      </c>
      <c r="H127" s="11">
        <v>1946</v>
      </c>
      <c r="I127" s="17"/>
    </row>
    <row r="128" spans="2:9" x14ac:dyDescent="0.25">
      <c r="B128" s="10">
        <v>126</v>
      </c>
      <c r="C128" s="14" t="s">
        <v>419</v>
      </c>
      <c r="D128" s="14" t="s">
        <v>420</v>
      </c>
      <c r="E128" s="15" t="s">
        <v>421</v>
      </c>
      <c r="F128" s="26" t="s">
        <v>627</v>
      </c>
      <c r="G128" s="14" t="s">
        <v>678</v>
      </c>
      <c r="H128" s="14">
        <v>4678</v>
      </c>
      <c r="I128" s="18"/>
    </row>
    <row r="129" spans="2:9" x14ac:dyDescent="0.25">
      <c r="B129" s="10">
        <v>127</v>
      </c>
      <c r="C129" s="11" t="s">
        <v>422</v>
      </c>
      <c r="D129" s="11" t="s">
        <v>423</v>
      </c>
      <c r="E129" s="12" t="s">
        <v>598</v>
      </c>
      <c r="F129" s="21" t="s">
        <v>646</v>
      </c>
      <c r="G129" s="11" t="s">
        <v>333</v>
      </c>
      <c r="H129" s="11">
        <v>2701</v>
      </c>
      <c r="I129" s="17"/>
    </row>
    <row r="130" spans="2:9" x14ac:dyDescent="0.25">
      <c r="B130" s="10">
        <v>128</v>
      </c>
      <c r="C130" s="14" t="s">
        <v>424</v>
      </c>
      <c r="D130" s="14" t="s">
        <v>425</v>
      </c>
      <c r="E130" s="15" t="s">
        <v>426</v>
      </c>
      <c r="F130" s="26" t="s">
        <v>618</v>
      </c>
      <c r="G130" s="14" t="s">
        <v>427</v>
      </c>
      <c r="H130" s="14">
        <v>1140</v>
      </c>
      <c r="I130" s="18"/>
    </row>
    <row r="131" spans="2:9" x14ac:dyDescent="0.25">
      <c r="B131" s="10">
        <v>129</v>
      </c>
      <c r="C131" s="11" t="s">
        <v>428</v>
      </c>
      <c r="D131" s="11" t="s">
        <v>429</v>
      </c>
      <c r="E131" s="12" t="s">
        <v>430</v>
      </c>
      <c r="F131" s="21" t="s">
        <v>616</v>
      </c>
      <c r="G131" s="11" t="s">
        <v>234</v>
      </c>
      <c r="H131" s="11">
        <v>4376</v>
      </c>
      <c r="I131" s="17"/>
    </row>
    <row r="132" spans="2:9" x14ac:dyDescent="0.25">
      <c r="B132" s="10">
        <v>130</v>
      </c>
      <c r="C132" s="14" t="s">
        <v>431</v>
      </c>
      <c r="D132" s="14" t="s">
        <v>432</v>
      </c>
      <c r="E132" s="15" t="s">
        <v>433</v>
      </c>
      <c r="F132" s="26" t="s">
        <v>623</v>
      </c>
      <c r="G132" s="14" t="s">
        <v>678</v>
      </c>
      <c r="H132" s="14">
        <v>4734</v>
      </c>
      <c r="I132" s="18"/>
    </row>
    <row r="133" spans="2:9" x14ac:dyDescent="0.25">
      <c r="B133" s="10">
        <v>131</v>
      </c>
      <c r="C133" s="11" t="s">
        <v>434</v>
      </c>
      <c r="D133" s="11" t="s">
        <v>435</v>
      </c>
      <c r="E133" s="12" t="s">
        <v>599</v>
      </c>
      <c r="F133" s="21" t="s">
        <v>632</v>
      </c>
      <c r="G133" s="11" t="s">
        <v>353</v>
      </c>
      <c r="H133" s="11">
        <v>1379</v>
      </c>
      <c r="I133" s="17"/>
    </row>
    <row r="134" spans="2:9" x14ac:dyDescent="0.25">
      <c r="B134" s="10">
        <v>132</v>
      </c>
      <c r="C134" s="14" t="s">
        <v>436</v>
      </c>
      <c r="D134" s="14" t="s">
        <v>437</v>
      </c>
      <c r="E134" s="15" t="s">
        <v>560</v>
      </c>
      <c r="F134" s="26" t="s">
        <v>637</v>
      </c>
      <c r="G134" s="14" t="s">
        <v>32</v>
      </c>
      <c r="H134" s="14">
        <v>2960</v>
      </c>
      <c r="I134" s="18"/>
    </row>
    <row r="135" spans="2:9" x14ac:dyDescent="0.25">
      <c r="B135" s="10">
        <v>133</v>
      </c>
      <c r="C135" s="11" t="s">
        <v>438</v>
      </c>
      <c r="D135" s="11" t="s">
        <v>439</v>
      </c>
      <c r="E135" s="12" t="s">
        <v>440</v>
      </c>
      <c r="F135" s="21" t="s">
        <v>613</v>
      </c>
      <c r="G135" s="11" t="s">
        <v>28</v>
      </c>
      <c r="H135" s="11">
        <v>3263</v>
      </c>
      <c r="I135" s="17"/>
    </row>
    <row r="136" spans="2:9" x14ac:dyDescent="0.25">
      <c r="B136" s="10">
        <v>134</v>
      </c>
      <c r="C136" s="14" t="s">
        <v>441</v>
      </c>
      <c r="D136" s="14" t="s">
        <v>442</v>
      </c>
      <c r="E136" s="15" t="s">
        <v>443</v>
      </c>
      <c r="F136" s="26" t="s">
        <v>614</v>
      </c>
      <c r="G136" s="14" t="s">
        <v>193</v>
      </c>
      <c r="H136" s="14">
        <v>1077</v>
      </c>
      <c r="I136" s="18"/>
    </row>
    <row r="137" spans="2:9" x14ac:dyDescent="0.25">
      <c r="B137" s="10">
        <v>135</v>
      </c>
      <c r="C137" s="11" t="s">
        <v>460</v>
      </c>
      <c r="D137" s="11" t="s">
        <v>461</v>
      </c>
      <c r="E137" s="12" t="s">
        <v>449</v>
      </c>
      <c r="F137" s="21" t="s">
        <v>618</v>
      </c>
      <c r="G137" s="11" t="s">
        <v>353</v>
      </c>
      <c r="H137" s="11">
        <v>3743</v>
      </c>
      <c r="I137" s="17"/>
    </row>
    <row r="138" spans="2:9" x14ac:dyDescent="0.25">
      <c r="B138" s="10">
        <v>136</v>
      </c>
      <c r="C138" s="14" t="s">
        <v>462</v>
      </c>
      <c r="D138" s="14" t="s">
        <v>463</v>
      </c>
      <c r="E138" s="15" t="s">
        <v>202</v>
      </c>
      <c r="F138" s="26" t="s">
        <v>614</v>
      </c>
      <c r="G138" s="14" t="s">
        <v>452</v>
      </c>
      <c r="H138" s="14">
        <v>3014</v>
      </c>
      <c r="I138" s="18"/>
    </row>
    <row r="139" spans="2:9" x14ac:dyDescent="0.25">
      <c r="B139" s="10">
        <v>137</v>
      </c>
      <c r="C139" s="11" t="s">
        <v>459</v>
      </c>
      <c r="D139" s="11" t="s">
        <v>464</v>
      </c>
      <c r="E139" s="12" t="s">
        <v>465</v>
      </c>
      <c r="F139" s="21" t="s">
        <v>629</v>
      </c>
      <c r="G139" s="11" t="s">
        <v>454</v>
      </c>
      <c r="H139" s="11">
        <v>4612</v>
      </c>
      <c r="I139" s="17"/>
    </row>
    <row r="140" spans="2:9" x14ac:dyDescent="0.25">
      <c r="B140" s="10">
        <v>138</v>
      </c>
      <c r="C140" s="14" t="s">
        <v>466</v>
      </c>
      <c r="D140" s="14" t="s">
        <v>467</v>
      </c>
      <c r="E140" s="15" t="s">
        <v>455</v>
      </c>
      <c r="F140" s="26" t="s">
        <v>620</v>
      </c>
      <c r="G140" s="14" t="s">
        <v>448</v>
      </c>
      <c r="H140" s="14">
        <v>2237</v>
      </c>
      <c r="I140" s="18"/>
    </row>
    <row r="141" spans="2:9" x14ac:dyDescent="0.25">
      <c r="B141" s="10">
        <v>139</v>
      </c>
      <c r="C141" s="11" t="s">
        <v>468</v>
      </c>
      <c r="D141" s="11" t="s">
        <v>469</v>
      </c>
      <c r="E141" s="12" t="s">
        <v>600</v>
      </c>
      <c r="F141" s="21" t="s">
        <v>638</v>
      </c>
      <c r="G141" s="11" t="s">
        <v>386</v>
      </c>
      <c r="H141" s="11">
        <v>3604</v>
      </c>
      <c r="I141" s="17"/>
    </row>
    <row r="142" spans="2:9" x14ac:dyDescent="0.25">
      <c r="B142" s="10">
        <v>140</v>
      </c>
      <c r="C142" s="14" t="s">
        <v>470</v>
      </c>
      <c r="D142" s="14" t="s">
        <v>471</v>
      </c>
      <c r="E142" s="15" t="s">
        <v>472</v>
      </c>
      <c r="F142" s="26" t="s">
        <v>633</v>
      </c>
      <c r="G142" s="14" t="s">
        <v>124</v>
      </c>
      <c r="H142" s="14">
        <v>1811</v>
      </c>
      <c r="I142" s="18"/>
    </row>
    <row r="143" spans="2:9" x14ac:dyDescent="0.25">
      <c r="B143" s="10">
        <v>141</v>
      </c>
      <c r="C143" s="11" t="s">
        <v>473</v>
      </c>
      <c r="D143" s="11" t="s">
        <v>474</v>
      </c>
      <c r="E143" s="12" t="s">
        <v>601</v>
      </c>
      <c r="F143" s="21" t="s">
        <v>639</v>
      </c>
      <c r="G143" s="11" t="s">
        <v>261</v>
      </c>
      <c r="H143" s="11">
        <v>1011</v>
      </c>
      <c r="I143" s="17"/>
    </row>
    <row r="144" spans="2:9" x14ac:dyDescent="0.25">
      <c r="B144" s="10">
        <v>142</v>
      </c>
      <c r="C144" s="14" t="s">
        <v>475</v>
      </c>
      <c r="D144" s="14" t="s">
        <v>476</v>
      </c>
      <c r="E144" s="15" t="s">
        <v>602</v>
      </c>
      <c r="F144" s="26" t="s">
        <v>641</v>
      </c>
      <c r="G144" s="14" t="s">
        <v>453</v>
      </c>
      <c r="H144" s="14">
        <v>2961</v>
      </c>
      <c r="I144" s="18"/>
    </row>
    <row r="145" spans="2:9" x14ac:dyDescent="0.25">
      <c r="B145" s="10">
        <v>143</v>
      </c>
      <c r="C145" s="11" t="s">
        <v>477</v>
      </c>
      <c r="D145" s="11" t="s">
        <v>478</v>
      </c>
      <c r="E145" s="12" t="s">
        <v>479</v>
      </c>
      <c r="F145" s="21" t="s">
        <v>619</v>
      </c>
      <c r="G145" s="11" t="s">
        <v>480</v>
      </c>
      <c r="H145" s="11">
        <v>3601</v>
      </c>
      <c r="I145" s="17"/>
    </row>
    <row r="146" spans="2:9" x14ac:dyDescent="0.25">
      <c r="B146" s="10">
        <v>144</v>
      </c>
      <c r="C146" s="14" t="s">
        <v>481</v>
      </c>
      <c r="D146" s="14" t="s">
        <v>482</v>
      </c>
      <c r="E146" s="15" t="s">
        <v>458</v>
      </c>
      <c r="F146" s="26" t="s">
        <v>634</v>
      </c>
      <c r="G146" s="14" t="s">
        <v>346</v>
      </c>
      <c r="H146" s="14">
        <v>2355</v>
      </c>
      <c r="I146" s="18"/>
    </row>
    <row r="147" spans="2:9" x14ac:dyDescent="0.25">
      <c r="B147" s="10">
        <v>145</v>
      </c>
      <c r="C147" s="11" t="s">
        <v>483</v>
      </c>
      <c r="D147" s="11" t="s">
        <v>484</v>
      </c>
      <c r="E147" s="12" t="s">
        <v>603</v>
      </c>
      <c r="F147" s="21" t="s">
        <v>615</v>
      </c>
      <c r="G147" s="11" t="s">
        <v>353</v>
      </c>
      <c r="H147" s="11">
        <v>3505</v>
      </c>
      <c r="I147" s="17"/>
    </row>
    <row r="148" spans="2:9" x14ac:dyDescent="0.25">
      <c r="B148" s="10">
        <v>146</v>
      </c>
      <c r="C148" s="14" t="s">
        <v>485</v>
      </c>
      <c r="D148" s="14" t="s">
        <v>486</v>
      </c>
      <c r="E148" s="15" t="s">
        <v>604</v>
      </c>
      <c r="F148" s="26" t="s">
        <v>614</v>
      </c>
      <c r="G148" s="14" t="s">
        <v>445</v>
      </c>
      <c r="H148" s="14">
        <v>3098</v>
      </c>
      <c r="I148" s="18"/>
    </row>
    <row r="149" spans="2:9" x14ac:dyDescent="0.25">
      <c r="B149" s="10">
        <v>147</v>
      </c>
      <c r="C149" s="11" t="s">
        <v>487</v>
      </c>
      <c r="D149" s="11" t="s">
        <v>488</v>
      </c>
      <c r="E149" s="12" t="s">
        <v>489</v>
      </c>
      <c r="F149" s="21" t="s">
        <v>636</v>
      </c>
      <c r="G149" s="11" t="s">
        <v>330</v>
      </c>
      <c r="H149" s="11">
        <v>4374</v>
      </c>
      <c r="I149" s="17"/>
    </row>
    <row r="150" spans="2:9" x14ac:dyDescent="0.25">
      <c r="B150" s="10">
        <v>148</v>
      </c>
      <c r="C150" s="14" t="s">
        <v>490</v>
      </c>
      <c r="D150" s="14" t="s">
        <v>491</v>
      </c>
      <c r="E150" s="15" t="s">
        <v>605</v>
      </c>
      <c r="F150" s="26" t="s">
        <v>616</v>
      </c>
      <c r="G150" s="14" t="s">
        <v>124</v>
      </c>
      <c r="H150" s="14">
        <v>1913</v>
      </c>
      <c r="I150" s="18"/>
    </row>
    <row r="151" spans="2:9" x14ac:dyDescent="0.25">
      <c r="B151" s="10">
        <v>149</v>
      </c>
      <c r="C151" s="11" t="s">
        <v>492</v>
      </c>
      <c r="D151" s="11" t="s">
        <v>493</v>
      </c>
      <c r="E151" s="12" t="s">
        <v>494</v>
      </c>
      <c r="F151" s="21" t="s">
        <v>635</v>
      </c>
      <c r="G151" s="11" t="s">
        <v>175</v>
      </c>
      <c r="H151" s="11">
        <v>1497</v>
      </c>
      <c r="I151" s="17"/>
    </row>
    <row r="152" spans="2:9" x14ac:dyDescent="0.25">
      <c r="B152" s="10">
        <v>150</v>
      </c>
      <c r="C152" s="14" t="s">
        <v>495</v>
      </c>
      <c r="D152" s="14" t="s">
        <v>496</v>
      </c>
      <c r="E152" s="15" t="s">
        <v>497</v>
      </c>
      <c r="F152" s="26" t="s">
        <v>644</v>
      </c>
      <c r="G152" s="14" t="s">
        <v>293</v>
      </c>
      <c r="H152" s="14">
        <v>3308</v>
      </c>
      <c r="I152" s="18"/>
    </row>
    <row r="153" spans="2:9" x14ac:dyDescent="0.25">
      <c r="B153" s="10">
        <v>151</v>
      </c>
      <c r="C153" s="11" t="s">
        <v>498</v>
      </c>
      <c r="D153" s="11" t="s">
        <v>499</v>
      </c>
      <c r="E153" s="12" t="s">
        <v>606</v>
      </c>
      <c r="F153" s="21" t="s">
        <v>627</v>
      </c>
      <c r="G153" s="11" t="s">
        <v>350</v>
      </c>
      <c r="H153" s="11">
        <v>1606</v>
      </c>
      <c r="I153" s="17"/>
    </row>
    <row r="154" spans="2:9" x14ac:dyDescent="0.25">
      <c r="B154" s="10">
        <v>152</v>
      </c>
      <c r="C154" s="14" t="s">
        <v>500</v>
      </c>
      <c r="D154" s="14" t="s">
        <v>501</v>
      </c>
      <c r="E154" s="15" t="s">
        <v>502</v>
      </c>
      <c r="F154" s="26" t="s">
        <v>630</v>
      </c>
      <c r="G154" s="14" t="s">
        <v>36</v>
      </c>
      <c r="H154" s="14">
        <v>1390</v>
      </c>
      <c r="I154" s="18"/>
    </row>
    <row r="155" spans="2:9" x14ac:dyDescent="0.25">
      <c r="B155" s="10">
        <v>153</v>
      </c>
      <c r="C155" s="11" t="s">
        <v>503</v>
      </c>
      <c r="D155" s="11" t="s">
        <v>504</v>
      </c>
      <c r="E155" s="12" t="s">
        <v>505</v>
      </c>
      <c r="F155" s="21" t="s">
        <v>617</v>
      </c>
      <c r="G155" s="11" t="s">
        <v>318</v>
      </c>
      <c r="H155" s="11">
        <v>1912</v>
      </c>
      <c r="I155" s="17"/>
    </row>
    <row r="156" spans="2:9" x14ac:dyDescent="0.25">
      <c r="B156" s="10">
        <v>154</v>
      </c>
      <c r="C156" s="14" t="s">
        <v>506</v>
      </c>
      <c r="D156" s="14" t="s">
        <v>507</v>
      </c>
      <c r="E156" s="15" t="s">
        <v>607</v>
      </c>
      <c r="F156" s="26" t="s">
        <v>636</v>
      </c>
      <c r="G156" s="14" t="s">
        <v>676</v>
      </c>
      <c r="H156" s="14">
        <v>3332</v>
      </c>
      <c r="I156" s="18"/>
    </row>
    <row r="157" spans="2:9" x14ac:dyDescent="0.25">
      <c r="B157" s="10">
        <v>155</v>
      </c>
      <c r="C157" s="11" t="s">
        <v>508</v>
      </c>
      <c r="D157" s="11" t="s">
        <v>509</v>
      </c>
      <c r="E157" s="12" t="s">
        <v>510</v>
      </c>
      <c r="F157" s="21" t="s">
        <v>620</v>
      </c>
      <c r="G157" s="11" t="s">
        <v>450</v>
      </c>
      <c r="H157" s="11">
        <v>2432</v>
      </c>
      <c r="I157" s="17"/>
    </row>
    <row r="158" spans="2:9" x14ac:dyDescent="0.25">
      <c r="B158" s="10">
        <v>156</v>
      </c>
      <c r="C158" s="14" t="s">
        <v>511</v>
      </c>
      <c r="D158" s="14" t="s">
        <v>512</v>
      </c>
      <c r="E158" s="15" t="s">
        <v>608</v>
      </c>
      <c r="F158" s="26" t="s">
        <v>637</v>
      </c>
      <c r="G158" s="14" t="s">
        <v>13</v>
      </c>
      <c r="H158" s="14">
        <v>2494</v>
      </c>
      <c r="I158" s="18"/>
    </row>
    <row r="159" spans="2:9" x14ac:dyDescent="0.25">
      <c r="B159" s="10">
        <v>157</v>
      </c>
      <c r="C159" s="11" t="s">
        <v>483</v>
      </c>
      <c r="D159" s="11" t="s">
        <v>513</v>
      </c>
      <c r="E159" s="12" t="s">
        <v>514</v>
      </c>
      <c r="F159" s="21" t="s">
        <v>619</v>
      </c>
      <c r="G159" s="11" t="s">
        <v>28</v>
      </c>
      <c r="H159" s="11">
        <v>3778</v>
      </c>
      <c r="I159" s="17"/>
    </row>
    <row r="160" spans="2:9" x14ac:dyDescent="0.25">
      <c r="B160" s="10">
        <v>158</v>
      </c>
      <c r="C160" s="14" t="s">
        <v>446</v>
      </c>
      <c r="D160" s="14" t="s">
        <v>515</v>
      </c>
      <c r="E160" s="15" t="s">
        <v>516</v>
      </c>
      <c r="F160" s="26" t="s">
        <v>635</v>
      </c>
      <c r="G160" s="14" t="s">
        <v>66</v>
      </c>
      <c r="H160" s="14">
        <v>4166</v>
      </c>
      <c r="I160" s="18"/>
    </row>
    <row r="161" spans="2:9" x14ac:dyDescent="0.25">
      <c r="B161" s="10">
        <v>159</v>
      </c>
      <c r="C161" s="11" t="s">
        <v>517</v>
      </c>
      <c r="D161" s="11" t="s">
        <v>456</v>
      </c>
      <c r="E161" s="12" t="s">
        <v>518</v>
      </c>
      <c r="F161" s="21" t="s">
        <v>639</v>
      </c>
      <c r="G161" s="11" t="s">
        <v>457</v>
      </c>
      <c r="H161" s="11">
        <v>3435</v>
      </c>
      <c r="I161" s="17"/>
    </row>
    <row r="162" spans="2:9" x14ac:dyDescent="0.25">
      <c r="B162" s="10">
        <v>160</v>
      </c>
      <c r="C162" s="14" t="s">
        <v>519</v>
      </c>
      <c r="D162" s="14" t="s">
        <v>520</v>
      </c>
      <c r="E162" s="15" t="s">
        <v>609</v>
      </c>
      <c r="F162" s="26" t="s">
        <v>626</v>
      </c>
      <c r="G162" s="14" t="s">
        <v>373</v>
      </c>
      <c r="H162" s="14">
        <v>3082</v>
      </c>
      <c r="I162" s="18"/>
    </row>
    <row r="163" spans="2:9" x14ac:dyDescent="0.25">
      <c r="B163" s="10">
        <v>161</v>
      </c>
      <c r="C163" s="11" t="s">
        <v>521</v>
      </c>
      <c r="D163" s="11" t="s">
        <v>522</v>
      </c>
      <c r="E163" s="12" t="s">
        <v>610</v>
      </c>
      <c r="F163" s="21" t="s">
        <v>634</v>
      </c>
      <c r="G163" s="11" t="s">
        <v>454</v>
      </c>
      <c r="H163" s="11">
        <v>1397</v>
      </c>
      <c r="I163" s="17"/>
    </row>
    <row r="164" spans="2:9" x14ac:dyDescent="0.25">
      <c r="B164" s="10">
        <v>162</v>
      </c>
      <c r="C164" s="14" t="s">
        <v>523</v>
      </c>
      <c r="D164" s="14" t="s">
        <v>524</v>
      </c>
      <c r="E164" s="15" t="s">
        <v>525</v>
      </c>
      <c r="F164" s="26" t="s">
        <v>620</v>
      </c>
      <c r="G164" s="14" t="s">
        <v>70</v>
      </c>
      <c r="H164" s="14">
        <v>2895</v>
      </c>
      <c r="I164" s="18"/>
    </row>
    <row r="165" spans="2:9" x14ac:dyDescent="0.25">
      <c r="B165" s="10">
        <v>163</v>
      </c>
      <c r="C165" s="11" t="s">
        <v>526</v>
      </c>
      <c r="D165" s="11" t="s">
        <v>527</v>
      </c>
      <c r="E165" s="12" t="s">
        <v>528</v>
      </c>
      <c r="F165" s="21" t="s">
        <v>616</v>
      </c>
      <c r="G165" s="11" t="s">
        <v>20</v>
      </c>
      <c r="H165" s="11">
        <v>2705</v>
      </c>
      <c r="I165" s="17"/>
    </row>
    <row r="166" spans="2:9" x14ac:dyDescent="0.25">
      <c r="B166" s="10">
        <v>164</v>
      </c>
      <c r="C166" s="14" t="s">
        <v>529</v>
      </c>
      <c r="D166" s="14" t="s">
        <v>530</v>
      </c>
      <c r="E166" s="15" t="s">
        <v>531</v>
      </c>
      <c r="F166" s="26" t="s">
        <v>613</v>
      </c>
      <c r="G166" s="14" t="s">
        <v>265</v>
      </c>
      <c r="H166" s="14">
        <v>4900</v>
      </c>
      <c r="I166" s="18"/>
    </row>
    <row r="167" spans="2:9" x14ac:dyDescent="0.25">
      <c r="B167" s="10">
        <v>165</v>
      </c>
      <c r="C167" s="11" t="s">
        <v>532</v>
      </c>
      <c r="D167" s="11" t="s">
        <v>533</v>
      </c>
      <c r="E167" s="12" t="s">
        <v>611</v>
      </c>
      <c r="F167" s="21" t="s">
        <v>637</v>
      </c>
      <c r="G167" s="11" t="s">
        <v>346</v>
      </c>
      <c r="H167" s="11">
        <v>2346</v>
      </c>
      <c r="I167" s="17"/>
    </row>
    <row r="168" spans="2:9" x14ac:dyDescent="0.25">
      <c r="B168" s="10">
        <v>166</v>
      </c>
      <c r="C168" s="14" t="s">
        <v>534</v>
      </c>
      <c r="D168" s="14" t="s">
        <v>535</v>
      </c>
      <c r="E168" s="15" t="s">
        <v>536</v>
      </c>
      <c r="F168" s="26" t="s">
        <v>641</v>
      </c>
      <c r="G168" s="14" t="s">
        <v>280</v>
      </c>
      <c r="H168" s="14">
        <v>1170</v>
      </c>
      <c r="I168" s="18"/>
    </row>
    <row r="169" spans="2:9" x14ac:dyDescent="0.25">
      <c r="B169" s="10">
        <v>167</v>
      </c>
      <c r="C169" s="11" t="s">
        <v>537</v>
      </c>
      <c r="D169" s="11" t="s">
        <v>538</v>
      </c>
      <c r="E169" s="12" t="s">
        <v>539</v>
      </c>
      <c r="F169" s="21" t="s">
        <v>638</v>
      </c>
      <c r="G169" s="11" t="s">
        <v>333</v>
      </c>
      <c r="H169" s="11">
        <v>2593</v>
      </c>
      <c r="I169" s="17"/>
    </row>
    <row r="170" spans="2:9" x14ac:dyDescent="0.25">
      <c r="B170" s="10">
        <v>168</v>
      </c>
      <c r="C170" s="14" t="s">
        <v>540</v>
      </c>
      <c r="D170" s="14" t="s">
        <v>541</v>
      </c>
      <c r="E170" s="15" t="s">
        <v>612</v>
      </c>
      <c r="F170" s="26" t="s">
        <v>624</v>
      </c>
      <c r="G170" s="14" t="s">
        <v>55</v>
      </c>
      <c r="H170" s="14">
        <v>1653</v>
      </c>
      <c r="I170" s="18"/>
    </row>
    <row r="171" spans="2:9" x14ac:dyDescent="0.25">
      <c r="B171" s="10">
        <v>169</v>
      </c>
      <c r="C171" s="11" t="s">
        <v>542</v>
      </c>
      <c r="D171" s="11" t="s">
        <v>543</v>
      </c>
      <c r="E171" s="12" t="s">
        <v>544</v>
      </c>
      <c r="F171" s="21" t="s">
        <v>628</v>
      </c>
      <c r="G171" s="11" t="s">
        <v>447</v>
      </c>
      <c r="H171" s="11">
        <v>2022</v>
      </c>
      <c r="I171" s="17"/>
    </row>
    <row r="172" spans="2:9" x14ac:dyDescent="0.25">
      <c r="B172" s="10">
        <v>170</v>
      </c>
      <c r="C172" s="2" t="s">
        <v>451</v>
      </c>
      <c r="D172" s="2" t="s">
        <v>545</v>
      </c>
      <c r="E172" s="19" t="s">
        <v>546</v>
      </c>
      <c r="F172" s="27" t="s">
        <v>636</v>
      </c>
      <c r="G172" s="2" t="s">
        <v>444</v>
      </c>
      <c r="H172" s="2">
        <v>2097</v>
      </c>
      <c r="I172" s="20"/>
    </row>
  </sheetData>
  <autoFilter ref="B2:H2" xr:uid="{00000000-0001-0000-0000-000000000000}"/>
  <sortState xmlns:xlrd2="http://schemas.microsoft.com/office/spreadsheetml/2017/richdata2" ref="B4:H173">
    <sortCondition ref="B3:B173"/>
  </sortState>
  <mergeCells count="1">
    <mergeCell ref="B1:I1"/>
  </mergeCells>
  <phoneticPr fontId="18" type="noConversion"/>
  <dataValidations count="1">
    <dataValidation type="list" allowBlank="1" showInputMessage="1" showErrorMessage="1" sqref="F3:F172" xr:uid="{00000000-0002-0000-0000-000000000000}">
      <formula1>$I$3:$I$38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K33"/>
  <sheetViews>
    <sheetView topLeftCell="A10" workbookViewId="0">
      <selection activeCell="D13" sqref="D13"/>
    </sheetView>
  </sheetViews>
  <sheetFormatPr defaultRowHeight="15" x14ac:dyDescent="0.25"/>
  <cols>
    <col min="1" max="1" width="14.5703125" style="4" customWidth="1"/>
    <col min="2" max="2" width="15.5703125" customWidth="1"/>
    <col min="3" max="3" width="16.28515625" customWidth="1"/>
    <col min="4" max="4" width="17.7109375" customWidth="1"/>
    <col min="5" max="5" width="13.140625" customWidth="1"/>
    <col min="6" max="6" width="15.42578125" customWidth="1"/>
  </cols>
  <sheetData>
    <row r="1" spans="1:11" x14ac:dyDescent="0.25">
      <c r="A1" s="59" t="s">
        <v>649</v>
      </c>
      <c r="B1" s="59"/>
      <c r="C1" s="59"/>
    </row>
    <row r="2" spans="1:11" x14ac:dyDescent="0.25">
      <c r="A2" s="24" t="s">
        <v>650</v>
      </c>
      <c r="B2" s="23"/>
      <c r="C2" s="23"/>
    </row>
    <row r="3" spans="1:11" x14ac:dyDescent="0.25">
      <c r="A3" s="22" t="s">
        <v>656</v>
      </c>
    </row>
    <row r="6" spans="1:11" ht="20.25" customHeight="1" x14ac:dyDescent="0.25">
      <c r="A6" s="32" t="s">
        <v>651</v>
      </c>
      <c r="B6" s="29" t="s">
        <v>657</v>
      </c>
      <c r="C6" s="29" t="s">
        <v>658</v>
      </c>
      <c r="D6" s="29" t="s">
        <v>659</v>
      </c>
      <c r="E6" s="29" t="s">
        <v>660</v>
      </c>
      <c r="F6" s="29" t="s">
        <v>668</v>
      </c>
    </row>
    <row r="7" spans="1:11" x14ac:dyDescent="0.25">
      <c r="A7" s="5" t="s">
        <v>652</v>
      </c>
      <c r="B7" s="28">
        <f>K16</f>
        <v>47</v>
      </c>
      <c r="C7" s="41">
        <f>(B16*B24+C16*C24+D16*D24+E16*E24+F16*F24+G16*G24+H16*H24+I16*124+J16*J24)</f>
        <v>7800620</v>
      </c>
      <c r="D7" s="37">
        <f>C7*0.07</f>
        <v>546043.4</v>
      </c>
      <c r="E7" s="37">
        <f>C7*0.12</f>
        <v>936074.4</v>
      </c>
      <c r="F7" s="42">
        <f>SUM(C7:E7)</f>
        <v>9282737.8000000007</v>
      </c>
    </row>
    <row r="8" spans="1:11" x14ac:dyDescent="0.25">
      <c r="A8" s="5" t="s">
        <v>653</v>
      </c>
      <c r="B8" s="28">
        <f>K17</f>
        <v>45</v>
      </c>
      <c r="C8" s="41">
        <f>(B17*B25+C17*C25+D17*D25+E17*E25+F17*F25+G17*G25+H17*H25+I17*125+J17*J25)</f>
        <v>9150750</v>
      </c>
      <c r="D8" s="37">
        <f t="shared" ref="D8:D10" si="0">C8*0.07</f>
        <v>640552.50000000012</v>
      </c>
      <c r="E8" s="37">
        <f t="shared" ref="E8:E10" si="1">C8*0.12</f>
        <v>1098090</v>
      </c>
      <c r="F8" s="42">
        <f>SUM(C8:E8)</f>
        <v>10889392.5</v>
      </c>
    </row>
    <row r="9" spans="1:11" x14ac:dyDescent="0.25">
      <c r="A9" s="5" t="s">
        <v>654</v>
      </c>
      <c r="B9" s="28">
        <f>K18</f>
        <v>62</v>
      </c>
      <c r="C9" s="41">
        <f>(B18*B26+C18*C26+D18*D26+E18*E26+F18*F26+G18*G26+H18*H26+I18*126+J18*J26)</f>
        <v>18720630</v>
      </c>
      <c r="D9" s="37">
        <f t="shared" si="0"/>
        <v>1310444.1000000001</v>
      </c>
      <c r="E9" s="37">
        <f t="shared" si="1"/>
        <v>2246475.6</v>
      </c>
      <c r="F9" s="42">
        <f>SUM(C9:E9)</f>
        <v>22277549.700000003</v>
      </c>
    </row>
    <row r="10" spans="1:11" x14ac:dyDescent="0.25">
      <c r="A10" s="5" t="s">
        <v>655</v>
      </c>
      <c r="B10" s="28">
        <f>K19</f>
        <v>20</v>
      </c>
      <c r="C10" s="41">
        <f>(B19*B27+C19*C27+D19*D27+E19*E27+F19*F27+G19*G27+H19*H27+I19*127+J19*J27)</f>
        <v>8000381</v>
      </c>
      <c r="D10" s="37">
        <f t="shared" si="0"/>
        <v>560026.67000000004</v>
      </c>
      <c r="E10" s="37">
        <f t="shared" si="1"/>
        <v>960045.72</v>
      </c>
      <c r="F10" s="42">
        <f>SUM(C10:E10)</f>
        <v>9520453.3900000006</v>
      </c>
    </row>
    <row r="11" spans="1:11" x14ac:dyDescent="0.25">
      <c r="A11" s="43"/>
      <c r="B11" s="44"/>
      <c r="C11" s="45">
        <f t="shared" ref="C11:E11" si="2">SUM(C7:C10)</f>
        <v>43672381</v>
      </c>
      <c r="D11" s="45">
        <f t="shared" si="2"/>
        <v>3057066.67</v>
      </c>
      <c r="E11" s="45">
        <f t="shared" si="2"/>
        <v>5240685.72</v>
      </c>
      <c r="F11" s="46">
        <f>SUM(F7:F10)</f>
        <v>51970133.390000001</v>
      </c>
    </row>
    <row r="14" spans="1:11" ht="19.5" customHeight="1" x14ac:dyDescent="0.25">
      <c r="A14" s="33"/>
    </row>
    <row r="15" spans="1:11" ht="49.5" customHeight="1" x14ac:dyDescent="0.25">
      <c r="A15" s="34" t="s">
        <v>667</v>
      </c>
      <c r="B15" s="30" t="s">
        <v>661</v>
      </c>
      <c r="C15" s="30" t="s">
        <v>662</v>
      </c>
      <c r="D15" s="30" t="s">
        <v>663</v>
      </c>
      <c r="E15" s="30" t="s">
        <v>664</v>
      </c>
      <c r="F15" s="30" t="s">
        <v>665</v>
      </c>
      <c r="G15" s="30" t="s">
        <v>652</v>
      </c>
      <c r="H15" s="30" t="s">
        <v>653</v>
      </c>
      <c r="I15" s="30" t="s">
        <v>654</v>
      </c>
      <c r="J15" s="30" t="s">
        <v>655</v>
      </c>
      <c r="K15" s="40" t="s">
        <v>675</v>
      </c>
    </row>
    <row r="16" spans="1:11" x14ac:dyDescent="0.25">
      <c r="A16" s="35" t="s">
        <v>652</v>
      </c>
      <c r="B16" s="28">
        <f>COUNTIFS(HR_record!F3:F172, "07/02")</f>
        <v>3</v>
      </c>
      <c r="C16">
        <f>COUNTIFS(HR_record!F3:F172,"07/03")</f>
        <v>5</v>
      </c>
      <c r="D16">
        <f>COUNTIFS(HR_record!F3:F172, "07/04")</f>
        <v>6</v>
      </c>
      <c r="E16">
        <f>COUNTIFS(HR_record!F3:F172, "07/05")</f>
        <v>6</v>
      </c>
      <c r="F16">
        <f>COUNTIFS(HR_record!F3:F172, "07/07")</f>
        <v>7</v>
      </c>
      <c r="G16">
        <f>COUNTIFS(HR_record!F3:F172, "07/07")</f>
        <v>7</v>
      </c>
      <c r="H16">
        <f>COUNTIFS(HR_record!F3:F172, "07/08")</f>
        <v>6</v>
      </c>
      <c r="I16">
        <f>COUNTIFS(HR_record!F3:F172,"07/09")</f>
        <v>5</v>
      </c>
      <c r="J16">
        <f>COUNTIFS(HR_record!F3:F172, "07/10")</f>
        <v>2</v>
      </c>
      <c r="K16" s="28">
        <f>SUM(B16:J16)</f>
        <v>47</v>
      </c>
    </row>
    <row r="17" spans="1:11" x14ac:dyDescent="0.25">
      <c r="A17" s="35" t="s">
        <v>653</v>
      </c>
      <c r="B17">
        <f>COUNTIFS(HR_record!F3:F172, "08/02")</f>
        <v>3</v>
      </c>
      <c r="C17">
        <f>COUNTIFS(HR_record!F3:F172, "08/03")</f>
        <v>2</v>
      </c>
      <c r="D17">
        <f>COUNTIFS(HR_record!F3:F172, "08/04")</f>
        <v>6</v>
      </c>
      <c r="E17">
        <f>COUNTIFS(HR_record!F3:F172, "08/05")</f>
        <v>8</v>
      </c>
      <c r="F17">
        <f>COUNTIFS(HR_record!F3:F172, "08/06")</f>
        <v>9</v>
      </c>
      <c r="G17">
        <f>COUNTIFS(HR_record!F3:F172, "08/07")</f>
        <v>7</v>
      </c>
      <c r="H17">
        <f>COUNTIFS(HR_record!F3:F172, "08/08")</f>
        <v>3</v>
      </c>
      <c r="I17">
        <f>COUNTIFS(HR_record!F3:F172, "08/09")</f>
        <v>6</v>
      </c>
      <c r="J17">
        <f>COUNTIFS(HR_record!F3:F172, "08/10")</f>
        <v>1</v>
      </c>
      <c r="K17" s="28">
        <f t="shared" ref="K17:K19" si="3">SUM(B17:J17)</f>
        <v>45</v>
      </c>
    </row>
    <row r="18" spans="1:11" x14ac:dyDescent="0.25">
      <c r="A18" s="35" t="s">
        <v>654</v>
      </c>
      <c r="B18">
        <f>COUNTIFS(HR_record!F3:F172, "09/02")</f>
        <v>2</v>
      </c>
      <c r="C18">
        <f>COUNTIFS(HR_record!F3:F172, "09/03*")</f>
        <v>5</v>
      </c>
      <c r="D18">
        <f>COUNTIFS(HR_record!F3:F172, "09/04")</f>
        <v>7</v>
      </c>
      <c r="E18">
        <f>COUNTIFS(HR_record!F3:F172, "09/05")</f>
        <v>16</v>
      </c>
      <c r="F18">
        <f>COUNTIFS(HR_record!F3:F172, "09/06")</f>
        <v>10</v>
      </c>
      <c r="G18">
        <f>COUNTIFS(HR_record!F3:F172, "09/07")</f>
        <v>7</v>
      </c>
      <c r="H18">
        <f>COUNTIFS(HR_record!F3:F172, "09/08")</f>
        <v>5</v>
      </c>
      <c r="I18">
        <f>COUNTIFS(HR_record!F3:F172, "09/09")</f>
        <v>5</v>
      </c>
      <c r="J18">
        <f>COUNTIFS(HR_record!F3:F172, "09/10")</f>
        <v>5</v>
      </c>
      <c r="K18" s="28">
        <f t="shared" si="3"/>
        <v>62</v>
      </c>
    </row>
    <row r="19" spans="1:11" x14ac:dyDescent="0.25">
      <c r="A19" s="35" t="s">
        <v>655</v>
      </c>
      <c r="B19">
        <f>COUNTIFS(HR_record!F3:F172, "10/02")</f>
        <v>2</v>
      </c>
      <c r="C19">
        <f>COUNTIFS(HR_record!F3:F172, "10/03")</f>
        <v>4</v>
      </c>
      <c r="D19">
        <f>COUNTIFS(HR_record!F3:F172, "10/04")</f>
        <v>3</v>
      </c>
      <c r="E19">
        <f>COUNTIFS(HR_record!F3:F172, "10/05")</f>
        <v>1</v>
      </c>
      <c r="F19">
        <f>COUNTIFS(HR_record!F3:F172, "10/06")</f>
        <v>2</v>
      </c>
      <c r="G19">
        <f>COUNTIFS(HR_record!F3:F172, "10/07")</f>
        <v>0</v>
      </c>
      <c r="H19">
        <f>COUNTIFS(HR_record!F3:F172, "10/08")</f>
        <v>3</v>
      </c>
      <c r="I19">
        <f>COUNTIFS(HR_record!F3:F172, "10/09")</f>
        <v>3</v>
      </c>
      <c r="J19">
        <f>COUNTIFS(HR_record!F3:F172, "10/10")</f>
        <v>2</v>
      </c>
      <c r="K19" s="28">
        <f t="shared" si="3"/>
        <v>20</v>
      </c>
    </row>
    <row r="23" spans="1:11" ht="55.5" customHeight="1" x14ac:dyDescent="0.25">
      <c r="A23" s="38" t="s">
        <v>670</v>
      </c>
      <c r="B23" s="30" t="s">
        <v>661</v>
      </c>
      <c r="C23" s="30" t="s">
        <v>662</v>
      </c>
      <c r="D23" s="30" t="s">
        <v>663</v>
      </c>
      <c r="E23" s="30" t="s">
        <v>664</v>
      </c>
      <c r="F23" s="30" t="s">
        <v>665</v>
      </c>
      <c r="G23" s="30" t="s">
        <v>652</v>
      </c>
      <c r="H23" s="30" t="s">
        <v>653</v>
      </c>
      <c r="I23" s="30" t="s">
        <v>654</v>
      </c>
      <c r="J23" s="30" t="s">
        <v>655</v>
      </c>
    </row>
    <row r="24" spans="1:11" x14ac:dyDescent="0.25">
      <c r="A24" s="35" t="s">
        <v>652</v>
      </c>
      <c r="B24" s="37">
        <v>150000</v>
      </c>
      <c r="C24" s="37">
        <v>160000</v>
      </c>
      <c r="D24" s="37">
        <v>170000</v>
      </c>
      <c r="E24" s="37">
        <v>180000</v>
      </c>
      <c r="F24" s="37">
        <v>190000</v>
      </c>
      <c r="G24" s="37">
        <v>200000</v>
      </c>
      <c r="H24" s="37">
        <v>210000</v>
      </c>
      <c r="I24" s="37">
        <v>220000</v>
      </c>
      <c r="J24" s="37">
        <v>230000</v>
      </c>
    </row>
    <row r="25" spans="1:11" x14ac:dyDescent="0.25">
      <c r="A25" s="35" t="s">
        <v>653</v>
      </c>
      <c r="B25" s="37">
        <v>200000</v>
      </c>
      <c r="C25" s="37">
        <v>210000</v>
      </c>
      <c r="D25" s="37">
        <v>220000</v>
      </c>
      <c r="E25" s="37">
        <v>230000</v>
      </c>
      <c r="F25" s="37">
        <v>240000</v>
      </c>
      <c r="G25" s="37">
        <v>250000</v>
      </c>
      <c r="H25" s="37">
        <v>260000</v>
      </c>
      <c r="I25" s="37">
        <v>270000</v>
      </c>
      <c r="J25" s="37">
        <v>280000</v>
      </c>
    </row>
    <row r="26" spans="1:11" x14ac:dyDescent="0.25">
      <c r="A26" s="35" t="s">
        <v>654</v>
      </c>
      <c r="B26" s="37">
        <v>300000</v>
      </c>
      <c r="C26" s="37">
        <v>310000</v>
      </c>
      <c r="D26" s="37">
        <v>320000</v>
      </c>
      <c r="E26" s="37">
        <v>330000</v>
      </c>
      <c r="F26" s="37">
        <v>340000</v>
      </c>
      <c r="G26" s="37">
        <v>350000</v>
      </c>
      <c r="H26" s="37">
        <v>360000</v>
      </c>
      <c r="I26" s="37">
        <v>370000</v>
      </c>
      <c r="J26" s="37">
        <v>280000</v>
      </c>
    </row>
    <row r="27" spans="1:11" x14ac:dyDescent="0.25">
      <c r="A27" s="35" t="s">
        <v>655</v>
      </c>
      <c r="B27" s="37">
        <v>400000</v>
      </c>
      <c r="C27" s="37">
        <v>420000</v>
      </c>
      <c r="D27" s="37">
        <v>440000</v>
      </c>
      <c r="E27" s="37">
        <v>460000</v>
      </c>
      <c r="F27" s="37">
        <v>480000</v>
      </c>
      <c r="G27" s="37">
        <v>520000</v>
      </c>
      <c r="H27" s="37">
        <v>540000</v>
      </c>
      <c r="I27" s="37">
        <v>560000</v>
      </c>
      <c r="J27" s="37">
        <v>580000</v>
      </c>
    </row>
    <row r="30" spans="1:11" ht="65.25" customHeight="1" x14ac:dyDescent="0.25">
      <c r="A30" s="36" t="s">
        <v>671</v>
      </c>
    </row>
    <row r="31" spans="1:11" ht="30" x14ac:dyDescent="0.25">
      <c r="A31" s="39" t="s">
        <v>672</v>
      </c>
      <c r="B31" s="41">
        <v>15000</v>
      </c>
    </row>
    <row r="32" spans="1:11" ht="30" x14ac:dyDescent="0.25">
      <c r="A32" s="39" t="s">
        <v>673</v>
      </c>
      <c r="B32" s="41">
        <v>25000</v>
      </c>
    </row>
    <row r="33" spans="1:2" ht="30" x14ac:dyDescent="0.25">
      <c r="A33" s="39" t="s">
        <v>674</v>
      </c>
      <c r="B33" s="41">
        <v>13550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03C5-49F8-46CB-A059-8F504081C7A9}">
  <sheetPr>
    <tabColor theme="9" tint="0.79998168889431442"/>
  </sheetPr>
  <dimension ref="A1:B203"/>
  <sheetViews>
    <sheetView topLeftCell="A16" workbookViewId="0">
      <selection activeCell="C7" sqref="C7:C8"/>
    </sheetView>
  </sheetViews>
  <sheetFormatPr defaultColWidth="0" defaultRowHeight="15" x14ac:dyDescent="0.25"/>
  <cols>
    <col min="1" max="1" width="46.140625" customWidth="1"/>
    <col min="2" max="2" width="24" customWidth="1"/>
    <col min="3" max="3" width="9.140625" customWidth="1"/>
    <col min="4" max="16384" width="9.140625" hidden="1"/>
  </cols>
  <sheetData>
    <row r="1" spans="1:2" ht="44.25" customHeight="1" x14ac:dyDescent="0.35">
      <c r="A1" s="61" t="s">
        <v>691</v>
      </c>
      <c r="B1" s="61"/>
    </row>
    <row r="2" spans="1:2" x14ac:dyDescent="0.25">
      <c r="A2" s="55" t="s">
        <v>690</v>
      </c>
      <c r="B2" s="55" t="s">
        <v>681</v>
      </c>
    </row>
    <row r="3" spans="1:2" x14ac:dyDescent="0.25">
      <c r="A3" s="56" t="s">
        <v>613</v>
      </c>
      <c r="B3" s="55">
        <v>3</v>
      </c>
    </row>
    <row r="4" spans="1:2" x14ac:dyDescent="0.25">
      <c r="A4" s="57" t="s">
        <v>28</v>
      </c>
      <c r="B4" s="55">
        <v>2</v>
      </c>
    </row>
    <row r="5" spans="1:2" x14ac:dyDescent="0.25">
      <c r="A5" s="57" t="s">
        <v>265</v>
      </c>
      <c r="B5" s="55">
        <v>1</v>
      </c>
    </row>
    <row r="6" spans="1:2" x14ac:dyDescent="0.25">
      <c r="A6" s="56" t="s">
        <v>614</v>
      </c>
      <c r="B6" s="55">
        <v>5</v>
      </c>
    </row>
    <row r="7" spans="1:2" x14ac:dyDescent="0.25">
      <c r="A7" s="57" t="s">
        <v>124</v>
      </c>
      <c r="B7" s="55">
        <v>1</v>
      </c>
    </row>
    <row r="8" spans="1:2" x14ac:dyDescent="0.25">
      <c r="A8" s="57" t="s">
        <v>445</v>
      </c>
      <c r="B8" s="55">
        <v>1</v>
      </c>
    </row>
    <row r="9" spans="1:2" x14ac:dyDescent="0.25">
      <c r="A9" s="57" t="s">
        <v>452</v>
      </c>
      <c r="B9" s="55">
        <v>1</v>
      </c>
    </row>
    <row r="10" spans="1:2" x14ac:dyDescent="0.25">
      <c r="A10" s="57" t="s">
        <v>193</v>
      </c>
      <c r="B10" s="55">
        <v>1</v>
      </c>
    </row>
    <row r="11" spans="1:2" x14ac:dyDescent="0.25">
      <c r="A11" s="57" t="s">
        <v>20</v>
      </c>
      <c r="B11" s="55">
        <v>1</v>
      </c>
    </row>
    <row r="12" spans="1:2" x14ac:dyDescent="0.25">
      <c r="A12" s="56" t="s">
        <v>615</v>
      </c>
      <c r="B12" s="55">
        <v>6</v>
      </c>
    </row>
    <row r="13" spans="1:2" x14ac:dyDescent="0.25">
      <c r="A13" s="57" t="s">
        <v>677</v>
      </c>
      <c r="B13" s="55">
        <v>1</v>
      </c>
    </row>
    <row r="14" spans="1:2" x14ac:dyDescent="0.25">
      <c r="A14" s="57" t="s">
        <v>82</v>
      </c>
      <c r="B14" s="55">
        <v>1</v>
      </c>
    </row>
    <row r="15" spans="1:2" x14ac:dyDescent="0.25">
      <c r="A15" s="57" t="s">
        <v>104</v>
      </c>
      <c r="B15" s="55">
        <v>1</v>
      </c>
    </row>
    <row r="16" spans="1:2" x14ac:dyDescent="0.25">
      <c r="A16" s="57" t="s">
        <v>353</v>
      </c>
      <c r="B16" s="55">
        <v>1</v>
      </c>
    </row>
    <row r="17" spans="1:2" x14ac:dyDescent="0.25">
      <c r="A17" s="57" t="s">
        <v>304</v>
      </c>
      <c r="B17" s="55">
        <v>1</v>
      </c>
    </row>
    <row r="18" spans="1:2" x14ac:dyDescent="0.25">
      <c r="A18" s="57" t="s">
        <v>9</v>
      </c>
      <c r="B18" s="55">
        <v>1</v>
      </c>
    </row>
    <row r="19" spans="1:2" x14ac:dyDescent="0.25">
      <c r="A19" s="56" t="s">
        <v>616</v>
      </c>
      <c r="B19" s="55">
        <v>6</v>
      </c>
    </row>
    <row r="20" spans="1:2" x14ac:dyDescent="0.25">
      <c r="A20" s="57" t="s">
        <v>55</v>
      </c>
      <c r="B20" s="55">
        <v>1</v>
      </c>
    </row>
    <row r="21" spans="1:2" x14ac:dyDescent="0.25">
      <c r="A21" s="57" t="s">
        <v>28</v>
      </c>
      <c r="B21" s="55">
        <v>1</v>
      </c>
    </row>
    <row r="22" spans="1:2" x14ac:dyDescent="0.25">
      <c r="A22" s="57" t="s">
        <v>124</v>
      </c>
      <c r="B22" s="55">
        <v>1</v>
      </c>
    </row>
    <row r="23" spans="1:2" x14ac:dyDescent="0.25">
      <c r="A23" s="57" t="s">
        <v>234</v>
      </c>
      <c r="B23" s="55">
        <v>1</v>
      </c>
    </row>
    <row r="24" spans="1:2" x14ac:dyDescent="0.25">
      <c r="A24" s="57" t="s">
        <v>20</v>
      </c>
      <c r="B24" s="55">
        <v>1</v>
      </c>
    </row>
    <row r="25" spans="1:2" x14ac:dyDescent="0.25">
      <c r="A25" s="57" t="s">
        <v>301</v>
      </c>
      <c r="B25" s="55">
        <v>1</v>
      </c>
    </row>
    <row r="26" spans="1:2" x14ac:dyDescent="0.25">
      <c r="A26" s="56" t="s">
        <v>617</v>
      </c>
      <c r="B26" s="55">
        <v>3</v>
      </c>
    </row>
    <row r="27" spans="1:2" x14ac:dyDescent="0.25">
      <c r="A27" s="57" t="s">
        <v>47</v>
      </c>
      <c r="B27" s="55">
        <v>1</v>
      </c>
    </row>
    <row r="28" spans="1:2" x14ac:dyDescent="0.25">
      <c r="A28" s="57" t="s">
        <v>318</v>
      </c>
      <c r="B28" s="55">
        <v>1</v>
      </c>
    </row>
    <row r="29" spans="1:2" x14ac:dyDescent="0.25">
      <c r="A29" s="57" t="s">
        <v>321</v>
      </c>
      <c r="B29" s="55">
        <v>1</v>
      </c>
    </row>
    <row r="30" spans="1:2" x14ac:dyDescent="0.25">
      <c r="A30" s="56" t="s">
        <v>618</v>
      </c>
      <c r="B30" s="55">
        <v>7</v>
      </c>
    </row>
    <row r="31" spans="1:2" x14ac:dyDescent="0.25">
      <c r="A31" s="57" t="s">
        <v>13</v>
      </c>
      <c r="B31" s="55">
        <v>1</v>
      </c>
    </row>
    <row r="32" spans="1:2" x14ac:dyDescent="0.25">
      <c r="A32" s="57" t="s">
        <v>358</v>
      </c>
      <c r="B32" s="55">
        <v>1</v>
      </c>
    </row>
    <row r="33" spans="1:2" x14ac:dyDescent="0.25">
      <c r="A33" s="57" t="s">
        <v>353</v>
      </c>
      <c r="B33" s="55">
        <v>1</v>
      </c>
    </row>
    <row r="34" spans="1:2" x14ac:dyDescent="0.25">
      <c r="A34" s="57" t="s">
        <v>234</v>
      </c>
      <c r="B34" s="55">
        <v>1</v>
      </c>
    </row>
    <row r="35" spans="1:2" x14ac:dyDescent="0.25">
      <c r="A35" s="57" t="s">
        <v>9</v>
      </c>
      <c r="B35" s="55">
        <v>1</v>
      </c>
    </row>
    <row r="36" spans="1:2" x14ac:dyDescent="0.25">
      <c r="A36" s="57" t="s">
        <v>427</v>
      </c>
      <c r="B36" s="55">
        <v>1</v>
      </c>
    </row>
    <row r="37" spans="1:2" x14ac:dyDescent="0.25">
      <c r="A37" s="57" t="s">
        <v>24</v>
      </c>
      <c r="B37" s="55">
        <v>1</v>
      </c>
    </row>
    <row r="38" spans="1:2" x14ac:dyDescent="0.25">
      <c r="A38" s="56" t="s">
        <v>619</v>
      </c>
      <c r="B38" s="55">
        <v>6</v>
      </c>
    </row>
    <row r="39" spans="1:2" x14ac:dyDescent="0.25">
      <c r="A39" s="57" t="s">
        <v>336</v>
      </c>
      <c r="B39" s="55">
        <v>1</v>
      </c>
    </row>
    <row r="40" spans="1:2" x14ac:dyDescent="0.25">
      <c r="A40" s="57" t="s">
        <v>110</v>
      </c>
      <c r="B40" s="55">
        <v>1</v>
      </c>
    </row>
    <row r="41" spans="1:2" x14ac:dyDescent="0.25">
      <c r="A41" s="57" t="s">
        <v>28</v>
      </c>
      <c r="B41" s="55">
        <v>1</v>
      </c>
    </row>
    <row r="42" spans="1:2" x14ac:dyDescent="0.25">
      <c r="A42" s="57" t="s">
        <v>480</v>
      </c>
      <c r="B42" s="55">
        <v>1</v>
      </c>
    </row>
    <row r="43" spans="1:2" x14ac:dyDescent="0.25">
      <c r="A43" s="57" t="s">
        <v>234</v>
      </c>
      <c r="B43" s="55">
        <v>1</v>
      </c>
    </row>
    <row r="44" spans="1:2" x14ac:dyDescent="0.25">
      <c r="A44" s="57" t="s">
        <v>183</v>
      </c>
      <c r="B44" s="55">
        <v>1</v>
      </c>
    </row>
    <row r="45" spans="1:2" x14ac:dyDescent="0.25">
      <c r="A45" s="56" t="s">
        <v>620</v>
      </c>
      <c r="B45" s="55">
        <v>5</v>
      </c>
    </row>
    <row r="46" spans="1:2" x14ac:dyDescent="0.25">
      <c r="A46" s="57" t="s">
        <v>450</v>
      </c>
      <c r="B46" s="55">
        <v>1</v>
      </c>
    </row>
    <row r="47" spans="1:2" x14ac:dyDescent="0.25">
      <c r="A47" s="57" t="s">
        <v>70</v>
      </c>
      <c r="B47" s="55">
        <v>1</v>
      </c>
    </row>
    <row r="48" spans="1:2" x14ac:dyDescent="0.25">
      <c r="A48" s="57" t="s">
        <v>448</v>
      </c>
      <c r="B48" s="55">
        <v>1</v>
      </c>
    </row>
    <row r="49" spans="1:2" x14ac:dyDescent="0.25">
      <c r="A49" s="57" t="s">
        <v>418</v>
      </c>
      <c r="B49" s="55">
        <v>1</v>
      </c>
    </row>
    <row r="50" spans="1:2" x14ac:dyDescent="0.25">
      <c r="A50" s="57" t="s">
        <v>148</v>
      </c>
      <c r="B50" s="55">
        <v>1</v>
      </c>
    </row>
    <row r="51" spans="1:2" x14ac:dyDescent="0.25">
      <c r="A51" s="56" t="s">
        <v>621</v>
      </c>
      <c r="B51" s="55">
        <v>2</v>
      </c>
    </row>
    <row r="52" spans="1:2" x14ac:dyDescent="0.25">
      <c r="A52" s="57" t="s">
        <v>193</v>
      </c>
      <c r="B52" s="55">
        <v>1</v>
      </c>
    </row>
    <row r="53" spans="1:2" x14ac:dyDescent="0.25">
      <c r="A53" s="57" t="s">
        <v>408</v>
      </c>
      <c r="B53" s="55">
        <v>1</v>
      </c>
    </row>
    <row r="54" spans="1:2" x14ac:dyDescent="0.25">
      <c r="A54" s="56" t="s">
        <v>622</v>
      </c>
      <c r="B54" s="55">
        <v>3</v>
      </c>
    </row>
    <row r="55" spans="1:2" x14ac:dyDescent="0.25">
      <c r="A55" s="57" t="s">
        <v>85</v>
      </c>
      <c r="B55" s="55">
        <v>1</v>
      </c>
    </row>
    <row r="56" spans="1:2" x14ac:dyDescent="0.25">
      <c r="A56" s="57" t="s">
        <v>62</v>
      </c>
      <c r="B56" s="55">
        <v>1</v>
      </c>
    </row>
    <row r="57" spans="1:2" x14ac:dyDescent="0.25">
      <c r="A57" s="57" t="s">
        <v>144</v>
      </c>
      <c r="B57" s="55">
        <v>1</v>
      </c>
    </row>
    <row r="58" spans="1:2" x14ac:dyDescent="0.25">
      <c r="A58" s="56" t="s">
        <v>623</v>
      </c>
      <c r="B58" s="55">
        <v>2</v>
      </c>
    </row>
    <row r="59" spans="1:2" x14ac:dyDescent="0.25">
      <c r="A59" s="57" t="s">
        <v>117</v>
      </c>
      <c r="B59" s="55">
        <v>1</v>
      </c>
    </row>
    <row r="60" spans="1:2" x14ac:dyDescent="0.25">
      <c r="A60" s="57" t="s">
        <v>678</v>
      </c>
      <c r="B60" s="55">
        <v>1</v>
      </c>
    </row>
    <row r="61" spans="1:2" x14ac:dyDescent="0.25">
      <c r="A61" s="56" t="s">
        <v>624</v>
      </c>
      <c r="B61" s="55">
        <v>6</v>
      </c>
    </row>
    <row r="62" spans="1:2" x14ac:dyDescent="0.25">
      <c r="A62" s="57" t="s">
        <v>32</v>
      </c>
      <c r="B62" s="55">
        <v>1</v>
      </c>
    </row>
    <row r="63" spans="1:2" x14ac:dyDescent="0.25">
      <c r="A63" s="57" t="s">
        <v>36</v>
      </c>
      <c r="B63" s="55">
        <v>1</v>
      </c>
    </row>
    <row r="64" spans="1:2" x14ac:dyDescent="0.25">
      <c r="A64" s="57" t="s">
        <v>346</v>
      </c>
      <c r="B64" s="55">
        <v>1</v>
      </c>
    </row>
    <row r="65" spans="1:2" x14ac:dyDescent="0.25">
      <c r="A65" s="57" t="s">
        <v>55</v>
      </c>
      <c r="B65" s="55">
        <v>1</v>
      </c>
    </row>
    <row r="66" spans="1:2" x14ac:dyDescent="0.25">
      <c r="A66" s="57" t="s">
        <v>199</v>
      </c>
      <c r="B66" s="55">
        <v>1</v>
      </c>
    </row>
    <row r="67" spans="1:2" x14ac:dyDescent="0.25">
      <c r="A67" s="57" t="s">
        <v>203</v>
      </c>
      <c r="B67" s="55">
        <v>1</v>
      </c>
    </row>
    <row r="68" spans="1:2" x14ac:dyDescent="0.25">
      <c r="A68" s="56" t="s">
        <v>625</v>
      </c>
      <c r="B68" s="55">
        <v>8</v>
      </c>
    </row>
    <row r="69" spans="1:2" x14ac:dyDescent="0.25">
      <c r="A69" s="57" t="s">
        <v>44</v>
      </c>
      <c r="B69" s="55">
        <v>1</v>
      </c>
    </row>
    <row r="70" spans="1:2" x14ac:dyDescent="0.25">
      <c r="A70" s="57" t="s">
        <v>172</v>
      </c>
      <c r="B70" s="55">
        <v>1</v>
      </c>
    </row>
    <row r="71" spans="1:2" x14ac:dyDescent="0.25">
      <c r="A71" s="57" t="s">
        <v>151</v>
      </c>
      <c r="B71" s="55">
        <v>1</v>
      </c>
    </row>
    <row r="72" spans="1:2" x14ac:dyDescent="0.25">
      <c r="A72" s="57" t="s">
        <v>144</v>
      </c>
      <c r="B72" s="55">
        <v>2</v>
      </c>
    </row>
    <row r="73" spans="1:2" x14ac:dyDescent="0.25">
      <c r="A73" s="57" t="s">
        <v>678</v>
      </c>
      <c r="B73" s="55">
        <v>1</v>
      </c>
    </row>
    <row r="74" spans="1:2" x14ac:dyDescent="0.25">
      <c r="A74" s="57" t="s">
        <v>107</v>
      </c>
      <c r="B74" s="55">
        <v>1</v>
      </c>
    </row>
    <row r="75" spans="1:2" x14ac:dyDescent="0.25">
      <c r="A75" s="57" t="s">
        <v>203</v>
      </c>
      <c r="B75" s="55">
        <v>1</v>
      </c>
    </row>
    <row r="76" spans="1:2" x14ac:dyDescent="0.25">
      <c r="A76" s="56" t="s">
        <v>626</v>
      </c>
      <c r="B76" s="55">
        <v>9</v>
      </c>
    </row>
    <row r="77" spans="1:2" x14ac:dyDescent="0.25">
      <c r="A77" s="57" t="s">
        <v>216</v>
      </c>
      <c r="B77" s="55">
        <v>1</v>
      </c>
    </row>
    <row r="78" spans="1:2" x14ac:dyDescent="0.25">
      <c r="A78" s="57" t="s">
        <v>161</v>
      </c>
      <c r="B78" s="55">
        <v>1</v>
      </c>
    </row>
    <row r="79" spans="1:2" x14ac:dyDescent="0.25">
      <c r="A79" s="57" t="s">
        <v>373</v>
      </c>
      <c r="B79" s="55">
        <v>1</v>
      </c>
    </row>
    <row r="80" spans="1:2" x14ac:dyDescent="0.25">
      <c r="A80" s="57" t="s">
        <v>343</v>
      </c>
      <c r="B80" s="55">
        <v>1</v>
      </c>
    </row>
    <row r="81" spans="1:2" x14ac:dyDescent="0.25">
      <c r="A81" s="57" t="s">
        <v>325</v>
      </c>
      <c r="B81" s="55">
        <v>1</v>
      </c>
    </row>
    <row r="82" spans="1:2" x14ac:dyDescent="0.25">
      <c r="A82" s="57" t="s">
        <v>144</v>
      </c>
      <c r="B82" s="55">
        <v>3</v>
      </c>
    </row>
    <row r="83" spans="1:2" x14ac:dyDescent="0.25">
      <c r="A83" s="57" t="s">
        <v>78</v>
      </c>
      <c r="B83" s="55">
        <v>1</v>
      </c>
    </row>
    <row r="84" spans="1:2" x14ac:dyDescent="0.25">
      <c r="A84" s="56" t="s">
        <v>627</v>
      </c>
      <c r="B84" s="55">
        <v>7</v>
      </c>
    </row>
    <row r="85" spans="1:2" x14ac:dyDescent="0.25">
      <c r="A85" s="57" t="s">
        <v>32</v>
      </c>
      <c r="B85" s="55">
        <v>1</v>
      </c>
    </row>
    <row r="86" spans="1:2" x14ac:dyDescent="0.25">
      <c r="A86" s="57" t="s">
        <v>175</v>
      </c>
      <c r="B86" s="55">
        <v>1</v>
      </c>
    </row>
    <row r="87" spans="1:2" x14ac:dyDescent="0.25">
      <c r="A87" s="57" t="s">
        <v>165</v>
      </c>
      <c r="B87" s="55">
        <v>1</v>
      </c>
    </row>
    <row r="88" spans="1:2" x14ac:dyDescent="0.25">
      <c r="A88" s="57" t="s">
        <v>144</v>
      </c>
      <c r="B88" s="55">
        <v>1</v>
      </c>
    </row>
    <row r="89" spans="1:2" x14ac:dyDescent="0.25">
      <c r="A89" s="57" t="s">
        <v>678</v>
      </c>
      <c r="B89" s="55">
        <v>1</v>
      </c>
    </row>
    <row r="90" spans="1:2" x14ac:dyDescent="0.25">
      <c r="A90" s="57" t="s">
        <v>350</v>
      </c>
      <c r="B90" s="55">
        <v>1</v>
      </c>
    </row>
    <row r="91" spans="1:2" x14ac:dyDescent="0.25">
      <c r="A91" s="57" t="s">
        <v>51</v>
      </c>
      <c r="B91" s="55">
        <v>1</v>
      </c>
    </row>
    <row r="92" spans="1:2" x14ac:dyDescent="0.25">
      <c r="A92" s="56" t="s">
        <v>628</v>
      </c>
      <c r="B92" s="55">
        <v>3</v>
      </c>
    </row>
    <row r="93" spans="1:2" x14ac:dyDescent="0.25">
      <c r="A93" s="57" t="s">
        <v>70</v>
      </c>
      <c r="B93" s="55">
        <v>1</v>
      </c>
    </row>
    <row r="94" spans="1:2" x14ac:dyDescent="0.25">
      <c r="A94" s="57" t="s">
        <v>447</v>
      </c>
      <c r="B94" s="55">
        <v>1</v>
      </c>
    </row>
    <row r="95" spans="1:2" x14ac:dyDescent="0.25">
      <c r="A95" s="57" t="s">
        <v>154</v>
      </c>
      <c r="B95" s="55">
        <v>1</v>
      </c>
    </row>
    <row r="96" spans="1:2" x14ac:dyDescent="0.25">
      <c r="A96" s="56" t="s">
        <v>629</v>
      </c>
      <c r="B96" s="55">
        <v>6</v>
      </c>
    </row>
    <row r="97" spans="1:2" x14ac:dyDescent="0.25">
      <c r="A97" s="57" t="s">
        <v>32</v>
      </c>
      <c r="B97" s="55">
        <v>1</v>
      </c>
    </row>
    <row r="98" spans="1:2" x14ac:dyDescent="0.25">
      <c r="A98" s="57" t="s">
        <v>36</v>
      </c>
      <c r="B98" s="55">
        <v>1</v>
      </c>
    </row>
    <row r="99" spans="1:2" x14ac:dyDescent="0.25">
      <c r="A99" s="57" t="s">
        <v>70</v>
      </c>
      <c r="B99" s="55">
        <v>1</v>
      </c>
    </row>
    <row r="100" spans="1:2" x14ac:dyDescent="0.25">
      <c r="A100" s="57" t="s">
        <v>144</v>
      </c>
      <c r="B100" s="55">
        <v>1</v>
      </c>
    </row>
    <row r="101" spans="1:2" x14ac:dyDescent="0.25">
      <c r="A101" s="57" t="s">
        <v>93</v>
      </c>
      <c r="B101" s="55">
        <v>1</v>
      </c>
    </row>
    <row r="102" spans="1:2" x14ac:dyDescent="0.25">
      <c r="A102" s="57" t="s">
        <v>454</v>
      </c>
      <c r="B102" s="55">
        <v>1</v>
      </c>
    </row>
    <row r="103" spans="1:2" x14ac:dyDescent="0.25">
      <c r="A103" s="56" t="s">
        <v>630</v>
      </c>
      <c r="B103" s="55">
        <v>1</v>
      </c>
    </row>
    <row r="104" spans="1:2" x14ac:dyDescent="0.25">
      <c r="A104" s="57" t="s">
        <v>36</v>
      </c>
      <c r="B104" s="55">
        <v>1</v>
      </c>
    </row>
    <row r="105" spans="1:2" x14ac:dyDescent="0.25">
      <c r="A105" s="56" t="s">
        <v>631</v>
      </c>
      <c r="B105" s="55">
        <v>2</v>
      </c>
    </row>
    <row r="106" spans="1:2" x14ac:dyDescent="0.25">
      <c r="A106" s="57" t="s">
        <v>40</v>
      </c>
      <c r="B106" s="55">
        <v>1</v>
      </c>
    </row>
    <row r="107" spans="1:2" x14ac:dyDescent="0.25">
      <c r="A107" s="57" t="s">
        <v>144</v>
      </c>
      <c r="B107" s="55">
        <v>1</v>
      </c>
    </row>
    <row r="108" spans="1:2" x14ac:dyDescent="0.25">
      <c r="A108" s="56" t="s">
        <v>632</v>
      </c>
      <c r="B108" s="55">
        <v>5</v>
      </c>
    </row>
    <row r="109" spans="1:2" x14ac:dyDescent="0.25">
      <c r="A109" s="57" t="s">
        <v>120</v>
      </c>
      <c r="B109" s="55">
        <v>1</v>
      </c>
    </row>
    <row r="110" spans="1:2" x14ac:dyDescent="0.25">
      <c r="A110" s="57" t="s">
        <v>168</v>
      </c>
      <c r="B110" s="55">
        <v>1</v>
      </c>
    </row>
    <row r="111" spans="1:2" x14ac:dyDescent="0.25">
      <c r="A111" s="57" t="s">
        <v>133</v>
      </c>
      <c r="B111" s="55">
        <v>1</v>
      </c>
    </row>
    <row r="112" spans="1:2" x14ac:dyDescent="0.25">
      <c r="A112" s="57" t="s">
        <v>353</v>
      </c>
      <c r="B112" s="55">
        <v>1</v>
      </c>
    </row>
    <row r="113" spans="1:2" x14ac:dyDescent="0.25">
      <c r="A113" s="57" t="s">
        <v>219</v>
      </c>
      <c r="B113" s="55">
        <v>1</v>
      </c>
    </row>
    <row r="114" spans="1:2" x14ac:dyDescent="0.25">
      <c r="A114" s="56" t="s">
        <v>633</v>
      </c>
      <c r="B114" s="55">
        <v>7</v>
      </c>
    </row>
    <row r="115" spans="1:2" x14ac:dyDescent="0.25">
      <c r="A115" s="57" t="s">
        <v>257</v>
      </c>
      <c r="B115" s="55">
        <v>1</v>
      </c>
    </row>
    <row r="116" spans="1:2" x14ac:dyDescent="0.25">
      <c r="A116" s="57" t="s">
        <v>62</v>
      </c>
      <c r="B116" s="55">
        <v>1</v>
      </c>
    </row>
    <row r="117" spans="1:2" x14ac:dyDescent="0.25">
      <c r="A117" s="57" t="s">
        <v>245</v>
      </c>
      <c r="B117" s="55">
        <v>1</v>
      </c>
    </row>
    <row r="118" spans="1:2" x14ac:dyDescent="0.25">
      <c r="A118" s="57" t="s">
        <v>124</v>
      </c>
      <c r="B118" s="55">
        <v>1</v>
      </c>
    </row>
    <row r="119" spans="1:2" x14ac:dyDescent="0.25">
      <c r="A119" s="57" t="s">
        <v>389</v>
      </c>
      <c r="B119" s="55">
        <v>1</v>
      </c>
    </row>
    <row r="120" spans="1:2" x14ac:dyDescent="0.25">
      <c r="A120" s="57" t="s">
        <v>223</v>
      </c>
      <c r="B120" s="55">
        <v>1</v>
      </c>
    </row>
    <row r="121" spans="1:2" x14ac:dyDescent="0.25">
      <c r="A121" s="57" t="s">
        <v>350</v>
      </c>
      <c r="B121" s="55">
        <v>1</v>
      </c>
    </row>
    <row r="122" spans="1:2" x14ac:dyDescent="0.25">
      <c r="A122" s="56" t="s">
        <v>634</v>
      </c>
      <c r="B122" s="55">
        <v>16</v>
      </c>
    </row>
    <row r="123" spans="1:2" x14ac:dyDescent="0.25">
      <c r="A123" s="57" t="s">
        <v>365</v>
      </c>
      <c r="B123" s="55">
        <v>1</v>
      </c>
    </row>
    <row r="124" spans="1:2" x14ac:dyDescent="0.25">
      <c r="A124" s="57" t="s">
        <v>44</v>
      </c>
      <c r="B124" s="55">
        <v>1</v>
      </c>
    </row>
    <row r="125" spans="1:2" x14ac:dyDescent="0.25">
      <c r="A125" s="57" t="s">
        <v>346</v>
      </c>
      <c r="B125" s="55">
        <v>1</v>
      </c>
    </row>
    <row r="126" spans="1:2" x14ac:dyDescent="0.25">
      <c r="A126" s="57" t="s">
        <v>55</v>
      </c>
      <c r="B126" s="55">
        <v>1</v>
      </c>
    </row>
    <row r="127" spans="1:2" x14ac:dyDescent="0.25">
      <c r="A127" s="57" t="s">
        <v>373</v>
      </c>
      <c r="B127" s="55">
        <v>1</v>
      </c>
    </row>
    <row r="128" spans="1:2" x14ac:dyDescent="0.25">
      <c r="A128" s="57" t="s">
        <v>124</v>
      </c>
      <c r="B128" s="55">
        <v>1</v>
      </c>
    </row>
    <row r="129" spans="1:2" x14ac:dyDescent="0.25">
      <c r="A129" s="57" t="s">
        <v>261</v>
      </c>
      <c r="B129" s="55">
        <v>1</v>
      </c>
    </row>
    <row r="130" spans="1:2" x14ac:dyDescent="0.25">
      <c r="A130" s="57" t="s">
        <v>353</v>
      </c>
      <c r="B130" s="55">
        <v>1</v>
      </c>
    </row>
    <row r="131" spans="1:2" x14ac:dyDescent="0.25">
      <c r="A131" s="57" t="s">
        <v>230</v>
      </c>
      <c r="B131" s="55">
        <v>1</v>
      </c>
    </row>
    <row r="132" spans="1:2" x14ac:dyDescent="0.25">
      <c r="A132" s="57" t="s">
        <v>154</v>
      </c>
      <c r="B132" s="55">
        <v>1</v>
      </c>
    </row>
    <row r="133" spans="1:2" x14ac:dyDescent="0.25">
      <c r="A133" s="57" t="s">
        <v>89</v>
      </c>
      <c r="B133" s="55">
        <v>1</v>
      </c>
    </row>
    <row r="134" spans="1:2" x14ac:dyDescent="0.25">
      <c r="A134" s="57" t="s">
        <v>254</v>
      </c>
      <c r="B134" s="55">
        <v>1</v>
      </c>
    </row>
    <row r="135" spans="1:2" x14ac:dyDescent="0.25">
      <c r="A135" s="57" t="s">
        <v>369</v>
      </c>
      <c r="B135" s="55">
        <v>1</v>
      </c>
    </row>
    <row r="136" spans="1:2" x14ac:dyDescent="0.25">
      <c r="A136" s="57" t="s">
        <v>312</v>
      </c>
      <c r="B136" s="55">
        <v>1</v>
      </c>
    </row>
    <row r="137" spans="1:2" x14ac:dyDescent="0.25">
      <c r="A137" s="57" t="s">
        <v>402</v>
      </c>
      <c r="B137" s="55">
        <v>1</v>
      </c>
    </row>
    <row r="138" spans="1:2" x14ac:dyDescent="0.25">
      <c r="A138" s="57" t="s">
        <v>454</v>
      </c>
      <c r="B138" s="55">
        <v>1</v>
      </c>
    </row>
    <row r="139" spans="1:2" x14ac:dyDescent="0.25">
      <c r="A139" s="56" t="s">
        <v>635</v>
      </c>
      <c r="B139" s="55">
        <v>10</v>
      </c>
    </row>
    <row r="140" spans="1:2" x14ac:dyDescent="0.25">
      <c r="A140" s="57" t="s">
        <v>66</v>
      </c>
      <c r="B140" s="55">
        <v>2</v>
      </c>
    </row>
    <row r="141" spans="1:2" x14ac:dyDescent="0.25">
      <c r="A141" s="57" t="s">
        <v>175</v>
      </c>
      <c r="B141" s="55">
        <v>1</v>
      </c>
    </row>
    <row r="142" spans="1:2" x14ac:dyDescent="0.25">
      <c r="A142" s="57" t="s">
        <v>276</v>
      </c>
      <c r="B142" s="55">
        <v>1</v>
      </c>
    </row>
    <row r="143" spans="1:2" x14ac:dyDescent="0.25">
      <c r="A143" s="57" t="s">
        <v>318</v>
      </c>
      <c r="B143" s="55">
        <v>1</v>
      </c>
    </row>
    <row r="144" spans="1:2" x14ac:dyDescent="0.25">
      <c r="A144" s="57" t="s">
        <v>666</v>
      </c>
      <c r="B144" s="55">
        <v>1</v>
      </c>
    </row>
    <row r="145" spans="1:2" x14ac:dyDescent="0.25">
      <c r="A145" s="57" t="s">
        <v>261</v>
      </c>
      <c r="B145" s="55">
        <v>1</v>
      </c>
    </row>
    <row r="146" spans="1:2" x14ac:dyDescent="0.25">
      <c r="A146" s="57" t="s">
        <v>144</v>
      </c>
      <c r="B146" s="55">
        <v>1</v>
      </c>
    </row>
    <row r="147" spans="1:2" x14ac:dyDescent="0.25">
      <c r="A147" s="57" t="s">
        <v>265</v>
      </c>
      <c r="B147" s="55">
        <v>1</v>
      </c>
    </row>
    <row r="148" spans="1:2" x14ac:dyDescent="0.25">
      <c r="A148" s="57" t="s">
        <v>199</v>
      </c>
      <c r="B148" s="55">
        <v>1</v>
      </c>
    </row>
    <row r="149" spans="1:2" x14ac:dyDescent="0.25">
      <c r="A149" s="56" t="s">
        <v>636</v>
      </c>
      <c r="B149" s="55">
        <v>7</v>
      </c>
    </row>
    <row r="150" spans="1:2" x14ac:dyDescent="0.25">
      <c r="A150" s="57" t="s">
        <v>62</v>
      </c>
      <c r="B150" s="55">
        <v>1</v>
      </c>
    </row>
    <row r="151" spans="1:2" x14ac:dyDescent="0.25">
      <c r="A151" s="57" t="s">
        <v>284</v>
      </c>
      <c r="B151" s="55">
        <v>1</v>
      </c>
    </row>
    <row r="152" spans="1:2" x14ac:dyDescent="0.25">
      <c r="A152" s="57" t="s">
        <v>383</v>
      </c>
      <c r="B152" s="55">
        <v>1</v>
      </c>
    </row>
    <row r="153" spans="1:2" x14ac:dyDescent="0.25">
      <c r="A153" s="57" t="s">
        <v>444</v>
      </c>
      <c r="B153" s="55">
        <v>1</v>
      </c>
    </row>
    <row r="154" spans="1:2" x14ac:dyDescent="0.25">
      <c r="A154" s="57" t="s">
        <v>376</v>
      </c>
      <c r="B154" s="55">
        <v>1</v>
      </c>
    </row>
    <row r="155" spans="1:2" x14ac:dyDescent="0.25">
      <c r="A155" s="57" t="s">
        <v>676</v>
      </c>
      <c r="B155" s="55">
        <v>1</v>
      </c>
    </row>
    <row r="156" spans="1:2" x14ac:dyDescent="0.25">
      <c r="A156" s="57" t="s">
        <v>330</v>
      </c>
      <c r="B156" s="55">
        <v>1</v>
      </c>
    </row>
    <row r="157" spans="1:2" x14ac:dyDescent="0.25">
      <c r="A157" s="56" t="s">
        <v>637</v>
      </c>
      <c r="B157" s="55">
        <v>5</v>
      </c>
    </row>
    <row r="158" spans="1:2" x14ac:dyDescent="0.25">
      <c r="A158" s="57" t="s">
        <v>32</v>
      </c>
      <c r="B158" s="55">
        <v>1</v>
      </c>
    </row>
    <row r="159" spans="1:2" x14ac:dyDescent="0.25">
      <c r="A159" s="57" t="s">
        <v>58</v>
      </c>
      <c r="B159" s="55">
        <v>1</v>
      </c>
    </row>
    <row r="160" spans="1:2" x14ac:dyDescent="0.25">
      <c r="A160" s="57" t="s">
        <v>13</v>
      </c>
      <c r="B160" s="55">
        <v>1</v>
      </c>
    </row>
    <row r="161" spans="1:2" x14ac:dyDescent="0.25">
      <c r="A161" s="57" t="s">
        <v>346</v>
      </c>
      <c r="B161" s="55">
        <v>1</v>
      </c>
    </row>
    <row r="162" spans="1:2" x14ac:dyDescent="0.25">
      <c r="A162" s="57" t="s">
        <v>140</v>
      </c>
      <c r="B162" s="55">
        <v>1</v>
      </c>
    </row>
    <row r="163" spans="1:2" x14ac:dyDescent="0.25">
      <c r="A163" s="56" t="s">
        <v>638</v>
      </c>
      <c r="B163" s="55">
        <v>5</v>
      </c>
    </row>
    <row r="164" spans="1:2" x14ac:dyDescent="0.25">
      <c r="A164" s="57" t="s">
        <v>136</v>
      </c>
      <c r="B164" s="55">
        <v>1</v>
      </c>
    </row>
    <row r="165" spans="1:2" x14ac:dyDescent="0.25">
      <c r="A165" s="57" t="s">
        <v>333</v>
      </c>
      <c r="B165" s="55">
        <v>1</v>
      </c>
    </row>
    <row r="166" spans="1:2" x14ac:dyDescent="0.25">
      <c r="A166" s="57" t="s">
        <v>386</v>
      </c>
      <c r="B166" s="55">
        <v>1</v>
      </c>
    </row>
    <row r="167" spans="1:2" x14ac:dyDescent="0.25">
      <c r="A167" s="57" t="s">
        <v>93</v>
      </c>
      <c r="B167" s="55">
        <v>1</v>
      </c>
    </row>
    <row r="168" spans="1:2" x14ac:dyDescent="0.25">
      <c r="A168" s="57" t="s">
        <v>361</v>
      </c>
      <c r="B168" s="55">
        <v>1</v>
      </c>
    </row>
    <row r="169" spans="1:2" x14ac:dyDescent="0.25">
      <c r="A169" s="56" t="s">
        <v>639</v>
      </c>
      <c r="B169" s="55">
        <v>5</v>
      </c>
    </row>
    <row r="170" spans="1:2" x14ac:dyDescent="0.25">
      <c r="A170" s="57" t="s">
        <v>261</v>
      </c>
      <c r="B170" s="55">
        <v>1</v>
      </c>
    </row>
    <row r="171" spans="1:2" x14ac:dyDescent="0.25">
      <c r="A171" s="57" t="s">
        <v>386</v>
      </c>
      <c r="B171" s="55">
        <v>1</v>
      </c>
    </row>
    <row r="172" spans="1:2" x14ac:dyDescent="0.25">
      <c r="A172" s="57" t="s">
        <v>380</v>
      </c>
      <c r="B172" s="55">
        <v>1</v>
      </c>
    </row>
    <row r="173" spans="1:2" x14ac:dyDescent="0.25">
      <c r="A173" s="57" t="s">
        <v>457</v>
      </c>
      <c r="B173" s="55">
        <v>1</v>
      </c>
    </row>
    <row r="174" spans="1:2" x14ac:dyDescent="0.25">
      <c r="A174" s="57" t="s">
        <v>97</v>
      </c>
      <c r="B174" s="55">
        <v>1</v>
      </c>
    </row>
    <row r="175" spans="1:2" x14ac:dyDescent="0.25">
      <c r="A175" s="56" t="s">
        <v>640</v>
      </c>
      <c r="B175" s="55">
        <v>2</v>
      </c>
    </row>
    <row r="176" spans="1:2" x14ac:dyDescent="0.25">
      <c r="A176" s="57" t="s">
        <v>666</v>
      </c>
      <c r="B176" s="55">
        <v>1</v>
      </c>
    </row>
    <row r="177" spans="1:2" x14ac:dyDescent="0.25">
      <c r="A177" s="57" t="s">
        <v>293</v>
      </c>
      <c r="B177" s="55">
        <v>1</v>
      </c>
    </row>
    <row r="178" spans="1:2" x14ac:dyDescent="0.25">
      <c r="A178" s="56" t="s">
        <v>641</v>
      </c>
      <c r="B178" s="55">
        <v>4</v>
      </c>
    </row>
    <row r="179" spans="1:2" x14ac:dyDescent="0.25">
      <c r="A179" s="57" t="s">
        <v>453</v>
      </c>
      <c r="B179" s="55">
        <v>1</v>
      </c>
    </row>
    <row r="180" spans="1:2" x14ac:dyDescent="0.25">
      <c r="A180" s="57" t="s">
        <v>127</v>
      </c>
      <c r="B180" s="55">
        <v>1</v>
      </c>
    </row>
    <row r="181" spans="1:2" x14ac:dyDescent="0.25">
      <c r="A181" s="57" t="s">
        <v>280</v>
      </c>
      <c r="B181" s="55">
        <v>1</v>
      </c>
    </row>
    <row r="182" spans="1:2" x14ac:dyDescent="0.25">
      <c r="A182" s="57" t="s">
        <v>100</v>
      </c>
      <c r="B182" s="55">
        <v>1</v>
      </c>
    </row>
    <row r="183" spans="1:2" x14ac:dyDescent="0.25">
      <c r="A183" s="56" t="s">
        <v>642</v>
      </c>
      <c r="B183" s="55">
        <v>3</v>
      </c>
    </row>
    <row r="184" spans="1:2" x14ac:dyDescent="0.25">
      <c r="A184" s="57" t="s">
        <v>333</v>
      </c>
      <c r="B184" s="55">
        <v>1</v>
      </c>
    </row>
    <row r="185" spans="1:2" x14ac:dyDescent="0.25">
      <c r="A185" s="57" t="s">
        <v>666</v>
      </c>
      <c r="B185" s="55">
        <v>1</v>
      </c>
    </row>
    <row r="186" spans="1:2" x14ac:dyDescent="0.25">
      <c r="A186" s="57" t="s">
        <v>293</v>
      </c>
      <c r="B186" s="55">
        <v>1</v>
      </c>
    </row>
    <row r="187" spans="1:2" x14ac:dyDescent="0.25">
      <c r="A187" s="56" t="s">
        <v>643</v>
      </c>
      <c r="B187" s="55">
        <v>1</v>
      </c>
    </row>
    <row r="188" spans="1:2" x14ac:dyDescent="0.25">
      <c r="A188" s="57" t="s">
        <v>308</v>
      </c>
      <c r="B188" s="55">
        <v>1</v>
      </c>
    </row>
    <row r="189" spans="1:2" x14ac:dyDescent="0.25">
      <c r="A189" s="56" t="s">
        <v>644</v>
      </c>
      <c r="B189" s="55">
        <v>2</v>
      </c>
    </row>
    <row r="190" spans="1:2" x14ac:dyDescent="0.25">
      <c r="A190" s="57" t="s">
        <v>290</v>
      </c>
      <c r="B190" s="55">
        <v>1</v>
      </c>
    </row>
    <row r="191" spans="1:2" x14ac:dyDescent="0.25">
      <c r="A191" s="57" t="s">
        <v>293</v>
      </c>
      <c r="B191" s="55">
        <v>1</v>
      </c>
    </row>
    <row r="192" spans="1:2" x14ac:dyDescent="0.25">
      <c r="A192" s="56" t="s">
        <v>646</v>
      </c>
      <c r="B192" s="55">
        <v>3</v>
      </c>
    </row>
    <row r="193" spans="1:2" x14ac:dyDescent="0.25">
      <c r="A193" s="57" t="s">
        <v>333</v>
      </c>
      <c r="B193" s="55">
        <v>1</v>
      </c>
    </row>
    <row r="194" spans="1:2" x14ac:dyDescent="0.25">
      <c r="A194" s="57" t="s">
        <v>398</v>
      </c>
      <c r="B194" s="55">
        <v>1</v>
      </c>
    </row>
    <row r="195" spans="1:2" x14ac:dyDescent="0.25">
      <c r="A195" s="57" t="s">
        <v>16</v>
      </c>
      <c r="B195" s="55">
        <v>1</v>
      </c>
    </row>
    <row r="196" spans="1:2" x14ac:dyDescent="0.25">
      <c r="A196" s="56" t="s">
        <v>647</v>
      </c>
      <c r="B196" s="55">
        <v>3</v>
      </c>
    </row>
    <row r="197" spans="1:2" x14ac:dyDescent="0.25">
      <c r="A197" s="57" t="s">
        <v>666</v>
      </c>
      <c r="B197" s="55">
        <v>1</v>
      </c>
    </row>
    <row r="198" spans="1:2" x14ac:dyDescent="0.25">
      <c r="A198" s="57" t="s">
        <v>376</v>
      </c>
      <c r="B198" s="55">
        <v>1</v>
      </c>
    </row>
    <row r="199" spans="1:2" x14ac:dyDescent="0.25">
      <c r="A199" s="57" t="s">
        <v>330</v>
      </c>
      <c r="B199" s="55">
        <v>1</v>
      </c>
    </row>
    <row r="200" spans="1:2" x14ac:dyDescent="0.25">
      <c r="A200" s="56" t="s">
        <v>648</v>
      </c>
      <c r="B200" s="55">
        <v>2</v>
      </c>
    </row>
    <row r="201" spans="1:2" x14ac:dyDescent="0.25">
      <c r="A201" s="57" t="s">
        <v>280</v>
      </c>
      <c r="B201" s="55">
        <v>1</v>
      </c>
    </row>
    <row r="202" spans="1:2" x14ac:dyDescent="0.25">
      <c r="A202" s="57" t="s">
        <v>89</v>
      </c>
      <c r="B202" s="55">
        <v>1</v>
      </c>
    </row>
    <row r="203" spans="1:2" x14ac:dyDescent="0.25">
      <c r="A203" s="56" t="s">
        <v>680</v>
      </c>
      <c r="B203" s="55">
        <v>170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1668-18B7-40AF-A224-D68B83D9C6A0}">
  <sheetPr>
    <tabColor theme="9" tint="-0.249977111117893"/>
  </sheetPr>
  <dimension ref="A1:D10"/>
  <sheetViews>
    <sheetView showGridLines="0" tabSelected="1" workbookViewId="0">
      <selection activeCell="B2" sqref="B2"/>
    </sheetView>
  </sheetViews>
  <sheetFormatPr defaultColWidth="0" defaultRowHeight="15" zeroHeight="1" x14ac:dyDescent="0.25"/>
  <cols>
    <col min="1" max="1" width="42.140625" customWidth="1"/>
    <col min="2" max="2" width="39.85546875" customWidth="1"/>
    <col min="3" max="3" width="9.140625" hidden="1" customWidth="1"/>
    <col min="4" max="4" width="0" hidden="1" customWidth="1"/>
    <col min="5" max="16384" width="9.140625" hidden="1"/>
  </cols>
  <sheetData>
    <row r="1" spans="1:3" ht="27" customHeight="1" x14ac:dyDescent="0.3">
      <c r="A1" s="62" t="s">
        <v>682</v>
      </c>
      <c r="B1" s="62" t="s">
        <v>689</v>
      </c>
      <c r="C1" s="47"/>
    </row>
    <row r="2" spans="1:3" ht="19.5" x14ac:dyDescent="0.3">
      <c r="A2" s="51" t="s">
        <v>688</v>
      </c>
      <c r="B2" s="49"/>
      <c r="C2" s="47"/>
    </row>
    <row r="3" spans="1:3" ht="19.5" x14ac:dyDescent="0.3">
      <c r="A3" s="47" t="s">
        <v>686</v>
      </c>
      <c r="B3" s="60">
        <f>'Salary Evaluation'!C11</f>
        <v>43672381</v>
      </c>
      <c r="C3" s="47"/>
    </row>
    <row r="4" spans="1:3" ht="28.5" customHeight="1" x14ac:dyDescent="0.3">
      <c r="A4" s="51" t="s">
        <v>687</v>
      </c>
      <c r="B4" s="53"/>
      <c r="C4" s="47"/>
    </row>
    <row r="5" spans="1:3" ht="19.5" x14ac:dyDescent="0.3">
      <c r="A5" s="47" t="s">
        <v>684</v>
      </c>
      <c r="B5" s="60">
        <f>'Salary Evaluation'!D11</f>
        <v>3057066.67</v>
      </c>
      <c r="C5" s="47"/>
    </row>
    <row r="6" spans="1:3" ht="19.5" x14ac:dyDescent="0.3">
      <c r="A6" s="47" t="s">
        <v>685</v>
      </c>
      <c r="B6" s="60">
        <f>'Salary Evaluation'!E11</f>
        <v>5240685.72</v>
      </c>
      <c r="C6" s="47"/>
    </row>
    <row r="7" spans="1:3" ht="19.5" x14ac:dyDescent="0.3">
      <c r="A7" s="48"/>
      <c r="B7" s="52"/>
      <c r="C7" s="47"/>
    </row>
    <row r="8" spans="1:3" ht="31.5" customHeight="1" x14ac:dyDescent="0.3">
      <c r="A8" s="50" t="s">
        <v>683</v>
      </c>
      <c r="B8" s="54">
        <f>'Salary Evaluation'!F11</f>
        <v>51970133.390000001</v>
      </c>
      <c r="C8" s="47"/>
    </row>
    <row r="9" spans="1:3" ht="19.5" x14ac:dyDescent="0.3">
      <c r="A9" s="47"/>
      <c r="B9" s="47"/>
      <c r="C9" s="47"/>
    </row>
    <row r="10" spans="1:3" x14ac:dyDescent="0.25"/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C8EA5-AB4E-4CA9-9677-06882EA3D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HR_record</vt:lpstr>
      <vt:lpstr>Salary Evaluation</vt:lpstr>
      <vt:lpstr>PIVOT</vt:lpstr>
      <vt:lpstr>ACCOUNT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Dakon</dc:creator>
  <cp:lastModifiedBy>Dakon</cp:lastModifiedBy>
  <dcterms:created xsi:type="dcterms:W3CDTF">2023-08-08T16:29:02Z</dcterms:created>
  <dcterms:modified xsi:type="dcterms:W3CDTF">2023-08-12T21:15:04Z</dcterms:modified>
</cp:coreProperties>
</file>