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bolzon/Documents/workspace/MITgcm_BC_IC/static-data/masks/GoT/"/>
    </mc:Choice>
  </mc:AlternateContent>
  <xr:revisionPtr revIDLastSave="0" documentId="13_ncr:1_{69579797-9523-1B40-A479-CA8B3C7F0E4E}" xr6:coauthVersionLast="47" xr6:coauthVersionMax="47" xr10:uidLastSave="{00000000-0000-0000-0000-000000000000}"/>
  <bookViews>
    <workbookView xWindow="3040" yWindow="8320" windowWidth="33940" windowHeight="15440" tabRatio="500" xr2:uid="{00000000-000D-0000-FFFF-FFFF00000000}"/>
  </bookViews>
  <sheets>
    <sheet name="river_locations" sheetId="1" r:id="rId1"/>
    <sheet name="biogeochemical_variable" sheetId="2" r:id="rId2"/>
  </sheets>
  <definedNames>
    <definedName name="discharges" localSheetId="0">river_locations!#REF!</definedName>
    <definedName name="discharges_1" localSheetId="0">river_locations!$C$2:$L$8</definedName>
    <definedName name="GoT_OPER" localSheetId="0">river_locations!$K$4:$M$5</definedName>
    <definedName name="NADRI_OPER" localSheetId="0">river_locations!#REF!</definedName>
    <definedName name="NADRI_OPER_1" localSheetId="0">river_locations!$K$2:$M$7</definedName>
    <definedName name="NADRI_OPER_1_1" localSheetId="0">river_locations!$K$4:$M$7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G52" i="2"/>
  <c r="G51" i="2"/>
  <c r="D40" i="2"/>
  <c r="D39" i="2"/>
  <c r="D37" i="2"/>
  <c r="D36" i="2"/>
  <c r="D34" i="2"/>
  <c r="D33" i="2"/>
  <c r="D31" i="2"/>
  <c r="D30" i="2"/>
  <c r="D28" i="2"/>
  <c r="D27" i="2"/>
  <c r="D26" i="2"/>
  <c r="D24" i="2"/>
  <c r="D23" i="2"/>
  <c r="D22" i="2"/>
  <c r="D20" i="2"/>
  <c r="D19" i="2"/>
  <c r="D18" i="2"/>
  <c r="D13" i="2"/>
  <c r="D16" i="2"/>
  <c r="D15" i="2"/>
  <c r="D14" i="2"/>
  <c r="D11" i="2"/>
  <c r="D10" i="2"/>
  <c r="J9" i="2"/>
  <c r="D4" i="2"/>
  <c r="D7" i="2"/>
  <c r="D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A441EA-5643-0044-8721-B6D56628C096}" name="discharges.txt1" type="6" refreshedVersion="0" background="1" saveData="1">
    <textPr fileType="mac" sourceFile="Macintosh HD:Users:quero:Desktop:discharges.txt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GoT_OPER.txt" type="6" refreshedVersion="0" background="1" saveData="1">
    <textPr fileType="mac" sourceFile="Macintosh HD:Users:quero:Documents:OGS:Esperimenti:TOSCA_II:CATENA_OPERATIVA:GoT:fiumi:GoT_OPER.txt" space="1" comma="1" consecutive="1">
      <textFields count="3">
        <textField/>
        <textField/>
        <textField/>
      </textFields>
    </textPr>
  </connection>
  <connection id="3" xr16:uid="{E258ABB5-E8F4-CE45-A4F6-2B515E28BA44}" name="NADRI_OPER.txt1" type="6" refreshedVersion="0" background="1" saveData="1">
    <textPr fileType="mac" sourceFile="Macintosh HD:Users:quero:Documents:OGS:Esperimenti:TOSCA_II:CATENA_OPERATIVA:NADRI:fiumi:NADRI_OPER.txt" space="1" comma="1" consecutive="1">
      <textFields count="3">
        <textField/>
        <textField/>
        <textField/>
      </textFields>
    </textPr>
  </connection>
  <connection id="4" xr16:uid="{15DE8281-7843-2446-B3D8-4B6301F9F35B}" name="NADRI_OPER.txt2" type="6" refreshedVersion="0" background="1" saveData="1">
    <textPr fileType="mac" sourceFile="Macintosh HD:Users:quero:Documents:OGS:Esperimenti:TOSCA_II:CATENA_OPERATIVA:NADRI:fiumi:NADRI_OPER.txt" space="1" comma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<sst xmlns="http://schemas.openxmlformats.org/spreadsheetml/2006/main" count="262" uniqueCount="114">
  <si>
    <t>[m3/s]</t>
  </si>
  <si>
    <t>yearly clim.</t>
  </si>
  <si>
    <t>Timavo</t>
  </si>
  <si>
    <t>daily data</t>
  </si>
  <si>
    <t>TOTAL</t>
  </si>
  <si>
    <t>freshwater source</t>
  </si>
  <si>
    <t>type of average</t>
  </si>
  <si>
    <t>Isonzo</t>
  </si>
  <si>
    <t>discharge</t>
  </si>
  <si>
    <t>x (lon)</t>
  </si>
  <si>
    <t>y (lat)</t>
  </si>
  <si>
    <t>side</t>
  </si>
  <si>
    <t>E</t>
  </si>
  <si>
    <t>N</t>
  </si>
  <si>
    <t>Dragonja</t>
  </si>
  <si>
    <t>Rizana</t>
  </si>
  <si>
    <t>#id</t>
  </si>
  <si>
    <t>nome</t>
  </si>
  <si>
    <t>unita</t>
  </si>
  <si>
    <t>Concentrazione Fiumi</t>
  </si>
  <si>
    <t>O2o</t>
  </si>
  <si>
    <t>mmolO2/m^3</t>
  </si>
  <si>
    <t>saturazione a 20*C e pressione atm in acqua dolce e'  9,1 mg/L pari a 284 mmol/m3</t>
  </si>
  <si>
    <t>N1p</t>
  </si>
  <si>
    <t>mmolP/m^3</t>
  </si>
  <si>
    <t>vedi file confronto_carichi_ludwig_querin.xls</t>
  </si>
  <si>
    <t>in vector era 1.9678</t>
  </si>
  <si>
    <t>N3n</t>
  </si>
  <si>
    <t>mmolN/m^3</t>
  </si>
  <si>
    <t>N4n</t>
  </si>
  <si>
    <t>ripartisco N in NO3 e NH4 in proporzione 1 a 5</t>
  </si>
  <si>
    <t>O4n</t>
  </si>
  <si>
    <t>N5s</t>
  </si>
  <si>
    <t>mmolSi/m^3</t>
  </si>
  <si>
    <t>uguale a N3n</t>
  </si>
  <si>
    <t>N6r</t>
  </si>
  <si>
    <t>mmolS/m^3</t>
  </si>
  <si>
    <t>B1c</t>
  </si>
  <si>
    <t>mgC/m^3</t>
  </si>
  <si>
    <t>uso valore diverso da ZERO ma piccolo</t>
  </si>
  <si>
    <t>mmol/m3</t>
  </si>
  <si>
    <t>B1n</t>
  </si>
  <si>
    <t>usando p_qnc = 0.017 mmolN/mgC</t>
  </si>
  <si>
    <t>C:N:P=21:09:01</t>
  </si>
  <si>
    <t>B1p</t>
  </si>
  <si>
    <t>usando p_qpc = 0.0019 mmolP/mgC</t>
  </si>
  <si>
    <t>P1c</t>
  </si>
  <si>
    <t>P1n</t>
  </si>
  <si>
    <t>uso redfield</t>
  </si>
  <si>
    <t>P1p</t>
  </si>
  <si>
    <t>P1i</t>
  </si>
  <si>
    <t>mgChl/m^3</t>
  </si>
  <si>
    <t>usando p_qchlc = 0.02</t>
  </si>
  <si>
    <t>C:N:P=106:16:1</t>
  </si>
  <si>
    <t>P1s</t>
  </si>
  <si>
    <t>stessa quota di N</t>
  </si>
  <si>
    <t>P2c</t>
  </si>
  <si>
    <t>P2n</t>
  </si>
  <si>
    <t>P2p</t>
  </si>
  <si>
    <t>P2i</t>
  </si>
  <si>
    <t>P3c</t>
  </si>
  <si>
    <t>P3n</t>
  </si>
  <si>
    <t xml:space="preserve">mmolN/m^3 </t>
  </si>
  <si>
    <t>P3p</t>
  </si>
  <si>
    <t>P3i</t>
  </si>
  <si>
    <t>P4c</t>
  </si>
  <si>
    <t>P4n</t>
  </si>
  <si>
    <t>P4p</t>
  </si>
  <si>
    <t>P4i</t>
  </si>
  <si>
    <t>Z3c</t>
  </si>
  <si>
    <t>MESOZOO CARNI C:N:P = 50:9:1</t>
  </si>
  <si>
    <t>Z3n</t>
  </si>
  <si>
    <t>usando p_qnc = 0.015 mmolN/mgC</t>
  </si>
  <si>
    <t>Z3p</t>
  </si>
  <si>
    <t>usando p_qnc = 0.00167 mmolP/mgC</t>
  </si>
  <si>
    <t>Z4c</t>
  </si>
  <si>
    <t>MESOZOO OMNI</t>
  </si>
  <si>
    <t>Z4n</t>
  </si>
  <si>
    <t>Z4p</t>
  </si>
  <si>
    <t>Z5c</t>
  </si>
  <si>
    <t>microzooplankton uso C:N:P = 45:9:1</t>
  </si>
  <si>
    <t>Z5n</t>
  </si>
  <si>
    <t>usando p_qn_mz = 0.0167</t>
  </si>
  <si>
    <t>Z5p</t>
  </si>
  <si>
    <t>usando p_qp_mz = 0.00185</t>
  </si>
  <si>
    <t>Z6c</t>
  </si>
  <si>
    <t>Z6n</t>
  </si>
  <si>
    <t>Z6p</t>
  </si>
  <si>
    <t>R1c</t>
  </si>
  <si>
    <t>R1n</t>
  </si>
  <si>
    <t>R1p</t>
  </si>
  <si>
    <t>R1s</t>
  </si>
  <si>
    <t>R2c</t>
  </si>
  <si>
    <t>R6c</t>
  </si>
  <si>
    <t>R6n</t>
  </si>
  <si>
    <t>R6p</t>
  </si>
  <si>
    <t>R6s</t>
  </si>
  <si>
    <t>R7c</t>
  </si>
  <si>
    <t>O3c</t>
  </si>
  <si>
    <t xml:space="preserve">mgC/m^3 </t>
  </si>
  <si>
    <t xml:space="preserve">pari a </t>
  </si>
  <si>
    <t>umol/kg</t>
  </si>
  <si>
    <t>valore usato in MEDSEA</t>
  </si>
  <si>
    <t>O3h</t>
  </si>
  <si>
    <t>mmol/m^3</t>
  </si>
  <si>
    <t>valore intermedio tra MEDSEA e VECTOR</t>
  </si>
  <si>
    <t>vertical cells</t>
  </si>
  <si>
    <t>horizontal cells</t>
  </si>
  <si>
    <t>P1l</t>
  </si>
  <si>
    <t>P2l</t>
  </si>
  <si>
    <t>P3l</t>
  </si>
  <si>
    <t>P4l</t>
  </si>
  <si>
    <t>R3c</t>
  </si>
  <si>
    <t>O5c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</si>
</sst>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 Unicode MS"/>
      <family val="2"/>
    </font>
    <font>
      <b/>
      <sz val="12"/>
      <color rgb="FF3366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6" fontId="4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RI_OPER_1_1" connectionId="4" xr16:uid="{C52A1C6E-68E4-6C4E-95B7-EBFF5C9FAA26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RI_OPER_1" connectionId="3" xr16:uid="{374F9F88-D389-C748-933E-5A161082CD25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T_OPER" connectionId="2" xr16:uid="{00000000-0016-0000-0000-000001000000}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scharges_1" connectionId="1" xr16:uid="{C4A2FD47-A870-404C-93B3-16CB96E1512D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I8"/>
  <sheetViews>
    <sheetView tabSelected="1" workbookViewId="0">
      <selection activeCell="A8" sqref="A8"/>
    </sheetView>
  </sheetViews>
  <sheetFormatPr baseColWidth="10" defaultRowHeight="16" x14ac:dyDescent="0.2"/>
  <cols>
    <col min="1" max="1" width="5" customWidth="1"/>
    <col min="2" max="2" width="5.33203125" customWidth="1"/>
    <col min="3" max="3" width="24" customWidth="1"/>
    <col min="4" max="4" width="18.83203125" customWidth="1"/>
    <col min="5" max="8" width="14.1640625" customWidth="1"/>
    <col min="9" max="9" width="13.5" bestFit="1" customWidth="1"/>
    <col min="10" max="14" width="14.1640625" customWidth="1"/>
  </cols>
  <sheetData>
    <row r="1" spans="2:61" ht="17" thickBot="1" x14ac:dyDescent="0.25">
      <c r="G1" s="10"/>
      <c r="H1" s="10"/>
      <c r="I1" s="10"/>
    </row>
    <row r="2" spans="2:61" x14ac:dyDescent="0.2">
      <c r="B2" s="1" t="s">
        <v>13</v>
      </c>
      <c r="C2" s="2" t="s">
        <v>5</v>
      </c>
      <c r="D2" s="2" t="s">
        <v>6</v>
      </c>
      <c r="E2" s="2" t="s">
        <v>9</v>
      </c>
      <c r="F2" s="2" t="s">
        <v>10</v>
      </c>
      <c r="G2" s="2" t="s">
        <v>11</v>
      </c>
      <c r="H2" s="2" t="s">
        <v>106</v>
      </c>
      <c r="I2" s="2" t="s">
        <v>107</v>
      </c>
      <c r="J2" s="11" t="s">
        <v>8</v>
      </c>
      <c r="K2" s="12" t="s">
        <v>20</v>
      </c>
      <c r="L2" s="13" t="s">
        <v>23</v>
      </c>
      <c r="M2" s="13" t="s">
        <v>27</v>
      </c>
      <c r="N2" s="13" t="s">
        <v>29</v>
      </c>
      <c r="O2" s="13" t="s">
        <v>31</v>
      </c>
      <c r="P2" s="13" t="s">
        <v>32</v>
      </c>
      <c r="Q2" s="13" t="s">
        <v>35</v>
      </c>
      <c r="R2" s="13" t="s">
        <v>37</v>
      </c>
      <c r="S2" s="13" t="s">
        <v>41</v>
      </c>
      <c r="T2" s="13" t="s">
        <v>44</v>
      </c>
      <c r="U2" s="13" t="s">
        <v>46</v>
      </c>
      <c r="V2" s="13" t="s">
        <v>47</v>
      </c>
      <c r="W2" s="13" t="s">
        <v>49</v>
      </c>
      <c r="X2" s="13" t="s">
        <v>108</v>
      </c>
      <c r="Y2" s="13" t="s">
        <v>54</v>
      </c>
      <c r="Z2" s="13" t="s">
        <v>56</v>
      </c>
      <c r="AA2" s="13" t="s">
        <v>57</v>
      </c>
      <c r="AB2" s="13" t="s">
        <v>58</v>
      </c>
      <c r="AC2" s="13" t="s">
        <v>109</v>
      </c>
      <c r="AD2" s="13" t="s">
        <v>60</v>
      </c>
      <c r="AE2" s="13" t="s">
        <v>61</v>
      </c>
      <c r="AF2" s="13" t="s">
        <v>63</v>
      </c>
      <c r="AG2" s="13" t="s">
        <v>110</v>
      </c>
      <c r="AH2" s="13" t="s">
        <v>65</v>
      </c>
      <c r="AI2" s="13" t="s">
        <v>66</v>
      </c>
      <c r="AJ2" s="13" t="s">
        <v>67</v>
      </c>
      <c r="AK2" s="13" t="s">
        <v>111</v>
      </c>
      <c r="AL2" s="13" t="s">
        <v>69</v>
      </c>
      <c r="AM2" s="13" t="s">
        <v>71</v>
      </c>
      <c r="AN2" s="13" t="s">
        <v>73</v>
      </c>
      <c r="AO2" s="13" t="s">
        <v>75</v>
      </c>
      <c r="AP2" s="13" t="s">
        <v>77</v>
      </c>
      <c r="AQ2" s="13" t="s">
        <v>78</v>
      </c>
      <c r="AR2" s="13" t="s">
        <v>79</v>
      </c>
      <c r="AS2" s="13" t="s">
        <v>81</v>
      </c>
      <c r="AT2" s="13" t="s">
        <v>83</v>
      </c>
      <c r="AU2" s="13" t="s">
        <v>85</v>
      </c>
      <c r="AV2" s="13" t="s">
        <v>86</v>
      </c>
      <c r="AW2" s="13" t="s">
        <v>87</v>
      </c>
      <c r="AX2" s="13" t="s">
        <v>88</v>
      </c>
      <c r="AY2" s="13" t="s">
        <v>89</v>
      </c>
      <c r="AZ2" s="13" t="s">
        <v>90</v>
      </c>
      <c r="BA2" s="13" t="s">
        <v>92</v>
      </c>
      <c r="BB2" s="13" t="s">
        <v>112</v>
      </c>
      <c r="BC2" s="13" t="s">
        <v>93</v>
      </c>
      <c r="BD2" s="13" t="s">
        <v>94</v>
      </c>
      <c r="BE2" s="13" t="s">
        <v>95</v>
      </c>
      <c r="BF2" s="13" t="s">
        <v>96</v>
      </c>
      <c r="BG2" s="13" t="s">
        <v>98</v>
      </c>
      <c r="BH2" s="13" t="s">
        <v>103</v>
      </c>
      <c r="BI2" s="14" t="s">
        <v>113</v>
      </c>
    </row>
    <row r="3" spans="2:61" ht="17" thickBot="1" x14ac:dyDescent="0.25">
      <c r="B3" s="15"/>
      <c r="C3" s="16"/>
      <c r="D3" s="16"/>
      <c r="E3" s="16"/>
      <c r="F3" s="5"/>
      <c r="G3" s="5"/>
      <c r="H3" s="5"/>
      <c r="I3" s="5"/>
      <c r="J3" s="17" t="s">
        <v>0</v>
      </c>
      <c r="K3" s="12" t="s">
        <v>21</v>
      </c>
      <c r="L3" s="13" t="s">
        <v>24</v>
      </c>
      <c r="M3" s="13" t="s">
        <v>28</v>
      </c>
      <c r="N3" s="13" t="s">
        <v>28</v>
      </c>
      <c r="O3" s="13" t="s">
        <v>28</v>
      </c>
      <c r="P3" s="13" t="s">
        <v>33</v>
      </c>
      <c r="Q3" s="13" t="s">
        <v>36</v>
      </c>
      <c r="R3" s="13" t="s">
        <v>38</v>
      </c>
      <c r="S3" s="13" t="s">
        <v>28</v>
      </c>
      <c r="T3" s="13" t="s">
        <v>24</v>
      </c>
      <c r="U3" s="13" t="s">
        <v>38</v>
      </c>
      <c r="V3" s="13" t="s">
        <v>28</v>
      </c>
      <c r="W3" s="13" t="s">
        <v>24</v>
      </c>
      <c r="X3" s="13" t="s">
        <v>51</v>
      </c>
      <c r="Y3" s="13" t="s">
        <v>33</v>
      </c>
      <c r="Z3" s="13" t="s">
        <v>38</v>
      </c>
      <c r="AA3" s="13" t="s">
        <v>28</v>
      </c>
      <c r="AB3" s="13" t="s">
        <v>24</v>
      </c>
      <c r="AC3" s="13" t="s">
        <v>51</v>
      </c>
      <c r="AD3" s="13" t="s">
        <v>38</v>
      </c>
      <c r="AE3" s="13" t="s">
        <v>62</v>
      </c>
      <c r="AF3" s="13" t="s">
        <v>24</v>
      </c>
      <c r="AG3" s="13" t="s">
        <v>51</v>
      </c>
      <c r="AH3" s="13" t="s">
        <v>38</v>
      </c>
      <c r="AI3" s="13" t="s">
        <v>28</v>
      </c>
      <c r="AJ3" s="13" t="s">
        <v>24</v>
      </c>
      <c r="AK3" s="13" t="s">
        <v>51</v>
      </c>
      <c r="AL3" s="13" t="s">
        <v>38</v>
      </c>
      <c r="AM3" s="13" t="s">
        <v>28</v>
      </c>
      <c r="AN3" s="13" t="s">
        <v>24</v>
      </c>
      <c r="AO3" s="13" t="s">
        <v>38</v>
      </c>
      <c r="AP3" s="13" t="s">
        <v>28</v>
      </c>
      <c r="AQ3" s="13" t="s">
        <v>24</v>
      </c>
      <c r="AR3" s="13" t="s">
        <v>38</v>
      </c>
      <c r="AS3" s="13" t="s">
        <v>28</v>
      </c>
      <c r="AT3" s="13" t="s">
        <v>24</v>
      </c>
      <c r="AU3" s="13" t="s">
        <v>38</v>
      </c>
      <c r="AV3" s="13" t="s">
        <v>28</v>
      </c>
      <c r="AW3" s="13" t="s">
        <v>24</v>
      </c>
      <c r="AX3" s="13" t="s">
        <v>38</v>
      </c>
      <c r="AY3" s="13" t="s">
        <v>28</v>
      </c>
      <c r="AZ3" s="13" t="s">
        <v>24</v>
      </c>
      <c r="BA3" s="13" t="s">
        <v>38</v>
      </c>
      <c r="BB3" s="13" t="s">
        <v>38</v>
      </c>
      <c r="BC3" s="13" t="s">
        <v>38</v>
      </c>
      <c r="BD3" s="13" t="s">
        <v>28</v>
      </c>
      <c r="BE3" s="13" t="s">
        <v>24</v>
      </c>
      <c r="BF3" s="13" t="s">
        <v>33</v>
      </c>
      <c r="BG3" s="13" t="s">
        <v>99</v>
      </c>
      <c r="BH3" s="13" t="s">
        <v>104</v>
      </c>
      <c r="BI3" s="14" t="s">
        <v>104</v>
      </c>
    </row>
    <row r="4" spans="2:61" x14ac:dyDescent="0.2">
      <c r="B4" s="18">
        <v>1</v>
      </c>
      <c r="C4" s="19" t="s">
        <v>14</v>
      </c>
      <c r="D4" s="3" t="s">
        <v>1</v>
      </c>
      <c r="E4" s="4">
        <v>182</v>
      </c>
      <c r="F4" s="22">
        <v>258</v>
      </c>
      <c r="G4" s="4" t="s">
        <v>12</v>
      </c>
      <c r="H4" s="20">
        <v>2</v>
      </c>
      <c r="I4" s="20">
        <v>1</v>
      </c>
      <c r="J4" s="21">
        <v>8</v>
      </c>
      <c r="K4" s="8">
        <v>240</v>
      </c>
      <c r="L4" s="8">
        <v>2.5720000000000001</v>
      </c>
      <c r="M4" s="8">
        <v>150</v>
      </c>
      <c r="N4" s="8">
        <v>34.121000000000009</v>
      </c>
      <c r="O4" s="8">
        <v>0</v>
      </c>
      <c r="P4" s="8">
        <v>150</v>
      </c>
      <c r="Q4" s="8">
        <v>0</v>
      </c>
      <c r="R4" s="8">
        <v>1</v>
      </c>
      <c r="S4" s="8">
        <v>1.7000000000000001E-2</v>
      </c>
      <c r="T4" s="8">
        <v>1.9E-3</v>
      </c>
      <c r="U4" s="8">
        <v>10</v>
      </c>
      <c r="V4" s="8">
        <v>0.12578616352201299</v>
      </c>
      <c r="W4" s="8">
        <v>7.8616352201257896E-3</v>
      </c>
      <c r="X4" s="8">
        <v>0.2</v>
      </c>
      <c r="Y4" s="8">
        <v>0.12578616352201299</v>
      </c>
      <c r="Z4" s="8">
        <v>5</v>
      </c>
      <c r="AA4" s="8">
        <v>6.2893081761006303E-2</v>
      </c>
      <c r="AB4" s="8">
        <v>3.9308176100628896E-3</v>
      </c>
      <c r="AC4" s="8">
        <v>0.1</v>
      </c>
      <c r="AD4" s="8">
        <v>5</v>
      </c>
      <c r="AE4" s="8">
        <v>6.2893081761006303E-2</v>
      </c>
      <c r="AF4" s="8">
        <v>3.9308176100628896E-3</v>
      </c>
      <c r="AG4" s="8">
        <v>0.1</v>
      </c>
      <c r="AH4" s="8">
        <v>5</v>
      </c>
      <c r="AI4" s="8">
        <v>6.2893081761006303E-2</v>
      </c>
      <c r="AJ4" s="8">
        <v>3.9308176100628896E-3</v>
      </c>
      <c r="AK4" s="8">
        <v>0.1</v>
      </c>
      <c r="AL4" s="8">
        <v>0.1</v>
      </c>
      <c r="AM4" s="8">
        <v>1.5E-3</v>
      </c>
      <c r="AN4" s="8">
        <v>1.6700000000000002E-4</v>
      </c>
      <c r="AO4" s="8">
        <v>0.1</v>
      </c>
      <c r="AP4" s="8">
        <v>1.5E-3</v>
      </c>
      <c r="AQ4" s="8">
        <v>1.6700000000000002E-4</v>
      </c>
      <c r="AR4" s="8">
        <v>0.1</v>
      </c>
      <c r="AS4" s="8">
        <v>1.67E-3</v>
      </c>
      <c r="AT4" s="8">
        <v>1.8500000000000002E-4</v>
      </c>
      <c r="AU4" s="8">
        <v>0.1</v>
      </c>
      <c r="AV4" s="8">
        <v>1.67E-3</v>
      </c>
      <c r="AW4" s="8">
        <v>1.8500000000000002E-4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33225</v>
      </c>
      <c r="BH4" s="8">
        <v>2800</v>
      </c>
      <c r="BI4" s="9">
        <v>0</v>
      </c>
    </row>
    <row r="5" spans="2:61" x14ac:dyDescent="0.2">
      <c r="B5" s="18">
        <v>2</v>
      </c>
      <c r="C5" s="19" t="s">
        <v>15</v>
      </c>
      <c r="D5" s="3" t="s">
        <v>1</v>
      </c>
      <c r="E5" s="4">
        <v>200</v>
      </c>
      <c r="F5" s="22">
        <v>268</v>
      </c>
      <c r="G5" s="4" t="s">
        <v>12</v>
      </c>
      <c r="H5" s="20">
        <v>2</v>
      </c>
      <c r="I5" s="20">
        <v>1</v>
      </c>
      <c r="J5" s="21">
        <v>4</v>
      </c>
      <c r="K5" s="8">
        <v>240</v>
      </c>
      <c r="L5" s="8">
        <v>2.5720000000000001</v>
      </c>
      <c r="M5" s="8">
        <v>150</v>
      </c>
      <c r="N5" s="8">
        <v>34.121000000000009</v>
      </c>
      <c r="O5" s="8">
        <v>0</v>
      </c>
      <c r="P5" s="8">
        <v>150</v>
      </c>
      <c r="Q5" s="8">
        <v>0</v>
      </c>
      <c r="R5" s="8">
        <v>1</v>
      </c>
      <c r="S5" s="8">
        <v>1.7000000000000001E-2</v>
      </c>
      <c r="T5" s="8">
        <v>1.9E-3</v>
      </c>
      <c r="U5" s="8">
        <v>10</v>
      </c>
      <c r="V5" s="8">
        <v>0.12578616352201299</v>
      </c>
      <c r="W5" s="8">
        <v>7.8616352201257896E-3</v>
      </c>
      <c r="X5" s="8">
        <v>0.2</v>
      </c>
      <c r="Y5" s="8">
        <v>0.12578616352201299</v>
      </c>
      <c r="Z5" s="8">
        <v>5</v>
      </c>
      <c r="AA5" s="8">
        <v>6.2893081761006303E-2</v>
      </c>
      <c r="AB5" s="8">
        <v>3.9308176100628896E-3</v>
      </c>
      <c r="AC5" s="8">
        <v>0.1</v>
      </c>
      <c r="AD5" s="8">
        <v>5</v>
      </c>
      <c r="AE5" s="8">
        <v>6.2893081761006303E-2</v>
      </c>
      <c r="AF5" s="8">
        <v>3.9308176100628896E-3</v>
      </c>
      <c r="AG5" s="8">
        <v>0.1</v>
      </c>
      <c r="AH5" s="8">
        <v>5</v>
      </c>
      <c r="AI5" s="8">
        <v>6.2893081761006303E-2</v>
      </c>
      <c r="AJ5" s="8">
        <v>3.9308176100628896E-3</v>
      </c>
      <c r="AK5" s="8">
        <v>0.1</v>
      </c>
      <c r="AL5" s="8">
        <v>0.1</v>
      </c>
      <c r="AM5" s="8">
        <v>1.5E-3</v>
      </c>
      <c r="AN5" s="8">
        <v>1.6700000000000002E-4</v>
      </c>
      <c r="AO5" s="8">
        <v>0.1</v>
      </c>
      <c r="AP5" s="8">
        <v>1.5E-3</v>
      </c>
      <c r="AQ5" s="8">
        <v>1.6700000000000002E-4</v>
      </c>
      <c r="AR5" s="8">
        <v>0.1</v>
      </c>
      <c r="AS5" s="8">
        <v>1.67E-3</v>
      </c>
      <c r="AT5" s="8">
        <v>1.8500000000000002E-4</v>
      </c>
      <c r="AU5" s="8">
        <v>0.1</v>
      </c>
      <c r="AV5" s="8">
        <v>1.67E-3</v>
      </c>
      <c r="AW5" s="8">
        <v>1.8500000000000002E-4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33225</v>
      </c>
      <c r="BH5" s="8">
        <v>2800</v>
      </c>
      <c r="BI5" s="9">
        <v>0</v>
      </c>
    </row>
    <row r="6" spans="2:61" x14ac:dyDescent="0.2">
      <c r="B6" s="18">
        <v>3</v>
      </c>
      <c r="C6" s="19" t="s">
        <v>2</v>
      </c>
      <c r="D6" s="23" t="s">
        <v>3</v>
      </c>
      <c r="E6" s="4">
        <v>184</v>
      </c>
      <c r="F6" s="22">
        <v>296</v>
      </c>
      <c r="G6" s="4" t="s">
        <v>12</v>
      </c>
      <c r="H6" s="20">
        <v>2</v>
      </c>
      <c r="I6" s="20">
        <v>1</v>
      </c>
      <c r="J6" s="24">
        <v>32</v>
      </c>
      <c r="K6" s="8">
        <v>240</v>
      </c>
      <c r="L6" s="8">
        <v>2.5720000000000001</v>
      </c>
      <c r="M6" s="8">
        <v>150</v>
      </c>
      <c r="N6" s="8">
        <v>34.121000000000009</v>
      </c>
      <c r="O6" s="8">
        <v>0</v>
      </c>
      <c r="P6" s="8">
        <v>150</v>
      </c>
      <c r="Q6" s="8">
        <v>0</v>
      </c>
      <c r="R6" s="8">
        <v>1</v>
      </c>
      <c r="S6" s="8">
        <v>1.7000000000000001E-2</v>
      </c>
      <c r="T6" s="8">
        <v>1.9E-3</v>
      </c>
      <c r="U6" s="8">
        <v>10</v>
      </c>
      <c r="V6" s="8">
        <v>0.12578616352201299</v>
      </c>
      <c r="W6" s="8">
        <v>7.8616352201257896E-3</v>
      </c>
      <c r="X6" s="8">
        <v>0.2</v>
      </c>
      <c r="Y6" s="8">
        <v>0.12578616352201299</v>
      </c>
      <c r="Z6" s="8">
        <v>5</v>
      </c>
      <c r="AA6" s="8">
        <v>6.2893081761006303E-2</v>
      </c>
      <c r="AB6" s="8">
        <v>3.9308176100628896E-3</v>
      </c>
      <c r="AC6" s="8">
        <v>0.1</v>
      </c>
      <c r="AD6" s="8">
        <v>5</v>
      </c>
      <c r="AE6" s="8">
        <v>6.2893081761006303E-2</v>
      </c>
      <c r="AF6" s="8">
        <v>3.9308176100628896E-3</v>
      </c>
      <c r="AG6" s="8">
        <v>0.1</v>
      </c>
      <c r="AH6" s="8">
        <v>5</v>
      </c>
      <c r="AI6" s="8">
        <v>6.2893081761006303E-2</v>
      </c>
      <c r="AJ6" s="8">
        <v>3.9308176100628896E-3</v>
      </c>
      <c r="AK6" s="8">
        <v>0.1</v>
      </c>
      <c r="AL6" s="8">
        <v>0.1</v>
      </c>
      <c r="AM6" s="8">
        <v>1.5E-3</v>
      </c>
      <c r="AN6" s="8">
        <v>1.6700000000000002E-4</v>
      </c>
      <c r="AO6" s="8">
        <v>0.1</v>
      </c>
      <c r="AP6" s="8">
        <v>1.5E-3</v>
      </c>
      <c r="AQ6" s="8">
        <v>1.6700000000000002E-4</v>
      </c>
      <c r="AR6" s="8">
        <v>0.1</v>
      </c>
      <c r="AS6" s="8">
        <v>1.67E-3</v>
      </c>
      <c r="AT6" s="8">
        <v>1.8500000000000002E-4</v>
      </c>
      <c r="AU6" s="8">
        <v>0.1</v>
      </c>
      <c r="AV6" s="8">
        <v>1.67E-3</v>
      </c>
      <c r="AW6" s="8">
        <v>1.8500000000000002E-4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33225</v>
      </c>
      <c r="BH6" s="8">
        <v>2800</v>
      </c>
      <c r="BI6" s="9">
        <v>0</v>
      </c>
    </row>
    <row r="7" spans="2:61" ht="17" thickBot="1" x14ac:dyDescent="0.25">
      <c r="B7" s="18">
        <v>4</v>
      </c>
      <c r="C7" s="19" t="s">
        <v>7</v>
      </c>
      <c r="D7" s="23" t="s">
        <v>3</v>
      </c>
      <c r="E7" s="4">
        <v>166</v>
      </c>
      <c r="F7" s="22">
        <v>294</v>
      </c>
      <c r="G7" s="4" t="s">
        <v>13</v>
      </c>
      <c r="H7" s="20">
        <v>2</v>
      </c>
      <c r="I7" s="20">
        <v>1</v>
      </c>
      <c r="J7" s="24">
        <v>102</v>
      </c>
      <c r="K7" s="8">
        <v>240</v>
      </c>
      <c r="L7" s="8">
        <v>2.5720000000000001</v>
      </c>
      <c r="M7" s="8">
        <v>150</v>
      </c>
      <c r="N7" s="8">
        <v>34.121000000000009</v>
      </c>
      <c r="O7" s="8">
        <v>0</v>
      </c>
      <c r="P7" s="8">
        <v>150</v>
      </c>
      <c r="Q7" s="8">
        <v>0</v>
      </c>
      <c r="R7" s="8">
        <v>1</v>
      </c>
      <c r="S7" s="8">
        <v>1.7000000000000001E-2</v>
      </c>
      <c r="T7" s="8">
        <v>1.9E-3</v>
      </c>
      <c r="U7" s="8">
        <v>10</v>
      </c>
      <c r="V7" s="8">
        <v>0.12578616352201299</v>
      </c>
      <c r="W7" s="8">
        <v>7.8616352201257896E-3</v>
      </c>
      <c r="X7" s="8">
        <v>0.2</v>
      </c>
      <c r="Y7" s="8">
        <v>0.12578616352201299</v>
      </c>
      <c r="Z7" s="8">
        <v>5</v>
      </c>
      <c r="AA7" s="8">
        <v>6.2893081761006303E-2</v>
      </c>
      <c r="AB7" s="8">
        <v>3.9308176100628896E-3</v>
      </c>
      <c r="AC7" s="8">
        <v>0.1</v>
      </c>
      <c r="AD7" s="8">
        <v>5</v>
      </c>
      <c r="AE7" s="8">
        <v>6.2893081761006303E-2</v>
      </c>
      <c r="AF7" s="8">
        <v>3.9308176100628896E-3</v>
      </c>
      <c r="AG7" s="8">
        <v>0.1</v>
      </c>
      <c r="AH7" s="8">
        <v>5</v>
      </c>
      <c r="AI7" s="8">
        <v>6.2893081761006303E-2</v>
      </c>
      <c r="AJ7" s="8">
        <v>3.9308176100628896E-3</v>
      </c>
      <c r="AK7" s="8">
        <v>0.1</v>
      </c>
      <c r="AL7" s="8">
        <v>0.1</v>
      </c>
      <c r="AM7" s="8">
        <v>1.5E-3</v>
      </c>
      <c r="AN7" s="8">
        <v>1.6700000000000002E-4</v>
      </c>
      <c r="AO7" s="8">
        <v>0.1</v>
      </c>
      <c r="AP7" s="8">
        <v>1.5E-3</v>
      </c>
      <c r="AQ7" s="8">
        <v>1.6700000000000002E-4</v>
      </c>
      <c r="AR7" s="8">
        <v>0.1</v>
      </c>
      <c r="AS7" s="8">
        <v>1.67E-3</v>
      </c>
      <c r="AT7" s="8">
        <v>1.8500000000000002E-4</v>
      </c>
      <c r="AU7" s="8">
        <v>0.1</v>
      </c>
      <c r="AV7" s="8">
        <v>1.67E-3</v>
      </c>
      <c r="AW7" s="8">
        <v>1.8500000000000002E-4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33225</v>
      </c>
      <c r="BH7" s="8">
        <v>2800</v>
      </c>
      <c r="BI7" s="9">
        <v>0</v>
      </c>
    </row>
    <row r="8" spans="2:61" ht="17" thickBot="1" x14ac:dyDescent="0.25">
      <c r="B8" s="25"/>
      <c r="C8" s="26" t="s">
        <v>4</v>
      </c>
      <c r="D8" s="26"/>
      <c r="E8" s="27"/>
      <c r="F8" s="27"/>
      <c r="G8" s="27"/>
      <c r="H8" s="27"/>
      <c r="I8" s="27"/>
      <c r="J8" s="28">
        <f>SUM(J4:J7)</f>
        <v>146</v>
      </c>
      <c r="K8" s="7"/>
      <c r="L8" s="7"/>
      <c r="M8" s="7"/>
      <c r="N8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workbookViewId="0">
      <selection sqref="A1:XFD1048576"/>
    </sheetView>
  </sheetViews>
  <sheetFormatPr baseColWidth="10" defaultRowHeight="16" x14ac:dyDescent="0.2"/>
  <sheetData>
    <row r="1" spans="1:11" x14ac:dyDescent="0.2">
      <c r="A1" t="s">
        <v>16</v>
      </c>
      <c r="B1" t="s">
        <v>17</v>
      </c>
      <c r="C1" t="s">
        <v>18</v>
      </c>
      <c r="D1" t="s">
        <v>19</v>
      </c>
    </row>
    <row r="2" spans="1:11" x14ac:dyDescent="0.2">
      <c r="A2">
        <v>1</v>
      </c>
      <c r="B2" t="s">
        <v>20</v>
      </c>
      <c r="C2" t="s">
        <v>21</v>
      </c>
      <c r="D2">
        <v>250</v>
      </c>
      <c r="F2" t="s">
        <v>22</v>
      </c>
    </row>
    <row r="3" spans="1:11" x14ac:dyDescent="0.2">
      <c r="A3">
        <v>2</v>
      </c>
      <c r="B3" t="s">
        <v>23</v>
      </c>
      <c r="C3" t="s">
        <v>24</v>
      </c>
      <c r="D3">
        <v>2.5720000000000001</v>
      </c>
      <c r="F3" t="s">
        <v>25</v>
      </c>
      <c r="K3" t="s">
        <v>26</v>
      </c>
    </row>
    <row r="4" spans="1:11" x14ac:dyDescent="0.2">
      <c r="A4">
        <v>3</v>
      </c>
      <c r="B4" t="s">
        <v>27</v>
      </c>
      <c r="C4" t="s">
        <v>28</v>
      </c>
      <c r="D4">
        <f>150</f>
        <v>150</v>
      </c>
      <c r="E4">
        <v>184.12100000000001</v>
      </c>
      <c r="F4" t="s">
        <v>25</v>
      </c>
    </row>
    <row r="5" spans="1:11" x14ac:dyDescent="0.2">
      <c r="A5">
        <v>4</v>
      </c>
      <c r="B5" t="s">
        <v>29</v>
      </c>
      <c r="C5" t="s">
        <v>28</v>
      </c>
      <c r="D5">
        <f>E4-D4</f>
        <v>34.121000000000009</v>
      </c>
      <c r="F5" t="s">
        <v>30</v>
      </c>
    </row>
    <row r="6" spans="1:11" x14ac:dyDescent="0.2">
      <c r="A6">
        <v>5</v>
      </c>
      <c r="B6" t="s">
        <v>31</v>
      </c>
      <c r="C6" t="s">
        <v>28</v>
      </c>
      <c r="D6">
        <v>0</v>
      </c>
    </row>
    <row r="7" spans="1:11" x14ac:dyDescent="0.2">
      <c r="A7">
        <v>6</v>
      </c>
      <c r="B7" t="s">
        <v>32</v>
      </c>
      <c r="C7" t="s">
        <v>33</v>
      </c>
      <c r="D7">
        <f>D4</f>
        <v>150</v>
      </c>
      <c r="F7" t="s">
        <v>34</v>
      </c>
    </row>
    <row r="8" spans="1:11" x14ac:dyDescent="0.2">
      <c r="A8">
        <v>7</v>
      </c>
      <c r="B8" t="s">
        <v>35</v>
      </c>
      <c r="C8" t="s">
        <v>36</v>
      </c>
      <c r="D8">
        <v>0</v>
      </c>
    </row>
    <row r="9" spans="1:11" x14ac:dyDescent="0.2">
      <c r="A9">
        <v>8</v>
      </c>
      <c r="B9" t="s">
        <v>37</v>
      </c>
      <c r="C9" t="s">
        <v>38</v>
      </c>
      <c r="D9">
        <v>1</v>
      </c>
      <c r="F9" t="s">
        <v>39</v>
      </c>
      <c r="J9">
        <f>D9/12</f>
        <v>8.3333333333333329E-2</v>
      </c>
      <c r="K9" t="s">
        <v>40</v>
      </c>
    </row>
    <row r="10" spans="1:11" ht="17" x14ac:dyDescent="0.25">
      <c r="A10">
        <v>9</v>
      </c>
      <c r="B10" t="s">
        <v>41</v>
      </c>
      <c r="C10" t="s">
        <v>28</v>
      </c>
      <c r="D10">
        <f>D9*0.017</f>
        <v>1.7000000000000001E-2</v>
      </c>
      <c r="F10" t="s">
        <v>42</v>
      </c>
      <c r="J10" s="6" t="s">
        <v>43</v>
      </c>
    </row>
    <row r="11" spans="1:11" x14ac:dyDescent="0.2">
      <c r="A11">
        <v>10</v>
      </c>
      <c r="B11" t="s">
        <v>44</v>
      </c>
      <c r="C11" t="s">
        <v>24</v>
      </c>
      <c r="D11">
        <f>D9*0.0019</f>
        <v>1.9E-3</v>
      </c>
      <c r="F11" t="s">
        <v>45</v>
      </c>
    </row>
    <row r="12" spans="1:11" x14ac:dyDescent="0.2">
      <c r="A12">
        <v>11</v>
      </c>
      <c r="B12" t="s">
        <v>46</v>
      </c>
      <c r="C12" t="s">
        <v>38</v>
      </c>
      <c r="D12">
        <v>1</v>
      </c>
    </row>
    <row r="13" spans="1:11" x14ac:dyDescent="0.2">
      <c r="A13">
        <v>12</v>
      </c>
      <c r="B13" t="s">
        <v>47</v>
      </c>
      <c r="C13" t="s">
        <v>28</v>
      </c>
      <c r="D13">
        <f>16/106*D12/12</f>
        <v>1.2578616352201257E-2</v>
      </c>
      <c r="F13" t="s">
        <v>48</v>
      </c>
    </row>
    <row r="14" spans="1:11" x14ac:dyDescent="0.2">
      <c r="A14">
        <v>13</v>
      </c>
      <c r="B14" t="s">
        <v>49</v>
      </c>
      <c r="C14" t="s">
        <v>24</v>
      </c>
      <c r="D14">
        <f>1/106*D12/12</f>
        <v>7.8616352201257855E-4</v>
      </c>
      <c r="F14" t="s">
        <v>48</v>
      </c>
    </row>
    <row r="15" spans="1:11" x14ac:dyDescent="0.2">
      <c r="A15">
        <v>14</v>
      </c>
      <c r="B15" t="s">
        <v>50</v>
      </c>
      <c r="C15" t="s">
        <v>51</v>
      </c>
      <c r="D15">
        <f>D12*0.02</f>
        <v>0.02</v>
      </c>
      <c r="F15" t="s">
        <v>52</v>
      </c>
      <c r="J15" t="s">
        <v>53</v>
      </c>
    </row>
    <row r="16" spans="1:11" x14ac:dyDescent="0.2">
      <c r="A16">
        <v>15</v>
      </c>
      <c r="B16" t="s">
        <v>54</v>
      </c>
      <c r="C16" t="s">
        <v>33</v>
      </c>
      <c r="D16">
        <f>D13</f>
        <v>1.2578616352201257E-2</v>
      </c>
      <c r="F16" t="s">
        <v>55</v>
      </c>
    </row>
    <row r="17" spans="1:6" x14ac:dyDescent="0.2">
      <c r="A17">
        <v>16</v>
      </c>
      <c r="B17" t="s">
        <v>56</v>
      </c>
      <c r="C17" t="s">
        <v>38</v>
      </c>
      <c r="D17">
        <v>0.5</v>
      </c>
    </row>
    <row r="18" spans="1:6" x14ac:dyDescent="0.2">
      <c r="A18">
        <v>17</v>
      </c>
      <c r="B18" t="s">
        <v>57</v>
      </c>
      <c r="C18" t="s">
        <v>28</v>
      </c>
      <c r="D18">
        <f>16/106*D17/12</f>
        <v>6.2893081761006284E-3</v>
      </c>
    </row>
    <row r="19" spans="1:6" x14ac:dyDescent="0.2">
      <c r="A19">
        <v>18</v>
      </c>
      <c r="B19" t="s">
        <v>58</v>
      </c>
      <c r="C19" t="s">
        <v>24</v>
      </c>
      <c r="D19">
        <f>1/106*D17/12</f>
        <v>3.9308176100628928E-4</v>
      </c>
    </row>
    <row r="20" spans="1:6" x14ac:dyDescent="0.2">
      <c r="A20">
        <v>19</v>
      </c>
      <c r="B20" t="s">
        <v>59</v>
      </c>
      <c r="C20" t="s">
        <v>51</v>
      </c>
      <c r="D20">
        <f>D17*0.02</f>
        <v>0.01</v>
      </c>
    </row>
    <row r="21" spans="1:6" x14ac:dyDescent="0.2">
      <c r="A21">
        <v>20</v>
      </c>
      <c r="B21" t="s">
        <v>60</v>
      </c>
      <c r="C21" t="s">
        <v>38</v>
      </c>
      <c r="D21">
        <v>0.5</v>
      </c>
    </row>
    <row r="22" spans="1:6" x14ac:dyDescent="0.2">
      <c r="A22">
        <v>21</v>
      </c>
      <c r="B22" t="s">
        <v>61</v>
      </c>
      <c r="C22" t="s">
        <v>62</v>
      </c>
      <c r="D22">
        <f>16/106*D21/12</f>
        <v>6.2893081761006284E-3</v>
      </c>
    </row>
    <row r="23" spans="1:6" x14ac:dyDescent="0.2">
      <c r="A23">
        <v>22</v>
      </c>
      <c r="B23" t="s">
        <v>63</v>
      </c>
      <c r="C23" t="s">
        <v>24</v>
      </c>
      <c r="D23">
        <f>1/106*D21/12</f>
        <v>3.9308176100628928E-4</v>
      </c>
    </row>
    <row r="24" spans="1:6" x14ac:dyDescent="0.2">
      <c r="A24">
        <v>23</v>
      </c>
      <c r="B24" t="s">
        <v>64</v>
      </c>
      <c r="C24" t="s">
        <v>51</v>
      </c>
      <c r="D24">
        <f>D21*0.02</f>
        <v>0.01</v>
      </c>
    </row>
    <row r="25" spans="1:6" x14ac:dyDescent="0.2">
      <c r="A25">
        <v>24</v>
      </c>
      <c r="B25" t="s">
        <v>65</v>
      </c>
      <c r="C25" t="s">
        <v>38</v>
      </c>
      <c r="D25">
        <v>0.5</v>
      </c>
    </row>
    <row r="26" spans="1:6" x14ac:dyDescent="0.2">
      <c r="A26">
        <v>25</v>
      </c>
      <c r="B26" t="s">
        <v>66</v>
      </c>
      <c r="C26" t="s">
        <v>28</v>
      </c>
      <c r="D26">
        <f>16/106*D25/12</f>
        <v>6.2893081761006284E-3</v>
      </c>
    </row>
    <row r="27" spans="1:6" x14ac:dyDescent="0.2">
      <c r="A27">
        <v>26</v>
      </c>
      <c r="B27" t="s">
        <v>67</v>
      </c>
      <c r="C27" t="s">
        <v>24</v>
      </c>
      <c r="D27">
        <f>1/106*D25/12</f>
        <v>3.9308176100628928E-4</v>
      </c>
    </row>
    <row r="28" spans="1:6" x14ac:dyDescent="0.2">
      <c r="A28">
        <v>27</v>
      </c>
      <c r="B28" t="s">
        <v>68</v>
      </c>
      <c r="C28" t="s">
        <v>51</v>
      </c>
      <c r="D28">
        <f>D25*0.02</f>
        <v>0.01</v>
      </c>
    </row>
    <row r="29" spans="1:6" x14ac:dyDescent="0.2">
      <c r="A29">
        <v>28</v>
      </c>
      <c r="B29" t="s">
        <v>69</v>
      </c>
      <c r="C29" t="s">
        <v>38</v>
      </c>
      <c r="D29">
        <v>0.1</v>
      </c>
      <c r="F29" t="s">
        <v>70</v>
      </c>
    </row>
    <row r="30" spans="1:6" x14ac:dyDescent="0.2">
      <c r="A30">
        <v>29</v>
      </c>
      <c r="B30" t="s">
        <v>71</v>
      </c>
      <c r="C30" t="s">
        <v>28</v>
      </c>
      <c r="D30">
        <f>D29*0.015</f>
        <v>1.5E-3</v>
      </c>
      <c r="F30" t="s">
        <v>72</v>
      </c>
    </row>
    <row r="31" spans="1:6" x14ac:dyDescent="0.2">
      <c r="A31">
        <v>30</v>
      </c>
      <c r="B31" t="s">
        <v>73</v>
      </c>
      <c r="C31" t="s">
        <v>24</v>
      </c>
      <c r="D31">
        <f>D29*0.00167</f>
        <v>1.6700000000000002E-4</v>
      </c>
      <c r="F31" t="s">
        <v>74</v>
      </c>
    </row>
    <row r="32" spans="1:6" x14ac:dyDescent="0.2">
      <c r="A32">
        <v>31</v>
      </c>
      <c r="B32" t="s">
        <v>75</v>
      </c>
      <c r="C32" t="s">
        <v>38</v>
      </c>
      <c r="D32">
        <v>0.1</v>
      </c>
      <c r="F32" t="s">
        <v>76</v>
      </c>
    </row>
    <row r="33" spans="1:6" x14ac:dyDescent="0.2">
      <c r="A33">
        <v>32</v>
      </c>
      <c r="B33" t="s">
        <v>77</v>
      </c>
      <c r="C33" t="s">
        <v>28</v>
      </c>
      <c r="D33">
        <f>D32*0.015</f>
        <v>1.5E-3</v>
      </c>
    </row>
    <row r="34" spans="1:6" x14ac:dyDescent="0.2">
      <c r="A34">
        <v>33</v>
      </c>
      <c r="B34" t="s">
        <v>78</v>
      </c>
      <c r="C34" t="s">
        <v>24</v>
      </c>
      <c r="D34">
        <f>D32*0.00167</f>
        <v>1.6700000000000002E-4</v>
      </c>
    </row>
    <row r="35" spans="1:6" x14ac:dyDescent="0.2">
      <c r="A35">
        <v>34</v>
      </c>
      <c r="B35" t="s">
        <v>79</v>
      </c>
      <c r="C35" t="s">
        <v>38</v>
      </c>
      <c r="D35">
        <v>0.1</v>
      </c>
      <c r="F35" t="s">
        <v>80</v>
      </c>
    </row>
    <row r="36" spans="1:6" x14ac:dyDescent="0.2">
      <c r="A36">
        <v>35</v>
      </c>
      <c r="B36" t="s">
        <v>81</v>
      </c>
      <c r="C36" t="s">
        <v>28</v>
      </c>
      <c r="D36">
        <f>D35*0.0167</f>
        <v>1.67E-3</v>
      </c>
      <c r="F36" t="s">
        <v>82</v>
      </c>
    </row>
    <row r="37" spans="1:6" x14ac:dyDescent="0.2">
      <c r="A37">
        <v>36</v>
      </c>
      <c r="B37" t="s">
        <v>83</v>
      </c>
      <c r="C37" t="s">
        <v>24</v>
      </c>
      <c r="D37">
        <f>D35*0.00185</f>
        <v>1.8500000000000002E-4</v>
      </c>
      <c r="F37" t="s">
        <v>84</v>
      </c>
    </row>
    <row r="38" spans="1:6" x14ac:dyDescent="0.2">
      <c r="A38">
        <v>37</v>
      </c>
      <c r="B38" t="s">
        <v>85</v>
      </c>
      <c r="C38" t="s">
        <v>38</v>
      </c>
      <c r="D38">
        <v>0.1</v>
      </c>
    </row>
    <row r="39" spans="1:6" x14ac:dyDescent="0.2">
      <c r="A39">
        <v>38</v>
      </c>
      <c r="B39" t="s">
        <v>86</v>
      </c>
      <c r="C39" t="s">
        <v>28</v>
      </c>
      <c r="D39">
        <f>D38*0.0167</f>
        <v>1.67E-3</v>
      </c>
      <c r="F39" t="s">
        <v>82</v>
      </c>
    </row>
    <row r="40" spans="1:6" x14ac:dyDescent="0.2">
      <c r="A40">
        <v>39</v>
      </c>
      <c r="B40" t="s">
        <v>87</v>
      </c>
      <c r="C40" t="s">
        <v>24</v>
      </c>
      <c r="D40">
        <f>D38*0.00185</f>
        <v>1.8500000000000002E-4</v>
      </c>
      <c r="F40" t="s">
        <v>84</v>
      </c>
    </row>
    <row r="41" spans="1:6" x14ac:dyDescent="0.2">
      <c r="A41">
        <v>40</v>
      </c>
      <c r="B41" t="s">
        <v>88</v>
      </c>
      <c r="C41" t="s">
        <v>38</v>
      </c>
      <c r="D41">
        <v>0</v>
      </c>
    </row>
    <row r="42" spans="1:6" x14ac:dyDescent="0.2">
      <c r="A42">
        <v>41</v>
      </c>
      <c r="B42" t="s">
        <v>89</v>
      </c>
      <c r="C42" t="s">
        <v>28</v>
      </c>
      <c r="D42">
        <v>0</v>
      </c>
    </row>
    <row r="43" spans="1:6" x14ac:dyDescent="0.2">
      <c r="A43">
        <v>42</v>
      </c>
      <c r="B43" t="s">
        <v>90</v>
      </c>
      <c r="C43" t="s">
        <v>24</v>
      </c>
      <c r="D43">
        <v>0</v>
      </c>
    </row>
    <row r="44" spans="1:6" x14ac:dyDescent="0.2">
      <c r="A44">
        <v>43</v>
      </c>
      <c r="B44" t="s">
        <v>91</v>
      </c>
      <c r="C44" t="s">
        <v>33</v>
      </c>
      <c r="D44">
        <v>0</v>
      </c>
    </row>
    <row r="45" spans="1:6" x14ac:dyDescent="0.2">
      <c r="A45">
        <v>44</v>
      </c>
      <c r="B45" t="s">
        <v>92</v>
      </c>
      <c r="C45" t="s">
        <v>38</v>
      </c>
      <c r="D45">
        <v>0</v>
      </c>
    </row>
    <row r="46" spans="1:6" x14ac:dyDescent="0.2">
      <c r="A46">
        <v>45</v>
      </c>
      <c r="B46" t="s">
        <v>93</v>
      </c>
      <c r="C46" t="s">
        <v>38</v>
      </c>
      <c r="D46">
        <v>0</v>
      </c>
    </row>
    <row r="47" spans="1:6" x14ac:dyDescent="0.2">
      <c r="A47">
        <v>46</v>
      </c>
      <c r="B47" t="s">
        <v>94</v>
      </c>
      <c r="C47" t="s">
        <v>28</v>
      </c>
      <c r="D47">
        <v>0</v>
      </c>
    </row>
    <row r="48" spans="1:6" x14ac:dyDescent="0.2">
      <c r="A48">
        <v>47</v>
      </c>
      <c r="B48" t="s">
        <v>95</v>
      </c>
      <c r="C48" t="s">
        <v>24</v>
      </c>
      <c r="D48">
        <v>0</v>
      </c>
    </row>
    <row r="49" spans="1:9" x14ac:dyDescent="0.2">
      <c r="A49">
        <v>48</v>
      </c>
      <c r="B49" t="s">
        <v>96</v>
      </c>
      <c r="C49" t="s">
        <v>33</v>
      </c>
      <c r="D49">
        <v>0</v>
      </c>
    </row>
    <row r="50" spans="1:9" x14ac:dyDescent="0.2">
      <c r="A50">
        <v>49</v>
      </c>
      <c r="B50" t="s">
        <v>97</v>
      </c>
      <c r="C50" t="s">
        <v>38</v>
      </c>
      <c r="D50">
        <v>0</v>
      </c>
    </row>
    <row r="51" spans="1:9" x14ac:dyDescent="0.2">
      <c r="A51">
        <v>50</v>
      </c>
      <c r="B51" t="s">
        <v>98</v>
      </c>
      <c r="C51" t="s">
        <v>99</v>
      </c>
      <c r="D51">
        <v>33225</v>
      </c>
      <c r="F51" t="s">
        <v>100</v>
      </c>
      <c r="G51">
        <f>D51/14/1.024</f>
        <v>2317.5920758928573</v>
      </c>
      <c r="H51" t="s">
        <v>101</v>
      </c>
      <c r="I51" t="s">
        <v>102</v>
      </c>
    </row>
    <row r="52" spans="1:9" x14ac:dyDescent="0.2">
      <c r="A52">
        <v>51</v>
      </c>
      <c r="B52" t="s">
        <v>103</v>
      </c>
      <c r="C52" t="s">
        <v>104</v>
      </c>
      <c r="D52">
        <v>2800</v>
      </c>
      <c r="F52" t="s">
        <v>100</v>
      </c>
      <c r="G52">
        <f>D52/1.024</f>
        <v>2734.375</v>
      </c>
      <c r="H52" t="s">
        <v>101</v>
      </c>
      <c r="I52" t="s">
        <v>105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river_locations</vt:lpstr>
      <vt:lpstr>biogeochemical_variable</vt:lpstr>
      <vt:lpstr>river_locations!discharges_1</vt:lpstr>
      <vt:lpstr>river_locations!GoT_OPER</vt:lpstr>
      <vt:lpstr>river_locations!NADRI_OPER_1</vt:lpstr>
      <vt:lpstr>river_locations!NADRI_OPER_1_1</vt:lpstr>
    </vt:vector>
  </TitlesOfParts>
  <Company>OGS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Querin</dc:creator>
  <cp:lastModifiedBy>Giorgio Bolzon</cp:lastModifiedBy>
  <dcterms:created xsi:type="dcterms:W3CDTF">2014-07-31T15:28:41Z</dcterms:created>
  <dcterms:modified xsi:type="dcterms:W3CDTF">2023-10-05T13:48:18Z</dcterms:modified>
</cp:coreProperties>
</file>