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tan\Google Drive\GitHub\Ship\"/>
    </mc:Choice>
  </mc:AlternateContent>
  <bookViews>
    <workbookView xWindow="240" yWindow="108" windowWidth="19440" windowHeight="7680" tabRatio="773"/>
  </bookViews>
  <sheets>
    <sheet name="Tank Sounding" sheetId="11" r:id="rId1"/>
    <sheet name="FO (1P)" sheetId="1" r:id="rId2"/>
    <sheet name="FO (1S)" sheetId="3" r:id="rId3"/>
    <sheet name="FO (2P)" sheetId="4" r:id="rId4"/>
    <sheet name="FO (2S)" sheetId="5" r:id="rId5"/>
    <sheet name="DO (1P)" sheetId="6" r:id="rId6"/>
    <sheet name="DO (1S)" sheetId="7" r:id="rId7"/>
    <sheet name="DO (2P)" sheetId="8" r:id="rId8"/>
    <sheet name="DO (2S)" sheetId="9" r:id="rId9"/>
  </sheets>
  <definedNames>
    <definedName name="_xlnm._FilterDatabase" localSheetId="0" hidden="1">'Tank Sounding'!#REF!</definedName>
    <definedName name="_xlnm.Print_Area" localSheetId="0">'Tank Sounding'!$A$2:$P$31</definedName>
  </definedNames>
  <calcPr calcId="152511"/>
</workbook>
</file>

<file path=xl/calcChain.xml><?xml version="1.0" encoding="utf-8"?>
<calcChain xmlns="http://schemas.openxmlformats.org/spreadsheetml/2006/main">
  <c r="T15" i="11" l="1"/>
  <c r="R15" i="11" s="1"/>
  <c r="T14" i="11"/>
  <c r="R14" i="11" s="1"/>
  <c r="T24" i="11"/>
  <c r="R24" i="11" s="1"/>
  <c r="T25" i="11"/>
  <c r="R25" i="11" s="1"/>
  <c r="T26" i="11"/>
  <c r="R26" i="11" s="1"/>
  <c r="T23" i="11"/>
  <c r="R23" i="11" s="1"/>
  <c r="T16" i="11"/>
  <c r="R16" i="11" s="1"/>
  <c r="T17" i="11"/>
  <c r="R17" i="11" s="1"/>
  <c r="O11" i="9"/>
  <c r="N11" i="9" s="1"/>
  <c r="P11" i="9" s="1"/>
  <c r="O11" i="8"/>
  <c r="N11" i="8" s="1"/>
  <c r="P11" i="8" s="1"/>
  <c r="O11" i="7"/>
  <c r="N11" i="7" s="1"/>
  <c r="P11" i="7" s="1"/>
  <c r="X24" i="11"/>
  <c r="X25" i="11"/>
  <c r="X26" i="11"/>
  <c r="X23" i="11"/>
  <c r="J10" i="11"/>
  <c r="U10" i="11" s="1"/>
  <c r="V26" i="11"/>
  <c r="V25" i="11"/>
  <c r="V24" i="11"/>
  <c r="V23" i="11"/>
  <c r="G24" i="11"/>
  <c r="I24" i="11" s="1"/>
  <c r="G25" i="11"/>
  <c r="I25" i="11" s="1"/>
  <c r="G26" i="11"/>
  <c r="I26" i="11" s="1"/>
  <c r="G23" i="11"/>
  <c r="I23" i="11" s="1"/>
  <c r="O11" i="6"/>
  <c r="N11" i="6" s="1"/>
  <c r="P11" i="6" s="1"/>
  <c r="O11" i="5"/>
  <c r="N11" i="5" s="1"/>
  <c r="P11" i="5" s="1"/>
  <c r="O11" i="4"/>
  <c r="N11" i="4" s="1"/>
  <c r="P11" i="4" s="1"/>
  <c r="O11" i="3"/>
  <c r="N11" i="3" s="1"/>
  <c r="P11" i="3" s="1"/>
  <c r="O11" i="1"/>
  <c r="N11" i="1" s="1"/>
  <c r="X15" i="11"/>
  <c r="X16" i="11"/>
  <c r="X17" i="11"/>
  <c r="X14" i="11"/>
  <c r="J9" i="11"/>
  <c r="U9" i="11" s="1"/>
  <c r="V15" i="11"/>
  <c r="V16" i="11"/>
  <c r="V17" i="11"/>
  <c r="Y17" i="11" s="1"/>
  <c r="V14" i="11"/>
  <c r="W15" i="11" l="1"/>
  <c r="W17" i="11"/>
  <c r="AA17" i="11" s="1"/>
  <c r="W14" i="11"/>
  <c r="W16" i="11"/>
  <c r="W23" i="11"/>
  <c r="W24" i="11"/>
  <c r="W25" i="11"/>
  <c r="W26" i="11"/>
  <c r="Y26" i="11"/>
  <c r="P11" i="1"/>
  <c r="AA26" i="11" l="1"/>
  <c r="AB26" i="11" s="1"/>
  <c r="AC26" i="11" s="1"/>
  <c r="AD26" i="11" s="1"/>
  <c r="Z17" i="11"/>
  <c r="Z26" i="11"/>
  <c r="W27" i="11"/>
  <c r="W18" i="11"/>
  <c r="AB17" i="11"/>
  <c r="M2" i="9" l="1"/>
  <c r="M2" i="8"/>
  <c r="M2" i="7"/>
  <c r="M2" i="6"/>
  <c r="M2" i="5"/>
  <c r="M2" i="4"/>
  <c r="M2" i="3"/>
  <c r="M2" i="1"/>
  <c r="J2" i="1"/>
  <c r="J3" i="9" l="1"/>
  <c r="J3" i="8"/>
  <c r="J3" i="7"/>
  <c r="J3" i="6"/>
  <c r="J2" i="5"/>
  <c r="J2" i="4"/>
  <c r="J2" i="3"/>
  <c r="I15" i="11"/>
  <c r="I16" i="11"/>
  <c r="I17" i="11"/>
  <c r="I14" i="11"/>
  <c r="C27" i="11" l="1"/>
  <c r="C18" i="11"/>
  <c r="L2" i="9" l="1"/>
  <c r="N2" i="9" s="1"/>
  <c r="L2" i="8"/>
  <c r="N2" i="8" s="1"/>
  <c r="K3" i="8"/>
  <c r="L2" i="7"/>
  <c r="N2" i="7" s="1"/>
  <c r="L2" i="6"/>
  <c r="N2" i="6" s="1"/>
  <c r="L2" i="5"/>
  <c r="N2" i="5" s="1"/>
  <c r="J3" i="5"/>
  <c r="K3" i="5" s="1"/>
  <c r="J3" i="3"/>
  <c r="L2" i="3"/>
  <c r="N2" i="3" s="1"/>
  <c r="J3" i="1"/>
  <c r="L2" i="1"/>
  <c r="N2" i="1" s="1"/>
  <c r="L2" i="4"/>
  <c r="N2" i="4" s="1"/>
  <c r="J3" i="4"/>
  <c r="K3" i="6"/>
  <c r="K3" i="7"/>
  <c r="L3" i="7" l="1"/>
  <c r="N3" i="7"/>
  <c r="L3" i="5"/>
  <c r="N3" i="5"/>
  <c r="L3" i="8"/>
  <c r="N3" i="8"/>
  <c r="L3" i="6"/>
  <c r="N3" i="6"/>
  <c r="K3" i="3"/>
  <c r="K3" i="1"/>
  <c r="K3" i="4"/>
  <c r="L3" i="4" l="1"/>
  <c r="N3" i="4"/>
  <c r="L3" i="3"/>
  <c r="N3" i="3"/>
  <c r="L3" i="1"/>
  <c r="N3" i="1"/>
  <c r="M3" i="5"/>
  <c r="O4" i="5" s="1"/>
  <c r="M3" i="8"/>
  <c r="O4" i="8" s="1"/>
  <c r="O8" i="8" s="1"/>
  <c r="P8" i="8" s="1"/>
  <c r="O3" i="8" s="1"/>
  <c r="P3" i="8" s="1"/>
  <c r="M3" i="7"/>
  <c r="O4" i="7" s="1"/>
  <c r="O8" i="7" s="1"/>
  <c r="P8" i="7" s="1"/>
  <c r="O3" i="7" s="1"/>
  <c r="P3" i="7" s="1"/>
  <c r="M3" i="6"/>
  <c r="O4" i="6" s="1"/>
  <c r="O8" i="5" l="1"/>
  <c r="P8" i="5" s="1"/>
  <c r="O3" i="5" s="1"/>
  <c r="P3" i="5" s="1"/>
  <c r="L9" i="5"/>
  <c r="O5" i="8"/>
  <c r="P5" i="8" s="1"/>
  <c r="P4" i="8" s="1"/>
  <c r="M3" i="3"/>
  <c r="O4" i="3" s="1"/>
  <c r="M3" i="1"/>
  <c r="O4" i="1" s="1"/>
  <c r="M3" i="4"/>
  <c r="O4" i="4" s="1"/>
  <c r="L9" i="4" s="1"/>
  <c r="O5" i="7"/>
  <c r="P5" i="7" s="1"/>
  <c r="P4" i="7" s="1"/>
  <c r="E24" i="11" s="1"/>
  <c r="O8" i="6"/>
  <c r="P8" i="6" s="1"/>
  <c r="O3" i="6" s="1"/>
  <c r="P3" i="6" s="1"/>
  <c r="J24" i="11" l="1"/>
  <c r="Y24" i="11"/>
  <c r="Z24" i="11" s="1"/>
  <c r="F24" i="11"/>
  <c r="O5" i="5"/>
  <c r="P5" i="5" s="1"/>
  <c r="P4" i="5" s="1"/>
  <c r="E17" i="11" s="1"/>
  <c r="O8" i="1"/>
  <c r="P8" i="1" s="1"/>
  <c r="O3" i="1" s="1"/>
  <c r="P3" i="1" s="1"/>
  <c r="L9" i="1"/>
  <c r="O8" i="3"/>
  <c r="P8" i="3" s="1"/>
  <c r="O3" i="3" s="1"/>
  <c r="P3" i="3" s="1"/>
  <c r="L9" i="3"/>
  <c r="J4" i="8"/>
  <c r="E25" i="11"/>
  <c r="J4" i="7"/>
  <c r="O5" i="6"/>
  <c r="P5" i="6" s="1"/>
  <c r="P4" i="6" s="1"/>
  <c r="O8" i="4"/>
  <c r="P8" i="4" s="1"/>
  <c r="O3" i="4" s="1"/>
  <c r="P3" i="4" s="1"/>
  <c r="F25" i="11" l="1"/>
  <c r="J25" i="11"/>
  <c r="Y25" i="11"/>
  <c r="Z25" i="11" s="1"/>
  <c r="O5" i="1"/>
  <c r="P5" i="1" s="1"/>
  <c r="P4" i="1" s="1"/>
  <c r="E14" i="11" s="1"/>
  <c r="J4" i="5"/>
  <c r="O5" i="3"/>
  <c r="P5" i="3" s="1"/>
  <c r="E23" i="11"/>
  <c r="J17" i="11"/>
  <c r="F17" i="11"/>
  <c r="J4" i="6"/>
  <c r="O5" i="4"/>
  <c r="P5" i="4" s="1"/>
  <c r="P4" i="4" s="1"/>
  <c r="E16" i="11" s="1"/>
  <c r="P4" i="3" l="1"/>
  <c r="E15" i="11" s="1"/>
  <c r="E18" i="11" s="1"/>
  <c r="Y16" i="11"/>
  <c r="Z16" i="11" s="1"/>
  <c r="F23" i="11"/>
  <c r="J23" i="11"/>
  <c r="Y23" i="11"/>
  <c r="F14" i="11"/>
  <c r="J4" i="3"/>
  <c r="J4" i="1"/>
  <c r="J4" i="4"/>
  <c r="J15" i="11" l="1"/>
  <c r="F15" i="11"/>
  <c r="Y15" i="11"/>
  <c r="Z15" i="11" s="1"/>
  <c r="Y14" i="11"/>
  <c r="Z14" i="11" s="1"/>
  <c r="J14" i="11"/>
  <c r="Y27" i="11"/>
  <c r="Q27" i="11" s="1"/>
  <c r="Z23" i="11"/>
  <c r="Z27" i="11" s="1"/>
  <c r="J16" i="11"/>
  <c r="F16" i="11"/>
  <c r="K3" i="9"/>
  <c r="Z18" i="11" l="1"/>
  <c r="AA16" i="11"/>
  <c r="AB16" i="11" s="1"/>
  <c r="AA15" i="11"/>
  <c r="AB15" i="11" s="1"/>
  <c r="Y18" i="11"/>
  <c r="Q18" i="11" s="1"/>
  <c r="AA14" i="11"/>
  <c r="AB14" i="11" s="1"/>
  <c r="AA24" i="11"/>
  <c r="AB24" i="11" s="1"/>
  <c r="AA25" i="11"/>
  <c r="AB25" i="11" s="1"/>
  <c r="AA23" i="11"/>
  <c r="AB23" i="11" s="1"/>
  <c r="L3" i="9"/>
  <c r="N3" i="9"/>
  <c r="J18" i="11"/>
  <c r="AB18" i="11" l="1"/>
  <c r="M3" i="9"/>
  <c r="O4" i="9" s="1"/>
  <c r="O8" i="9" s="1"/>
  <c r="P8" i="9" s="1"/>
  <c r="O3" i="9" s="1"/>
  <c r="P3" i="9" s="1"/>
  <c r="AA27" i="11"/>
  <c r="AC24" i="11" s="1"/>
  <c r="AD24" i="11" s="1"/>
  <c r="AB27" i="11"/>
  <c r="AC23" i="11"/>
  <c r="AA18" i="11"/>
  <c r="AC14" i="11" s="1"/>
  <c r="AD14" i="11" s="1"/>
  <c r="AC25" i="11" l="1"/>
  <c r="AD25" i="11" s="1"/>
  <c r="AD23" i="11"/>
  <c r="AC17" i="11"/>
  <c r="AD17" i="11" s="1"/>
  <c r="AC15" i="11"/>
  <c r="AD15" i="11" s="1"/>
  <c r="AC16" i="11"/>
  <c r="AD16" i="11" s="1"/>
  <c r="O5" i="9"/>
  <c r="P5" i="9" s="1"/>
  <c r="P4" i="9" s="1"/>
  <c r="AC27" i="11" l="1"/>
  <c r="AE25" i="11" s="1"/>
  <c r="AF25" i="11" s="1"/>
  <c r="AG25" i="11" s="1"/>
  <c r="O25" i="11" s="1"/>
  <c r="AE23" i="11"/>
  <c r="AE26" i="11"/>
  <c r="AF26" i="11" s="1"/>
  <c r="AG26" i="11" s="1"/>
  <c r="O26" i="11" s="1"/>
  <c r="P26" i="11" s="1"/>
  <c r="AE24" i="11"/>
  <c r="AF24" i="11" s="1"/>
  <c r="AG24" i="11" s="1"/>
  <c r="O24" i="11" s="1"/>
  <c r="AD27" i="11"/>
  <c r="AD18" i="11"/>
  <c r="AC18" i="11"/>
  <c r="E26" i="11"/>
  <c r="E27" i="11" s="1"/>
  <c r="J4" i="9"/>
  <c r="P25" i="11" l="1"/>
  <c r="N25" i="11" s="1"/>
  <c r="AF23" i="11"/>
  <c r="AE27" i="11"/>
  <c r="L26" i="11"/>
  <c r="M26" i="11" s="1"/>
  <c r="L25" i="11"/>
  <c r="M25" i="11" s="1"/>
  <c r="P24" i="11"/>
  <c r="N24" i="11" s="1"/>
  <c r="L24" i="11"/>
  <c r="AE14" i="11"/>
  <c r="AE16" i="11"/>
  <c r="AF16" i="11" s="1"/>
  <c r="F26" i="11"/>
  <c r="J26" i="11"/>
  <c r="N26" i="11" s="1"/>
  <c r="AE15" i="11"/>
  <c r="AF15" i="11" s="1"/>
  <c r="AE17" i="11"/>
  <c r="AF17" i="11" s="1"/>
  <c r="AG17" i="11" s="1"/>
  <c r="O17" i="11" s="1"/>
  <c r="J27" i="11" l="1"/>
  <c r="AG23" i="11"/>
  <c r="AF27" i="11"/>
  <c r="AF14" i="11"/>
  <c r="AE18" i="11"/>
  <c r="N15" i="9"/>
  <c r="M14" i="9" s="1"/>
  <c r="M16" i="9" s="1"/>
  <c r="N16" i="9" s="1"/>
  <c r="N15" i="8"/>
  <c r="M14" i="8" s="1"/>
  <c r="M16" i="8" s="1"/>
  <c r="N16" i="8" s="1"/>
  <c r="M24" i="11"/>
  <c r="N15" i="7"/>
  <c r="M14" i="7" s="1"/>
  <c r="AG15" i="11"/>
  <c r="O15" i="11" s="1"/>
  <c r="P17" i="11"/>
  <c r="N17" i="11" s="1"/>
  <c r="L17" i="11"/>
  <c r="AG16" i="11"/>
  <c r="AG27" i="11" l="1"/>
  <c r="O23" i="11"/>
  <c r="P15" i="11"/>
  <c r="N15" i="11" s="1"/>
  <c r="AG14" i="11"/>
  <c r="O14" i="11" s="1"/>
  <c r="AF18" i="11"/>
  <c r="N14" i="9"/>
  <c r="M15" i="9" s="1"/>
  <c r="M12" i="9" s="1"/>
  <c r="P12" i="9" s="1"/>
  <c r="N14" i="8"/>
  <c r="M15" i="8" s="1"/>
  <c r="M12" i="8" s="1"/>
  <c r="P12" i="8" s="1"/>
  <c r="M16" i="7"/>
  <c r="N16" i="7" s="1"/>
  <c r="N14" i="7"/>
  <c r="M17" i="11"/>
  <c r="N15" i="5"/>
  <c r="M14" i="5" s="1"/>
  <c r="L15" i="11"/>
  <c r="O16" i="11"/>
  <c r="AG18" i="11" l="1"/>
  <c r="L14" i="11"/>
  <c r="M14" i="11" s="1"/>
  <c r="P14" i="11"/>
  <c r="N14" i="11" s="1"/>
  <c r="P23" i="11"/>
  <c r="N23" i="11" s="1"/>
  <c r="L23" i="11"/>
  <c r="O27" i="11"/>
  <c r="N12" i="8"/>
  <c r="O12" i="8" s="1"/>
  <c r="Q12" i="8" s="1"/>
  <c r="K25" i="11" s="1"/>
  <c r="M15" i="7"/>
  <c r="M12" i="7" s="1"/>
  <c r="P12" i="7" s="1"/>
  <c r="N12" i="9"/>
  <c r="O12" i="9" s="1"/>
  <c r="Q12" i="9" s="1"/>
  <c r="K26" i="11" s="1"/>
  <c r="M15" i="11"/>
  <c r="N15" i="3"/>
  <c r="M14" i="3" s="1"/>
  <c r="M16" i="5"/>
  <c r="N16" i="5" s="1"/>
  <c r="N14" i="5"/>
  <c r="L16" i="11"/>
  <c r="P16" i="11"/>
  <c r="N16" i="11" s="1"/>
  <c r="O18" i="11"/>
  <c r="P18" i="11" s="1"/>
  <c r="N18" i="11" l="1"/>
  <c r="L27" i="11"/>
  <c r="M23" i="11"/>
  <c r="N15" i="6"/>
  <c r="M14" i="6" s="1"/>
  <c r="P27" i="11"/>
  <c r="N15" i="1"/>
  <c r="M14" i="1" s="1"/>
  <c r="N12" i="7"/>
  <c r="O12" i="7" s="1"/>
  <c r="Q12" i="7" s="1"/>
  <c r="K24" i="11" s="1"/>
  <c r="M15" i="5"/>
  <c r="M12" i="5" s="1"/>
  <c r="N12" i="5" s="1"/>
  <c r="M16" i="11"/>
  <c r="N15" i="4"/>
  <c r="M14" i="4" s="1"/>
  <c r="M16" i="3"/>
  <c r="N16" i="3" s="1"/>
  <c r="N14" i="3"/>
  <c r="L18" i="11"/>
  <c r="N14" i="1" l="1"/>
  <c r="M16" i="1"/>
  <c r="N16" i="1" s="1"/>
  <c r="M16" i="6"/>
  <c r="N16" i="6" s="1"/>
  <c r="N14" i="6"/>
  <c r="P12" i="5"/>
  <c r="O12" i="5" s="1"/>
  <c r="Q12" i="5" s="1"/>
  <c r="R12" i="5" s="1"/>
  <c r="K17" i="11" s="1"/>
  <c r="M15" i="3"/>
  <c r="M12" i="3" s="1"/>
  <c r="N12" i="3" s="1"/>
  <c r="M16" i="4"/>
  <c r="N16" i="4" s="1"/>
  <c r="N14" i="4"/>
  <c r="M15" i="1" l="1"/>
  <c r="M12" i="1" s="1"/>
  <c r="N12" i="1" s="1"/>
  <c r="M15" i="6"/>
  <c r="M12" i="6" s="1"/>
  <c r="P12" i="6" s="1"/>
  <c r="P12" i="3"/>
  <c r="O12" i="3" s="1"/>
  <c r="Q12" i="3" s="1"/>
  <c r="R12" i="3" s="1"/>
  <c r="K15" i="11" s="1"/>
  <c r="M15" i="4"/>
  <c r="M12" i="4" s="1"/>
  <c r="N12" i="4" s="1"/>
  <c r="P12" i="1" l="1"/>
  <c r="O12" i="1" s="1"/>
  <c r="Q12" i="1" s="1"/>
  <c r="R12" i="1" s="1"/>
  <c r="K14" i="11" s="1"/>
  <c r="N12" i="6"/>
  <c r="O12" i="6" s="1"/>
  <c r="Q12" i="6" s="1"/>
  <c r="K23" i="11" s="1"/>
  <c r="P12" i="4"/>
  <c r="O12" i="4" s="1"/>
  <c r="Q12" i="4" s="1"/>
  <c r="R12" i="4" s="1"/>
  <c r="K16" i="11" s="1"/>
  <c r="N27" i="11"/>
</calcChain>
</file>

<file path=xl/comments1.xml><?xml version="1.0" encoding="utf-8"?>
<comments xmlns="http://schemas.openxmlformats.org/spreadsheetml/2006/main">
  <authors>
    <author>user</author>
    <author>Reuben Tan</author>
  </authors>
  <commentList>
    <comment ref="AA12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15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17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17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AC21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If negative then need to fill another tank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24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25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Always check the before bunkering volume and the after bunker volume</t>
        </r>
      </text>
    </comment>
    <comment ref="K26" authorId="1" shapeId="0">
      <text>
        <r>
          <rPr>
            <b/>
            <sz val="9"/>
            <color indexed="81"/>
            <rFont val="Tahoma"/>
            <family val="2"/>
          </rPr>
          <t>This is automatically calculated. Always check that it is within the range in the actual sounding book</t>
        </r>
      </text>
    </comment>
  </commentList>
</comments>
</file>

<file path=xl/sharedStrings.xml><?xml version="1.0" encoding="utf-8"?>
<sst xmlns="http://schemas.openxmlformats.org/spreadsheetml/2006/main" count="162" uniqueCount="78">
  <si>
    <t>¿?</t>
  </si>
  <si>
    <t>Reu</t>
  </si>
  <si>
    <t>beN</t>
  </si>
  <si>
    <t>Port:</t>
  </si>
  <si>
    <t>Date:</t>
  </si>
  <si>
    <t>Sea water Temp.</t>
  </si>
  <si>
    <t>Voy. No.</t>
  </si>
  <si>
    <t>Trim:</t>
  </si>
  <si>
    <t>Time:</t>
  </si>
  <si>
    <t>TANK</t>
  </si>
  <si>
    <t>TOTAL</t>
  </si>
  <si>
    <t>LPG/C KENNINGTON</t>
  </si>
  <si>
    <t>Tank Capacity in (m³)</t>
  </si>
  <si>
    <t>Volume (m³)</t>
  </si>
  <si>
    <t>Percent        (%)</t>
  </si>
  <si>
    <t>Temp.      (ºC)</t>
  </si>
  <si>
    <t>Density @ 15ºC</t>
  </si>
  <si>
    <t>Volume (MT)</t>
  </si>
  <si>
    <t>0.9738</t>
  </si>
  <si>
    <t>0.9886</t>
  </si>
  <si>
    <t>0.8341</t>
  </si>
  <si>
    <t>0.9866</t>
  </si>
  <si>
    <t>0.9744</t>
  </si>
  <si>
    <t>Corrected Viscosity</t>
  </si>
  <si>
    <t>Corrected ullage</t>
  </si>
  <si>
    <t>1000/ANCH.</t>
  </si>
  <si>
    <t>Temp</t>
  </si>
  <si>
    <t>MT</t>
  </si>
  <si>
    <t>FILLING SEQUENCE</t>
  </si>
  <si>
    <t>M3</t>
  </si>
  <si>
    <t>M3 @ Max filling</t>
  </si>
  <si>
    <t>BEFORE</t>
  </si>
  <si>
    <t>AFTER</t>
  </si>
  <si>
    <t>Ullage Sounding (m)</t>
  </si>
  <si>
    <t>RECEIVED</t>
  </si>
  <si>
    <t>Bunkers to be taken</t>
  </si>
  <si>
    <t>FO</t>
  </si>
  <si>
    <t>MGO</t>
  </si>
  <si>
    <t>MAX FILLING</t>
  </si>
  <si>
    <t>1P</t>
  </si>
  <si>
    <t>1S</t>
  </si>
  <si>
    <t>2P</t>
  </si>
  <si>
    <t>2S</t>
  </si>
  <si>
    <t>Is Filling</t>
  </si>
  <si>
    <t>Priority</t>
  </si>
  <si>
    <t>M3 Available in tank after filling</t>
  </si>
  <si>
    <t>M3 to add to tank</t>
  </si>
  <si>
    <t>Amount to fill</t>
  </si>
  <si>
    <t>M3 Available for filling</t>
  </si>
  <si>
    <t>FO M3 @ Requested</t>
  </si>
  <si>
    <t>Available in tank</t>
  </si>
  <si>
    <t>M3 available for first filling</t>
  </si>
  <si>
    <t>Fill to max</t>
  </si>
  <si>
    <t>sounding</t>
  </si>
  <si>
    <t>Ullage</t>
  </si>
  <si>
    <t>MGO M3 @ Requested</t>
  </si>
  <si>
    <t>Filling sequence for FO</t>
  </si>
  <si>
    <t>Filling sequence for MGO</t>
  </si>
  <si>
    <t>Prepared by</t>
  </si>
  <si>
    <t>3/E Reuben Tan</t>
  </si>
  <si>
    <t>Approved by:</t>
  </si>
  <si>
    <t>Estimated Trim After Bunkering</t>
  </si>
  <si>
    <t>Bunkering Plan</t>
  </si>
  <si>
    <t>Sounding (m)</t>
  </si>
  <si>
    <t>81 - B</t>
  </si>
  <si>
    <t>Istanbul, Turkey</t>
  </si>
  <si>
    <t>0.8551</t>
  </si>
  <si>
    <t>0.9762</t>
  </si>
  <si>
    <t>0.8569</t>
  </si>
  <si>
    <t>No.1(P) D.O. Tk</t>
  </si>
  <si>
    <t>No.1(S) D.O. Tk</t>
  </si>
  <si>
    <t>No.2(P) D.O. Tk</t>
  </si>
  <si>
    <t>No.2(S) D.O. Tk</t>
  </si>
  <si>
    <t>No. 1(P) F.O. Tk</t>
  </si>
  <si>
    <t>No. 1(S) F.O. Tk</t>
  </si>
  <si>
    <t>No. 2(P) F.O. Tk</t>
  </si>
  <si>
    <t>No. 2(S) F.O. Tk</t>
  </si>
  <si>
    <t xml:space="preserve">C/E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</si>
</sst>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sz val="14"/>
      <name val="Calibri"/>
      <family val="2"/>
      <scheme val="minor"/>
    </font>
    <font>
      <sz val="14"/>
      <color indexed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19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Protection="1">
      <protection hidden="1"/>
    </xf>
    <xf numFmtId="2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4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2" applyFont="1" applyFill="1" applyAlignment="1" applyProtection="1">
      <alignment shrinkToFit="1"/>
      <protection hidden="1"/>
    </xf>
    <xf numFmtId="0" fontId="13" fillId="0" borderId="0" xfId="2" applyFont="1" applyFill="1" applyAlignment="1" applyProtection="1">
      <alignment shrinkToFit="1"/>
      <protection hidden="1"/>
    </xf>
    <xf numFmtId="0" fontId="23" fillId="0" borderId="0" xfId="2" applyFont="1" applyFill="1" applyBorder="1" applyAlignment="1" applyProtection="1">
      <alignment horizontal="left"/>
      <protection locked="0"/>
    </xf>
    <xf numFmtId="2" fontId="23" fillId="0" borderId="0" xfId="2" applyNumberFormat="1" applyFont="1" applyFill="1" applyBorder="1" applyAlignment="1" applyProtection="1">
      <alignment horizontal="left"/>
      <protection locked="0"/>
    </xf>
    <xf numFmtId="0" fontId="23" fillId="0" borderId="0" xfId="2" applyFont="1" applyFill="1" applyProtection="1">
      <protection locked="0" hidden="1"/>
    </xf>
    <xf numFmtId="0" fontId="23" fillId="0" borderId="0" xfId="2" applyFont="1" applyFill="1" applyAlignment="1" applyProtection="1">
      <alignment wrapText="1"/>
      <protection locked="0" hidden="1"/>
    </xf>
    <xf numFmtId="0" fontId="13" fillId="0" borderId="0" xfId="2" applyFont="1" applyFill="1" applyProtection="1"/>
    <xf numFmtId="0" fontId="14" fillId="0" borderId="0" xfId="2" applyFont="1" applyFill="1" applyAlignment="1" applyProtection="1">
      <alignment wrapText="1"/>
    </xf>
    <xf numFmtId="0" fontId="13" fillId="0" borderId="0" xfId="2" applyFont="1" applyFill="1" applyAlignment="1" applyProtection="1">
      <alignment horizontal="right"/>
    </xf>
    <xf numFmtId="0" fontId="13" fillId="0" borderId="0" xfId="2" applyFont="1" applyFill="1" applyAlignment="1" applyProtection="1">
      <alignment horizontal="left"/>
    </xf>
    <xf numFmtId="0" fontId="14" fillId="0" borderId="0" xfId="2" applyFont="1" applyFill="1" applyAlignment="1" applyProtection="1">
      <alignment horizontal="center" wrapText="1"/>
    </xf>
    <xf numFmtId="0" fontId="16" fillId="0" borderId="0" xfId="2" applyFont="1" applyFill="1" applyAlignment="1" applyProtection="1">
      <alignment horizontal="center"/>
    </xf>
    <xf numFmtId="0" fontId="23" fillId="0" borderId="0" xfId="2" applyFont="1" applyFill="1" applyAlignment="1" applyProtection="1">
      <alignment horizontal="left"/>
    </xf>
    <xf numFmtId="49" fontId="13" fillId="0" borderId="0" xfId="2" applyNumberFormat="1" applyFont="1" applyFill="1" applyBorder="1" applyAlignment="1" applyProtection="1"/>
    <xf numFmtId="0" fontId="18" fillId="0" borderId="0" xfId="2" applyFont="1" applyFill="1" applyBorder="1" applyAlignment="1" applyProtection="1"/>
    <xf numFmtId="0" fontId="23" fillId="0" borderId="0" xfId="2" applyFont="1" applyFill="1" applyBorder="1" applyAlignment="1" applyProtection="1">
      <alignment horizontal="left"/>
    </xf>
    <xf numFmtId="0" fontId="13" fillId="0" borderId="0" xfId="2" applyFont="1" applyFill="1" applyBorder="1" applyAlignment="1" applyProtection="1">
      <alignment horizontal="left"/>
    </xf>
    <xf numFmtId="2" fontId="23" fillId="0" borderId="0" xfId="2" applyNumberFormat="1" applyFont="1" applyFill="1" applyBorder="1" applyAlignment="1" applyProtection="1">
      <alignment horizontal="left"/>
    </xf>
    <xf numFmtId="2" fontId="23" fillId="0" borderId="0" xfId="2" applyNumberFormat="1" applyFont="1" applyFill="1" applyBorder="1" applyAlignment="1" applyProtection="1">
      <alignment horizontal="center" vertical="center"/>
    </xf>
    <xf numFmtId="0" fontId="12" fillId="0" borderId="2" xfId="2" applyFont="1" applyFill="1" applyBorder="1" applyAlignment="1" applyProtection="1">
      <alignment horizontal="center" vertical="center" wrapText="1"/>
    </xf>
    <xf numFmtId="0" fontId="23" fillId="0" borderId="0" xfId="2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 applyProtection="1">
      <alignment horizontal="center" vertical="center" wrapText="1" shrinkToFit="1"/>
    </xf>
    <xf numFmtId="165" fontId="23" fillId="4" borderId="0" xfId="2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 applyProtection="1">
      <alignment horizontal="center" vertical="center"/>
    </xf>
    <xf numFmtId="0" fontId="23" fillId="0" borderId="0" xfId="2" applyFont="1" applyFill="1" applyAlignment="1" applyProtection="1">
      <alignment horizontal="center" vertical="center"/>
    </xf>
    <xf numFmtId="2" fontId="13" fillId="0" borderId="0" xfId="2" applyNumberFormat="1" applyFont="1" applyFill="1" applyProtection="1"/>
    <xf numFmtId="0" fontId="12" fillId="0" borderId="0" xfId="2" applyFont="1" applyFill="1" applyBorder="1" applyProtection="1"/>
    <xf numFmtId="0" fontId="12" fillId="0" borderId="0" xfId="2" applyFont="1" applyFill="1" applyBorder="1" applyAlignment="1" applyProtection="1">
      <alignment horizontal="center" vertical="center"/>
    </xf>
    <xf numFmtId="0" fontId="12" fillId="0" borderId="0" xfId="2" applyFont="1" applyFill="1" applyProtection="1"/>
    <xf numFmtId="2" fontId="12" fillId="0" borderId="0" xfId="2" applyNumberFormat="1" applyFont="1" applyFill="1" applyProtection="1"/>
    <xf numFmtId="0" fontId="21" fillId="0" borderId="0" xfId="2" applyFont="1" applyFill="1" applyBorder="1" applyAlignment="1" applyProtection="1">
      <alignment horizontal="center" vertical="center" wrapText="1"/>
    </xf>
    <xf numFmtId="0" fontId="22" fillId="0" borderId="0" xfId="2" applyFont="1" applyFill="1" applyBorder="1" applyAlignment="1" applyProtection="1">
      <alignment horizontal="center" vertical="center"/>
    </xf>
    <xf numFmtId="2" fontId="21" fillId="0" borderId="0" xfId="2" applyNumberFormat="1" applyFont="1" applyFill="1" applyBorder="1" applyAlignment="1" applyProtection="1">
      <alignment horizontal="center" vertical="center"/>
    </xf>
    <xf numFmtId="0" fontId="21" fillId="0" borderId="0" xfId="2" applyFont="1" applyFill="1" applyBorder="1" applyAlignment="1" applyProtection="1">
      <alignment horizontal="center" vertical="center"/>
    </xf>
    <xf numFmtId="2" fontId="12" fillId="0" borderId="0" xfId="2" applyNumberFormat="1" applyFont="1" applyFill="1" applyBorder="1" applyAlignment="1" applyProtection="1">
      <alignment horizontal="center" vertical="center"/>
    </xf>
    <xf numFmtId="0" fontId="23" fillId="0" borderId="0" xfId="2" applyFont="1" applyFill="1" applyProtection="1"/>
    <xf numFmtId="0" fontId="19" fillId="0" borderId="0" xfId="2" applyFont="1" applyFill="1" applyAlignment="1" applyProtection="1">
      <alignment shrinkToFit="1"/>
    </xf>
    <xf numFmtId="1" fontId="12" fillId="0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Protection="1"/>
    <xf numFmtId="0" fontId="20" fillId="0" borderId="8" xfId="3" applyFont="1" applyBorder="1" applyAlignment="1" applyProtection="1">
      <alignment horizontal="center" vertical="center" wrapText="1"/>
    </xf>
    <xf numFmtId="0" fontId="10" fillId="0" borderId="19" xfId="2" applyFont="1" applyFill="1" applyBorder="1" applyAlignment="1" applyProtection="1">
      <alignment horizontal="center" vertical="center" wrapText="1"/>
    </xf>
    <xf numFmtId="0" fontId="10" fillId="0" borderId="12" xfId="2" applyNumberFormat="1" applyFont="1" applyFill="1" applyBorder="1" applyAlignment="1" applyProtection="1">
      <alignment horizontal="center" vertical="center"/>
    </xf>
    <xf numFmtId="0" fontId="15" fillId="0" borderId="0" xfId="2" applyNumberFormat="1" applyFont="1" applyFill="1" applyAlignment="1" applyProtection="1">
      <alignment horizontal="center"/>
    </xf>
    <xf numFmtId="0" fontId="17" fillId="0" borderId="0" xfId="2" applyNumberFormat="1" applyFont="1" applyFill="1" applyAlignment="1" applyProtection="1">
      <alignment horizontal="center"/>
    </xf>
    <xf numFmtId="0" fontId="27" fillId="0" borderId="1" xfId="2" applyFont="1" applyFill="1" applyBorder="1" applyAlignment="1" applyProtection="1">
      <alignment horizontal="center"/>
      <protection locked="0"/>
    </xf>
    <xf numFmtId="2" fontId="27" fillId="0" borderId="2" xfId="2" applyNumberFormat="1" applyFont="1" applyFill="1" applyBorder="1" applyAlignment="1" applyProtection="1">
      <alignment horizontal="center"/>
      <protection locked="0"/>
    </xf>
    <xf numFmtId="49" fontId="27" fillId="0" borderId="20" xfId="2" applyNumberFormat="1" applyFont="1" applyFill="1" applyBorder="1" applyAlignment="1" applyProtection="1">
      <alignment horizontal="center" vertical="center"/>
      <protection locked="0"/>
    </xf>
    <xf numFmtId="49" fontId="27" fillId="0" borderId="12" xfId="2" applyNumberFormat="1" applyFont="1" applyFill="1" applyBorder="1" applyAlignment="1" applyProtection="1">
      <alignment horizontal="center" vertical="center"/>
      <protection locked="0"/>
    </xf>
    <xf numFmtId="0" fontId="27" fillId="0" borderId="12" xfId="2" applyFont="1" applyFill="1" applyBorder="1" applyAlignment="1" applyProtection="1">
      <alignment horizontal="center" vertical="center"/>
      <protection locked="0"/>
    </xf>
    <xf numFmtId="0" fontId="7" fillId="0" borderId="23" xfId="2" applyFont="1" applyFill="1" applyBorder="1" applyAlignment="1" applyProtection="1">
      <alignment horizontal="center" vertical="center"/>
      <protection locked="0"/>
    </xf>
    <xf numFmtId="0" fontId="7" fillId="0" borderId="27" xfId="2" applyFont="1" applyFill="1" applyBorder="1" applyAlignment="1" applyProtection="1">
      <alignment horizontal="center" vertical="center"/>
      <protection locked="0"/>
    </xf>
    <xf numFmtId="0" fontId="7" fillId="0" borderId="21" xfId="2" applyFont="1" applyFill="1" applyBorder="1" applyAlignment="1" applyProtection="1">
      <alignment horizontal="center" vertical="center"/>
      <protection locked="0"/>
    </xf>
    <xf numFmtId="0" fontId="13" fillId="0" borderId="23" xfId="2" applyFont="1" applyFill="1" applyBorder="1" applyAlignment="1" applyProtection="1">
      <alignment horizontal="center" vertical="center"/>
      <protection locked="0"/>
    </xf>
    <xf numFmtId="0" fontId="13" fillId="0" borderId="27" xfId="2" applyFont="1" applyFill="1" applyBorder="1" applyAlignment="1" applyProtection="1">
      <alignment horizontal="center" vertical="center"/>
      <protection locked="0"/>
    </xf>
    <xf numFmtId="0" fontId="13" fillId="0" borderId="21" xfId="2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/>
    </xf>
    <xf numFmtId="10" fontId="23" fillId="0" borderId="14" xfId="2" applyNumberFormat="1" applyFont="1" applyFill="1" applyBorder="1" applyAlignment="1" applyProtection="1">
      <alignment horizontal="center"/>
    </xf>
    <xf numFmtId="10" fontId="23" fillId="0" borderId="3" xfId="2" applyNumberFormat="1" applyFont="1" applyFill="1" applyBorder="1" applyAlignment="1" applyProtection="1">
      <alignment horizontal="center"/>
    </xf>
    <xf numFmtId="10" fontId="23" fillId="0" borderId="16" xfId="2" applyNumberFormat="1" applyFont="1" applyFill="1" applyBorder="1" applyAlignment="1" applyProtection="1">
      <alignment horizontal="center"/>
    </xf>
    <xf numFmtId="0" fontId="12" fillId="0" borderId="28" xfId="2" applyFont="1" applyFill="1" applyBorder="1" applyAlignment="1" applyProtection="1">
      <alignment horizontal="center" wrapText="1"/>
    </xf>
    <xf numFmtId="0" fontId="23" fillId="0" borderId="1" xfId="2" applyNumberFormat="1" applyFont="1" applyFill="1" applyBorder="1" applyAlignment="1" applyProtection="1">
      <alignment horizontal="center"/>
    </xf>
    <xf numFmtId="2" fontId="24" fillId="0" borderId="13" xfId="2" applyNumberFormat="1" applyFont="1" applyFill="1" applyBorder="1" applyAlignment="1" applyProtection="1">
      <alignment horizontal="center"/>
      <protection locked="0"/>
    </xf>
    <xf numFmtId="2" fontId="11" fillId="0" borderId="14" xfId="2" applyNumberFormat="1" applyFont="1" applyFill="1" applyBorder="1" applyAlignment="1" applyProtection="1">
      <alignment horizontal="center"/>
    </xf>
    <xf numFmtId="1" fontId="11" fillId="0" borderId="14" xfId="2" applyNumberFormat="1" applyFont="1" applyFill="1" applyBorder="1" applyAlignment="1" applyProtection="1">
      <alignment horizontal="center"/>
      <protection locked="0"/>
    </xf>
    <xf numFmtId="49" fontId="24" fillId="0" borderId="14" xfId="0" applyNumberFormat="1" applyFont="1" applyFill="1" applyBorder="1" applyAlignment="1" applyProtection="1">
      <alignment horizontal="center"/>
      <protection locked="0" hidden="1"/>
    </xf>
    <xf numFmtId="165" fontId="11" fillId="0" borderId="14" xfId="2" applyNumberFormat="1" applyFont="1" applyFill="1" applyBorder="1" applyAlignment="1" applyProtection="1">
      <alignment horizontal="center"/>
    </xf>
    <xf numFmtId="2" fontId="11" fillId="0" borderId="25" xfId="2" applyNumberFormat="1" applyFont="1" applyFill="1" applyBorder="1" applyAlignment="1" applyProtection="1">
      <alignment horizontal="center"/>
    </xf>
    <xf numFmtId="2" fontId="23" fillId="0" borderId="13" xfId="2" applyNumberFormat="1" applyFont="1" applyFill="1" applyBorder="1" applyAlignment="1" applyProtection="1">
      <alignment horizontal="center"/>
    </xf>
    <xf numFmtId="2" fontId="23" fillId="0" borderId="14" xfId="2" applyNumberFormat="1" applyFont="1" applyFill="1" applyBorder="1" applyAlignment="1" applyProtection="1">
      <alignment horizontal="center"/>
    </xf>
    <xf numFmtId="2" fontId="23" fillId="0" borderId="25" xfId="2" applyNumberFormat="1" applyFont="1" applyBorder="1" applyAlignment="1" applyProtection="1">
      <alignment horizontal="center"/>
    </xf>
    <xf numFmtId="2" fontId="23" fillId="0" borderId="25" xfId="2" applyNumberFormat="1" applyFont="1" applyFill="1" applyBorder="1" applyAlignment="1" applyProtection="1">
      <alignment horizontal="center"/>
    </xf>
    <xf numFmtId="0" fontId="12" fillId="0" borderId="24" xfId="2" applyFont="1" applyFill="1" applyBorder="1" applyAlignment="1" applyProtection="1">
      <alignment horizontal="center" wrapText="1"/>
    </xf>
    <xf numFmtId="0" fontId="23" fillId="0" borderId="2" xfId="2" applyNumberFormat="1" applyFont="1" applyFill="1" applyBorder="1" applyAlignment="1" applyProtection="1">
      <alignment horizontal="center"/>
    </xf>
    <xf numFmtId="2" fontId="24" fillId="0" borderId="26" xfId="2" applyNumberFormat="1" applyFont="1" applyFill="1" applyBorder="1" applyAlignment="1" applyProtection="1">
      <alignment horizontal="center"/>
      <protection locked="0"/>
    </xf>
    <xf numFmtId="2" fontId="11" fillId="0" borderId="3" xfId="2" applyNumberFormat="1" applyFont="1" applyFill="1" applyBorder="1" applyAlignment="1" applyProtection="1">
      <alignment horizontal="center"/>
    </xf>
    <xf numFmtId="1" fontId="11" fillId="0" borderId="3" xfId="2" applyNumberFormat="1" applyFont="1" applyFill="1" applyBorder="1" applyAlignment="1" applyProtection="1">
      <alignment horizontal="center"/>
      <protection locked="0"/>
    </xf>
    <xf numFmtId="49" fontId="24" fillId="0" borderId="3" xfId="0" applyNumberFormat="1" applyFont="1" applyFill="1" applyBorder="1" applyAlignment="1" applyProtection="1">
      <alignment horizontal="center"/>
      <protection locked="0" hidden="1"/>
    </xf>
    <xf numFmtId="165" fontId="11" fillId="0" borderId="3" xfId="2" applyNumberFormat="1" applyFont="1" applyFill="1" applyBorder="1" applyAlignment="1" applyProtection="1">
      <alignment horizontal="center"/>
    </xf>
    <xf numFmtId="2" fontId="11" fillId="0" borderId="22" xfId="2" applyNumberFormat="1" applyFont="1" applyFill="1" applyBorder="1" applyAlignment="1" applyProtection="1">
      <alignment horizontal="center"/>
    </xf>
    <xf numFmtId="2" fontId="23" fillId="0" borderId="26" xfId="2" applyNumberFormat="1" applyFont="1" applyFill="1" applyBorder="1" applyAlignment="1" applyProtection="1">
      <alignment horizontal="center"/>
    </xf>
    <xf numFmtId="2" fontId="23" fillId="0" borderId="3" xfId="2" applyNumberFormat="1" applyFont="1" applyFill="1" applyBorder="1" applyAlignment="1" applyProtection="1">
      <alignment horizontal="center"/>
    </xf>
    <xf numFmtId="2" fontId="23" fillId="0" borderId="22" xfId="2" applyNumberFormat="1" applyFont="1" applyFill="1" applyBorder="1" applyAlignment="1" applyProtection="1">
      <alignment horizontal="center"/>
    </xf>
    <xf numFmtId="2" fontId="24" fillId="0" borderId="15" xfId="2" applyNumberFormat="1" applyFont="1" applyFill="1" applyBorder="1" applyAlignment="1" applyProtection="1">
      <alignment horizontal="center"/>
      <protection locked="0"/>
    </xf>
    <xf numFmtId="2" fontId="11" fillId="0" borderId="16" xfId="2" applyNumberFormat="1" applyFont="1" applyFill="1" applyBorder="1" applyAlignment="1" applyProtection="1">
      <alignment horizontal="center"/>
    </xf>
    <xf numFmtId="1" fontId="11" fillId="0" borderId="16" xfId="2" applyNumberFormat="1" applyFont="1" applyFill="1" applyBorder="1" applyAlignment="1" applyProtection="1">
      <alignment horizontal="center"/>
      <protection locked="0"/>
    </xf>
    <xf numFmtId="49" fontId="24" fillId="0" borderId="16" xfId="0" applyNumberFormat="1" applyFont="1" applyFill="1" applyBorder="1" applyAlignment="1" applyProtection="1">
      <alignment horizontal="center"/>
      <protection locked="0" hidden="1"/>
    </xf>
    <xf numFmtId="165" fontId="11" fillId="0" borderId="16" xfId="2" applyNumberFormat="1" applyFont="1" applyFill="1" applyBorder="1" applyAlignment="1" applyProtection="1">
      <alignment horizontal="center"/>
    </xf>
    <xf numFmtId="2" fontId="11" fillId="0" borderId="17" xfId="2" applyNumberFormat="1" applyFont="1" applyFill="1" applyBorder="1" applyAlignment="1" applyProtection="1">
      <alignment horizontal="center"/>
    </xf>
    <xf numFmtId="2" fontId="23" fillId="0" borderId="15" xfId="2" applyNumberFormat="1" applyFont="1" applyFill="1" applyBorder="1" applyAlignment="1" applyProtection="1">
      <alignment horizontal="center"/>
    </xf>
    <xf numFmtId="2" fontId="23" fillId="0" borderId="16" xfId="2" applyNumberFormat="1" applyFont="1" applyFill="1" applyBorder="1" applyAlignment="1" applyProtection="1">
      <alignment horizontal="center"/>
    </xf>
    <xf numFmtId="2" fontId="23" fillId="0" borderId="17" xfId="2" applyNumberFormat="1" applyFont="1" applyFill="1" applyBorder="1" applyAlignment="1" applyProtection="1">
      <alignment horizontal="center"/>
    </xf>
    <xf numFmtId="2" fontId="12" fillId="0" borderId="25" xfId="2" applyNumberFormat="1" applyFont="1" applyFill="1" applyBorder="1" applyAlignment="1" applyProtection="1">
      <alignment horizontal="center"/>
    </xf>
    <xf numFmtId="2" fontId="12" fillId="0" borderId="22" xfId="2" applyNumberFormat="1" applyFont="1" applyFill="1" applyBorder="1" applyAlignment="1" applyProtection="1">
      <alignment horizontal="center"/>
    </xf>
    <xf numFmtId="2" fontId="12" fillId="0" borderId="17" xfId="2" applyNumberFormat="1" applyFont="1" applyFill="1" applyBorder="1" applyAlignment="1" applyProtection="1">
      <alignment horizontal="center"/>
    </xf>
    <xf numFmtId="0" fontId="12" fillId="0" borderId="23" xfId="2" applyFont="1" applyFill="1" applyBorder="1" applyAlignment="1" applyProtection="1">
      <alignment horizontal="center" wrapText="1"/>
    </xf>
    <xf numFmtId="0" fontId="23" fillId="0" borderId="1" xfId="2" applyFont="1" applyFill="1" applyBorder="1" applyAlignment="1" applyProtection="1">
      <alignment horizontal="center"/>
    </xf>
    <xf numFmtId="0" fontId="24" fillId="0" borderId="14" xfId="2" applyFont="1" applyFill="1" applyBorder="1" applyAlignment="1" applyProtection="1">
      <alignment horizontal="center"/>
      <protection locked="0"/>
    </xf>
    <xf numFmtId="49" fontId="24" fillId="0" borderId="14" xfId="2" applyNumberFormat="1" applyFont="1" applyFill="1" applyBorder="1" applyAlignment="1" applyProtection="1">
      <alignment horizontal="center"/>
      <protection locked="0"/>
    </xf>
    <xf numFmtId="165" fontId="23" fillId="0" borderId="14" xfId="2" applyNumberFormat="1" applyFont="1" applyBorder="1" applyAlignment="1" applyProtection="1">
      <alignment horizontal="center"/>
    </xf>
    <xf numFmtId="0" fontId="25" fillId="0" borderId="24" xfId="2" applyFont="1" applyFill="1" applyBorder="1" applyAlignment="1" applyProtection="1">
      <alignment horizontal="center" wrapText="1"/>
    </xf>
    <xf numFmtId="0" fontId="23" fillId="0" borderId="2" xfId="2" applyFont="1" applyFill="1" applyBorder="1" applyAlignment="1" applyProtection="1">
      <alignment horizontal="center"/>
    </xf>
    <xf numFmtId="0" fontId="24" fillId="0" borderId="3" xfId="2" applyFont="1" applyFill="1" applyBorder="1" applyAlignment="1" applyProtection="1">
      <alignment horizontal="center"/>
      <protection locked="0"/>
    </xf>
    <xf numFmtId="49" fontId="24" fillId="0" borderId="3" xfId="2" applyNumberFormat="1" applyFont="1" applyFill="1" applyBorder="1" applyAlignment="1" applyProtection="1">
      <alignment horizontal="center"/>
      <protection locked="0"/>
    </xf>
    <xf numFmtId="165" fontId="23" fillId="0" borderId="3" xfId="2" applyNumberFormat="1" applyFont="1" applyBorder="1" applyAlignment="1" applyProtection="1">
      <alignment horizontal="center"/>
    </xf>
    <xf numFmtId="2" fontId="23" fillId="0" borderId="22" xfId="2" applyNumberFormat="1" applyFont="1" applyBorder="1" applyAlignment="1" applyProtection="1">
      <alignment horizontal="center"/>
    </xf>
    <xf numFmtId="0" fontId="24" fillId="0" borderId="16" xfId="2" applyFont="1" applyFill="1" applyBorder="1" applyAlignment="1" applyProtection="1">
      <alignment horizontal="center"/>
      <protection locked="0"/>
    </xf>
    <xf numFmtId="49" fontId="24" fillId="0" borderId="16" xfId="2" applyNumberFormat="1" applyFont="1" applyFill="1" applyBorder="1" applyAlignment="1" applyProtection="1">
      <alignment horizontal="center"/>
      <protection locked="0"/>
    </xf>
    <xf numFmtId="165" fontId="23" fillId="0" borderId="16" xfId="2" applyNumberFormat="1" applyFont="1" applyBorder="1" applyAlignment="1" applyProtection="1">
      <alignment horizontal="center"/>
    </xf>
    <xf numFmtId="2" fontId="23" fillId="0" borderId="17" xfId="2" applyNumberFormat="1" applyFont="1" applyBorder="1" applyAlignment="1" applyProtection="1">
      <alignment horizontal="center"/>
    </xf>
    <xf numFmtId="10" fontId="23" fillId="0" borderId="30" xfId="2" applyNumberFormat="1" applyFont="1" applyFill="1" applyBorder="1" applyAlignment="1" applyProtection="1">
      <alignment horizontal="center"/>
    </xf>
    <xf numFmtId="10" fontId="23" fillId="0" borderId="31" xfId="2" applyNumberFormat="1" applyFont="1" applyFill="1" applyBorder="1" applyAlignment="1" applyProtection="1">
      <alignment horizontal="center"/>
    </xf>
    <xf numFmtId="2" fontId="23" fillId="0" borderId="32" xfId="2" applyNumberFormat="1" applyFont="1" applyFill="1" applyBorder="1" applyAlignment="1" applyProtection="1">
      <alignment horizontal="center"/>
    </xf>
    <xf numFmtId="2" fontId="23" fillId="0" borderId="33" xfId="2" applyNumberFormat="1" applyFont="1" applyFill="1" applyBorder="1" applyAlignment="1" applyProtection="1">
      <alignment horizontal="center"/>
    </xf>
    <xf numFmtId="2" fontId="23" fillId="0" borderId="34" xfId="2" applyNumberFormat="1" applyFont="1" applyBorder="1" applyAlignment="1" applyProtection="1">
      <alignment horizontal="center"/>
    </xf>
    <xf numFmtId="0" fontId="22" fillId="0" borderId="35" xfId="2" applyFont="1" applyFill="1" applyBorder="1" applyAlignment="1" applyProtection="1">
      <alignment horizontal="center" vertical="center"/>
    </xf>
    <xf numFmtId="2" fontId="21" fillId="0" borderId="35" xfId="2" applyNumberFormat="1" applyFont="1" applyFill="1" applyBorder="1" applyAlignment="1" applyProtection="1">
      <alignment horizontal="center" vertical="center"/>
    </xf>
    <xf numFmtId="0" fontId="12" fillId="0" borderId="35" xfId="2" applyFont="1" applyFill="1" applyBorder="1" applyProtection="1"/>
    <xf numFmtId="0" fontId="21" fillId="0" borderId="35" xfId="2" applyFont="1" applyFill="1" applyBorder="1" applyAlignment="1" applyProtection="1">
      <alignment horizontal="center" vertical="center"/>
    </xf>
    <xf numFmtId="2" fontId="23" fillId="0" borderId="38" xfId="2" applyNumberFormat="1" applyFont="1" applyBorder="1" applyAlignment="1" applyProtection="1">
      <alignment horizontal="center"/>
    </xf>
    <xf numFmtId="2" fontId="23" fillId="0" borderId="39" xfId="2" applyNumberFormat="1" applyFont="1" applyFill="1" applyBorder="1" applyAlignment="1" applyProtection="1">
      <alignment horizontal="center"/>
    </xf>
    <xf numFmtId="2" fontId="12" fillId="0" borderId="18" xfId="2" applyNumberFormat="1" applyFont="1" applyFill="1" applyBorder="1" applyAlignment="1" applyProtection="1">
      <alignment horizontal="center" vertical="center"/>
    </xf>
    <xf numFmtId="2" fontId="12" fillId="0" borderId="12" xfId="2" applyNumberFormat="1" applyFont="1" applyFill="1" applyBorder="1" applyAlignment="1" applyProtection="1">
      <alignment horizontal="center" vertical="center"/>
    </xf>
    <xf numFmtId="2" fontId="12" fillId="3" borderId="12" xfId="2" applyNumberFormat="1" applyFont="1" applyFill="1" applyBorder="1" applyAlignment="1" applyProtection="1">
      <alignment horizontal="center" vertical="center"/>
    </xf>
    <xf numFmtId="2" fontId="23" fillId="0" borderId="12" xfId="2" applyNumberFormat="1" applyFont="1" applyFill="1" applyBorder="1" applyAlignment="1" applyProtection="1">
      <alignment horizontal="center"/>
    </xf>
    <xf numFmtId="0" fontId="12" fillId="0" borderId="12" xfId="2" applyFont="1" applyFill="1" applyBorder="1" applyAlignment="1" applyProtection="1">
      <alignment horizontal="center" vertical="center"/>
    </xf>
    <xf numFmtId="2" fontId="20" fillId="0" borderId="35" xfId="2" applyNumberFormat="1" applyFont="1" applyFill="1" applyBorder="1" applyAlignment="1" applyProtection="1">
      <alignment horizontal="left"/>
    </xf>
    <xf numFmtId="0" fontId="12" fillId="0" borderId="24" xfId="2" applyFont="1" applyFill="1" applyBorder="1" applyAlignment="1" applyProtection="1">
      <alignment horizontal="center" vertical="center" wrapText="1"/>
    </xf>
    <xf numFmtId="1" fontId="27" fillId="0" borderId="12" xfId="2" applyNumberFormat="1" applyFont="1" applyFill="1" applyBorder="1" applyAlignment="1" applyProtection="1">
      <alignment horizontal="center" vertical="center"/>
      <protection locked="0"/>
    </xf>
    <xf numFmtId="0" fontId="12" fillId="0" borderId="40" xfId="2" applyFont="1" applyFill="1" applyBorder="1" applyAlignment="1" applyProtection="1">
      <alignment horizontal="center" wrapText="1"/>
    </xf>
    <xf numFmtId="0" fontId="23" fillId="0" borderId="41" xfId="2" applyNumberFormat="1" applyFont="1" applyFill="1" applyBorder="1" applyAlignment="1" applyProtection="1">
      <alignment horizontal="center"/>
    </xf>
    <xf numFmtId="0" fontId="12" fillId="0" borderId="12" xfId="2" applyFont="1" applyFill="1" applyBorder="1" applyAlignment="1" applyProtection="1">
      <alignment horizontal="center" vertical="center" wrapText="1"/>
    </xf>
    <xf numFmtId="0" fontId="23" fillId="0" borderId="41" xfId="2" applyFont="1" applyFill="1" applyBorder="1" applyAlignment="1" applyProtection="1">
      <alignment horizontal="center"/>
    </xf>
    <xf numFmtId="0" fontId="10" fillId="0" borderId="12" xfId="2" applyFont="1" applyFill="1" applyBorder="1" applyAlignment="1" applyProtection="1">
      <alignment horizontal="center" vertical="center"/>
    </xf>
    <xf numFmtId="0" fontId="20" fillId="0" borderId="7" xfId="3" applyFont="1" applyBorder="1" applyAlignment="1" applyProtection="1">
      <alignment horizontal="center" vertical="center" wrapText="1"/>
    </xf>
    <xf numFmtId="0" fontId="10" fillId="0" borderId="12" xfId="2" applyFont="1" applyFill="1" applyBorder="1" applyAlignment="1" applyProtection="1">
      <alignment horizontal="center" vertical="center" wrapText="1"/>
    </xf>
    <xf numFmtId="0" fontId="10" fillId="0" borderId="18" xfId="2" applyFont="1" applyFill="1" applyBorder="1" applyAlignment="1" applyProtection="1">
      <alignment horizontal="center" vertical="center" wrapText="1"/>
    </xf>
    <xf numFmtId="0" fontId="13" fillId="0" borderId="7" xfId="3" applyFont="1" applyBorder="1" applyAlignment="1" applyProtection="1">
      <alignment horizontal="center" vertical="center" wrapText="1"/>
    </xf>
    <xf numFmtId="0" fontId="13" fillId="0" borderId="8" xfId="3" applyFont="1" applyBorder="1" applyAlignment="1" applyProtection="1">
      <alignment horizontal="center" vertical="center" wrapText="1"/>
    </xf>
    <xf numFmtId="15" fontId="23" fillId="0" borderId="0" xfId="2" applyNumberFormat="1" applyFont="1" applyFill="1" applyBorder="1" applyAlignment="1" applyProtection="1"/>
    <xf numFmtId="0" fontId="27" fillId="2" borderId="12" xfId="2" applyFont="1" applyFill="1" applyBorder="1" applyAlignment="1" applyProtection="1">
      <alignment horizontal="center" vertical="center"/>
    </xf>
    <xf numFmtId="0" fontId="23" fillId="0" borderId="0" xfId="2" applyFont="1" applyFill="1" applyAlignment="1" applyProtection="1">
      <alignment wrapText="1"/>
    </xf>
    <xf numFmtId="0" fontId="13" fillId="0" borderId="7" xfId="3" applyFont="1" applyBorder="1" applyAlignment="1" applyProtection="1">
      <alignment horizontal="center" vertical="center" wrapText="1"/>
    </xf>
    <xf numFmtId="0" fontId="13" fillId="0" borderId="8" xfId="3" applyFont="1" applyBorder="1" applyAlignment="1" applyProtection="1">
      <alignment horizontal="center" vertical="center" wrapText="1"/>
    </xf>
    <xf numFmtId="0" fontId="13" fillId="0" borderId="7" xfId="2" applyFont="1" applyFill="1" applyBorder="1" applyAlignment="1" applyProtection="1">
      <alignment horizontal="center" vertical="center" wrapText="1"/>
    </xf>
    <xf numFmtId="0" fontId="13" fillId="0" borderId="8" xfId="2" applyFont="1" applyFill="1" applyBorder="1" applyAlignment="1" applyProtection="1">
      <alignment horizontal="center" vertical="center" wrapText="1"/>
    </xf>
    <xf numFmtId="0" fontId="13" fillId="0" borderId="7" xfId="2" applyFont="1" applyFill="1" applyBorder="1" applyAlignment="1" applyProtection="1">
      <alignment horizontal="center" vertical="center"/>
    </xf>
    <xf numFmtId="0" fontId="13" fillId="0" borderId="8" xfId="2" applyFont="1" applyFill="1" applyBorder="1" applyAlignment="1" applyProtection="1">
      <alignment horizontal="center" vertical="center"/>
    </xf>
    <xf numFmtId="49" fontId="23" fillId="0" borderId="1" xfId="2" applyNumberFormat="1" applyFont="1" applyFill="1" applyBorder="1" applyAlignment="1" applyProtection="1">
      <protection locked="0"/>
    </xf>
    <xf numFmtId="0" fontId="11" fillId="0" borderId="1" xfId="0" applyFont="1" applyBorder="1" applyAlignment="1" applyProtection="1">
      <protection locked="0"/>
    </xf>
    <xf numFmtId="0" fontId="17" fillId="0" borderId="0" xfId="2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5" fillId="0" borderId="0" xfId="2" applyNumberFormat="1" applyFont="1" applyFill="1" applyAlignment="1" applyProtection="1">
      <alignment horizontal="center" vertical="center"/>
    </xf>
    <xf numFmtId="0" fontId="23" fillId="0" borderId="0" xfId="2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center"/>
    </xf>
    <xf numFmtId="0" fontId="10" fillId="0" borderId="12" xfId="2" applyFont="1" applyFill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10" fillId="0" borderId="12" xfId="2" applyFont="1" applyFill="1" applyBorder="1" applyAlignment="1" applyProtection="1">
      <alignment horizontal="center" vertical="center" textRotation="90" wrapText="1"/>
    </xf>
    <xf numFmtId="0" fontId="10" fillId="0" borderId="12" xfId="2" applyFont="1" applyFill="1" applyBorder="1" applyAlignment="1" applyProtection="1">
      <alignment horizontal="center" vertical="center" wrapText="1"/>
    </xf>
    <xf numFmtId="0" fontId="9" fillId="0" borderId="12" xfId="0" applyFont="1" applyBorder="1" applyAlignment="1" applyProtection="1"/>
    <xf numFmtId="0" fontId="10" fillId="0" borderId="29" xfId="2" applyFont="1" applyFill="1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0" fillId="0" borderId="36" xfId="2" applyFont="1" applyFill="1" applyBorder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/>
    </xf>
    <xf numFmtId="0" fontId="8" fillId="0" borderId="37" xfId="0" applyFont="1" applyBorder="1" applyAlignment="1" applyProtection="1">
      <alignment horizontal="center" vertical="center"/>
    </xf>
    <xf numFmtId="15" fontId="23" fillId="0" borderId="1" xfId="2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3" fillId="0" borderId="2" xfId="2" applyFont="1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0" fillId="0" borderId="5" xfId="3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20" fillId="0" borderId="10" xfId="3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12" fillId="0" borderId="12" xfId="2" applyFont="1" applyFill="1" applyBorder="1" applyAlignment="1" applyProtection="1">
      <alignment horizontal="center" vertical="center" textRotation="90" wrapText="1"/>
    </xf>
    <xf numFmtId="0" fontId="20" fillId="0" borderId="4" xfId="3" applyFont="1" applyBorder="1" applyAlignment="1" applyProtection="1">
      <alignment horizontal="center" vertical="center" wrapText="1"/>
    </xf>
    <xf numFmtId="0" fontId="20" fillId="0" borderId="6" xfId="3" applyFont="1" applyBorder="1" applyAlignment="1" applyProtection="1">
      <alignment horizontal="center" vertical="center" wrapText="1"/>
    </xf>
    <xf numFmtId="0" fontId="20" fillId="0" borderId="7" xfId="2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20" fillId="0" borderId="7" xfId="2" applyFont="1" applyFill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wrapText="1"/>
    </xf>
    <xf numFmtId="0" fontId="20" fillId="0" borderId="7" xfId="3" applyFont="1" applyBorder="1" applyAlignment="1" applyProtection="1">
      <alignment horizontal="center" vertical="center" wrapText="1"/>
    </xf>
    <xf numFmtId="0" fontId="10" fillId="0" borderId="18" xfId="2" applyFont="1" applyFill="1" applyBorder="1" applyAlignment="1" applyProtection="1">
      <alignment horizontal="center" vertical="center" wrapText="1"/>
    </xf>
    <xf numFmtId="0" fontId="9" fillId="0" borderId="18" xfId="0" applyFont="1" applyBorder="1" applyAlignment="1" applyProtection="1"/>
  </cellXfs>
  <cellStyles count="4">
    <cellStyle name="Normal" xfId="0" builtinId="0"/>
    <cellStyle name="Normal 2" xfId="1"/>
    <cellStyle name="Normal 3" xfId="2"/>
    <cellStyle name="Normal 4" xfId="3"/>
  </cellStyles>
  <dxfs count="31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5D5D5"/>
        </patternFill>
      </fill>
    </dxf>
    <dxf>
      <font>
        <b/>
        <i val="0"/>
      </font>
      <fill>
        <patternFill>
          <bgColor rgb="FFD5D5D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D5D5D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5D5D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1"/>
  <sheetViews>
    <sheetView tabSelected="1" showWhiteSpace="0" view="pageLayout" zoomScaleNormal="100" workbookViewId="0">
      <selection activeCell="C5" sqref="C5:D5"/>
    </sheetView>
  </sheetViews>
  <sheetFormatPr defaultColWidth="8.68359375" defaultRowHeight="18" customHeight="1" x14ac:dyDescent="0.5"/>
  <cols>
    <col min="1" max="1" width="7.15625" style="19" customWidth="1"/>
    <col min="2" max="2" width="21.83984375" style="20" customWidth="1"/>
    <col min="3" max="4" width="9.26171875" style="19" customWidth="1"/>
    <col min="5" max="8" width="9" style="19" customWidth="1"/>
    <col min="9" max="9" width="10.41796875" style="19" customWidth="1"/>
    <col min="10" max="13" width="9" style="19" customWidth="1"/>
    <col min="14" max="14" width="8.578125" style="19" customWidth="1"/>
    <col min="15" max="16" width="9" style="19" customWidth="1"/>
    <col min="17" max="17" width="10.15625" style="19" customWidth="1"/>
    <col min="18" max="19" width="11.26171875" style="19" customWidth="1"/>
    <col min="20" max="20" width="19.83984375" style="19" customWidth="1"/>
    <col min="21" max="22" width="8.68359375" style="19"/>
    <col min="23" max="23" width="8.83984375" style="19" bestFit="1" customWidth="1"/>
    <col min="24" max="28" width="8.68359375" style="19"/>
    <col min="29" max="33" width="13.578125" style="19" customWidth="1"/>
    <col min="34" max="266" width="8.68359375" style="19"/>
    <col min="267" max="267" width="17.26171875" style="19" customWidth="1"/>
    <col min="268" max="268" width="9.26171875" style="19" customWidth="1"/>
    <col min="269" max="271" width="9" style="19" customWidth="1"/>
    <col min="272" max="272" width="6.578125" style="19" customWidth="1"/>
    <col min="273" max="276" width="9" style="19" customWidth="1"/>
    <col min="277" max="278" width="0" style="19" hidden="1" customWidth="1"/>
    <col min="279" max="279" width="13.83984375" style="19" customWidth="1"/>
    <col min="280" max="522" width="8.68359375" style="19"/>
    <col min="523" max="523" width="17.26171875" style="19" customWidth="1"/>
    <col min="524" max="524" width="9.26171875" style="19" customWidth="1"/>
    <col min="525" max="527" width="9" style="19" customWidth="1"/>
    <col min="528" max="528" width="6.578125" style="19" customWidth="1"/>
    <col min="529" max="532" width="9" style="19" customWidth="1"/>
    <col min="533" max="534" width="0" style="19" hidden="1" customWidth="1"/>
    <col min="535" max="535" width="13.83984375" style="19" customWidth="1"/>
    <col min="536" max="778" width="8.68359375" style="19"/>
    <col min="779" max="779" width="17.26171875" style="19" customWidth="1"/>
    <col min="780" max="780" width="9.26171875" style="19" customWidth="1"/>
    <col min="781" max="783" width="9" style="19" customWidth="1"/>
    <col min="784" max="784" width="6.578125" style="19" customWidth="1"/>
    <col min="785" max="788" width="9" style="19" customWidth="1"/>
    <col min="789" max="790" width="0" style="19" hidden="1" customWidth="1"/>
    <col min="791" max="791" width="13.83984375" style="19" customWidth="1"/>
    <col min="792" max="1034" width="8.68359375" style="19"/>
    <col min="1035" max="1035" width="17.26171875" style="19" customWidth="1"/>
    <col min="1036" max="1036" width="9.26171875" style="19" customWidth="1"/>
    <col min="1037" max="1039" width="9" style="19" customWidth="1"/>
    <col min="1040" max="1040" width="6.578125" style="19" customWidth="1"/>
    <col min="1041" max="1044" width="9" style="19" customWidth="1"/>
    <col min="1045" max="1046" width="0" style="19" hidden="1" customWidth="1"/>
    <col min="1047" max="1047" width="13.83984375" style="19" customWidth="1"/>
    <col min="1048" max="1290" width="8.68359375" style="19"/>
    <col min="1291" max="1291" width="17.26171875" style="19" customWidth="1"/>
    <col min="1292" max="1292" width="9.26171875" style="19" customWidth="1"/>
    <col min="1293" max="1295" width="9" style="19" customWidth="1"/>
    <col min="1296" max="1296" width="6.578125" style="19" customWidth="1"/>
    <col min="1297" max="1300" width="9" style="19" customWidth="1"/>
    <col min="1301" max="1302" width="0" style="19" hidden="1" customWidth="1"/>
    <col min="1303" max="1303" width="13.83984375" style="19" customWidth="1"/>
    <col min="1304" max="1546" width="8.68359375" style="19"/>
    <col min="1547" max="1547" width="17.26171875" style="19" customWidth="1"/>
    <col min="1548" max="1548" width="9.26171875" style="19" customWidth="1"/>
    <col min="1549" max="1551" width="9" style="19" customWidth="1"/>
    <col min="1552" max="1552" width="6.578125" style="19" customWidth="1"/>
    <col min="1553" max="1556" width="9" style="19" customWidth="1"/>
    <col min="1557" max="1558" width="0" style="19" hidden="1" customWidth="1"/>
    <col min="1559" max="1559" width="13.83984375" style="19" customWidth="1"/>
    <col min="1560" max="1802" width="8.68359375" style="19"/>
    <col min="1803" max="1803" width="17.26171875" style="19" customWidth="1"/>
    <col min="1804" max="1804" width="9.26171875" style="19" customWidth="1"/>
    <col min="1805" max="1807" width="9" style="19" customWidth="1"/>
    <col min="1808" max="1808" width="6.578125" style="19" customWidth="1"/>
    <col min="1809" max="1812" width="9" style="19" customWidth="1"/>
    <col min="1813" max="1814" width="0" style="19" hidden="1" customWidth="1"/>
    <col min="1815" max="1815" width="13.83984375" style="19" customWidth="1"/>
    <col min="1816" max="2058" width="8.68359375" style="19"/>
    <col min="2059" max="2059" width="17.26171875" style="19" customWidth="1"/>
    <col min="2060" max="2060" width="9.26171875" style="19" customWidth="1"/>
    <col min="2061" max="2063" width="9" style="19" customWidth="1"/>
    <col min="2064" max="2064" width="6.578125" style="19" customWidth="1"/>
    <col min="2065" max="2068" width="9" style="19" customWidth="1"/>
    <col min="2069" max="2070" width="0" style="19" hidden="1" customWidth="1"/>
    <col min="2071" max="2071" width="13.83984375" style="19" customWidth="1"/>
    <col min="2072" max="2314" width="8.68359375" style="19"/>
    <col min="2315" max="2315" width="17.26171875" style="19" customWidth="1"/>
    <col min="2316" max="2316" width="9.26171875" style="19" customWidth="1"/>
    <col min="2317" max="2319" width="9" style="19" customWidth="1"/>
    <col min="2320" max="2320" width="6.578125" style="19" customWidth="1"/>
    <col min="2321" max="2324" width="9" style="19" customWidth="1"/>
    <col min="2325" max="2326" width="0" style="19" hidden="1" customWidth="1"/>
    <col min="2327" max="2327" width="13.83984375" style="19" customWidth="1"/>
    <col min="2328" max="2570" width="8.68359375" style="19"/>
    <col min="2571" max="2571" width="17.26171875" style="19" customWidth="1"/>
    <col min="2572" max="2572" width="9.26171875" style="19" customWidth="1"/>
    <col min="2573" max="2575" width="9" style="19" customWidth="1"/>
    <col min="2576" max="2576" width="6.578125" style="19" customWidth="1"/>
    <col min="2577" max="2580" width="9" style="19" customWidth="1"/>
    <col min="2581" max="2582" width="0" style="19" hidden="1" customWidth="1"/>
    <col min="2583" max="2583" width="13.83984375" style="19" customWidth="1"/>
    <col min="2584" max="2826" width="8.68359375" style="19"/>
    <col min="2827" max="2827" width="17.26171875" style="19" customWidth="1"/>
    <col min="2828" max="2828" width="9.26171875" style="19" customWidth="1"/>
    <col min="2829" max="2831" width="9" style="19" customWidth="1"/>
    <col min="2832" max="2832" width="6.578125" style="19" customWidth="1"/>
    <col min="2833" max="2836" width="9" style="19" customWidth="1"/>
    <col min="2837" max="2838" width="0" style="19" hidden="1" customWidth="1"/>
    <col min="2839" max="2839" width="13.83984375" style="19" customWidth="1"/>
    <col min="2840" max="3082" width="8.68359375" style="19"/>
    <col min="3083" max="3083" width="17.26171875" style="19" customWidth="1"/>
    <col min="3084" max="3084" width="9.26171875" style="19" customWidth="1"/>
    <col min="3085" max="3087" width="9" style="19" customWidth="1"/>
    <col min="3088" max="3088" width="6.578125" style="19" customWidth="1"/>
    <col min="3089" max="3092" width="9" style="19" customWidth="1"/>
    <col min="3093" max="3094" width="0" style="19" hidden="1" customWidth="1"/>
    <col min="3095" max="3095" width="13.83984375" style="19" customWidth="1"/>
    <col min="3096" max="3338" width="8.68359375" style="19"/>
    <col min="3339" max="3339" width="17.26171875" style="19" customWidth="1"/>
    <col min="3340" max="3340" width="9.26171875" style="19" customWidth="1"/>
    <col min="3341" max="3343" width="9" style="19" customWidth="1"/>
    <col min="3344" max="3344" width="6.578125" style="19" customWidth="1"/>
    <col min="3345" max="3348" width="9" style="19" customWidth="1"/>
    <col min="3349" max="3350" width="0" style="19" hidden="1" customWidth="1"/>
    <col min="3351" max="3351" width="13.83984375" style="19" customWidth="1"/>
    <col min="3352" max="3594" width="8.68359375" style="19"/>
    <col min="3595" max="3595" width="17.26171875" style="19" customWidth="1"/>
    <col min="3596" max="3596" width="9.26171875" style="19" customWidth="1"/>
    <col min="3597" max="3599" width="9" style="19" customWidth="1"/>
    <col min="3600" max="3600" width="6.578125" style="19" customWidth="1"/>
    <col min="3601" max="3604" width="9" style="19" customWidth="1"/>
    <col min="3605" max="3606" width="0" style="19" hidden="1" customWidth="1"/>
    <col min="3607" max="3607" width="13.83984375" style="19" customWidth="1"/>
    <col min="3608" max="3850" width="8.68359375" style="19"/>
    <col min="3851" max="3851" width="17.26171875" style="19" customWidth="1"/>
    <col min="3852" max="3852" width="9.26171875" style="19" customWidth="1"/>
    <col min="3853" max="3855" width="9" style="19" customWidth="1"/>
    <col min="3856" max="3856" width="6.578125" style="19" customWidth="1"/>
    <col min="3857" max="3860" width="9" style="19" customWidth="1"/>
    <col min="3861" max="3862" width="0" style="19" hidden="1" customWidth="1"/>
    <col min="3863" max="3863" width="13.83984375" style="19" customWidth="1"/>
    <col min="3864" max="4106" width="8.68359375" style="19"/>
    <col min="4107" max="4107" width="17.26171875" style="19" customWidth="1"/>
    <col min="4108" max="4108" width="9.26171875" style="19" customWidth="1"/>
    <col min="4109" max="4111" width="9" style="19" customWidth="1"/>
    <col min="4112" max="4112" width="6.578125" style="19" customWidth="1"/>
    <col min="4113" max="4116" width="9" style="19" customWidth="1"/>
    <col min="4117" max="4118" width="0" style="19" hidden="1" customWidth="1"/>
    <col min="4119" max="4119" width="13.83984375" style="19" customWidth="1"/>
    <col min="4120" max="4362" width="8.68359375" style="19"/>
    <col min="4363" max="4363" width="17.26171875" style="19" customWidth="1"/>
    <col min="4364" max="4364" width="9.26171875" style="19" customWidth="1"/>
    <col min="4365" max="4367" width="9" style="19" customWidth="1"/>
    <col min="4368" max="4368" width="6.578125" style="19" customWidth="1"/>
    <col min="4369" max="4372" width="9" style="19" customWidth="1"/>
    <col min="4373" max="4374" width="0" style="19" hidden="1" customWidth="1"/>
    <col min="4375" max="4375" width="13.83984375" style="19" customWidth="1"/>
    <col min="4376" max="4618" width="8.68359375" style="19"/>
    <col min="4619" max="4619" width="17.26171875" style="19" customWidth="1"/>
    <col min="4620" max="4620" width="9.26171875" style="19" customWidth="1"/>
    <col min="4621" max="4623" width="9" style="19" customWidth="1"/>
    <col min="4624" max="4624" width="6.578125" style="19" customWidth="1"/>
    <col min="4625" max="4628" width="9" style="19" customWidth="1"/>
    <col min="4629" max="4630" width="0" style="19" hidden="1" customWidth="1"/>
    <col min="4631" max="4631" width="13.83984375" style="19" customWidth="1"/>
    <col min="4632" max="4874" width="8.68359375" style="19"/>
    <col min="4875" max="4875" width="17.26171875" style="19" customWidth="1"/>
    <col min="4876" max="4876" width="9.26171875" style="19" customWidth="1"/>
    <col min="4877" max="4879" width="9" style="19" customWidth="1"/>
    <col min="4880" max="4880" width="6.578125" style="19" customWidth="1"/>
    <col min="4881" max="4884" width="9" style="19" customWidth="1"/>
    <col min="4885" max="4886" width="0" style="19" hidden="1" customWidth="1"/>
    <col min="4887" max="4887" width="13.83984375" style="19" customWidth="1"/>
    <col min="4888" max="5130" width="8.68359375" style="19"/>
    <col min="5131" max="5131" width="17.26171875" style="19" customWidth="1"/>
    <col min="5132" max="5132" width="9.26171875" style="19" customWidth="1"/>
    <col min="5133" max="5135" width="9" style="19" customWidth="1"/>
    <col min="5136" max="5136" width="6.578125" style="19" customWidth="1"/>
    <col min="5137" max="5140" width="9" style="19" customWidth="1"/>
    <col min="5141" max="5142" width="0" style="19" hidden="1" customWidth="1"/>
    <col min="5143" max="5143" width="13.83984375" style="19" customWidth="1"/>
    <col min="5144" max="5386" width="8.68359375" style="19"/>
    <col min="5387" max="5387" width="17.26171875" style="19" customWidth="1"/>
    <col min="5388" max="5388" width="9.26171875" style="19" customWidth="1"/>
    <col min="5389" max="5391" width="9" style="19" customWidth="1"/>
    <col min="5392" max="5392" width="6.578125" style="19" customWidth="1"/>
    <col min="5393" max="5396" width="9" style="19" customWidth="1"/>
    <col min="5397" max="5398" width="0" style="19" hidden="1" customWidth="1"/>
    <col min="5399" max="5399" width="13.83984375" style="19" customWidth="1"/>
    <col min="5400" max="5642" width="8.68359375" style="19"/>
    <col min="5643" max="5643" width="17.26171875" style="19" customWidth="1"/>
    <col min="5644" max="5644" width="9.26171875" style="19" customWidth="1"/>
    <col min="5645" max="5647" width="9" style="19" customWidth="1"/>
    <col min="5648" max="5648" width="6.578125" style="19" customWidth="1"/>
    <col min="5649" max="5652" width="9" style="19" customWidth="1"/>
    <col min="5653" max="5654" width="0" style="19" hidden="1" customWidth="1"/>
    <col min="5655" max="5655" width="13.83984375" style="19" customWidth="1"/>
    <col min="5656" max="5898" width="8.68359375" style="19"/>
    <col min="5899" max="5899" width="17.26171875" style="19" customWidth="1"/>
    <col min="5900" max="5900" width="9.26171875" style="19" customWidth="1"/>
    <col min="5901" max="5903" width="9" style="19" customWidth="1"/>
    <col min="5904" max="5904" width="6.578125" style="19" customWidth="1"/>
    <col min="5905" max="5908" width="9" style="19" customWidth="1"/>
    <col min="5909" max="5910" width="0" style="19" hidden="1" customWidth="1"/>
    <col min="5911" max="5911" width="13.83984375" style="19" customWidth="1"/>
    <col min="5912" max="6154" width="8.68359375" style="19"/>
    <col min="6155" max="6155" width="17.26171875" style="19" customWidth="1"/>
    <col min="6156" max="6156" width="9.26171875" style="19" customWidth="1"/>
    <col min="6157" max="6159" width="9" style="19" customWidth="1"/>
    <col min="6160" max="6160" width="6.578125" style="19" customWidth="1"/>
    <col min="6161" max="6164" width="9" style="19" customWidth="1"/>
    <col min="6165" max="6166" width="0" style="19" hidden="1" customWidth="1"/>
    <col min="6167" max="6167" width="13.83984375" style="19" customWidth="1"/>
    <col min="6168" max="6410" width="8.68359375" style="19"/>
    <col min="6411" max="6411" width="17.26171875" style="19" customWidth="1"/>
    <col min="6412" max="6412" width="9.26171875" style="19" customWidth="1"/>
    <col min="6413" max="6415" width="9" style="19" customWidth="1"/>
    <col min="6416" max="6416" width="6.578125" style="19" customWidth="1"/>
    <col min="6417" max="6420" width="9" style="19" customWidth="1"/>
    <col min="6421" max="6422" width="0" style="19" hidden="1" customWidth="1"/>
    <col min="6423" max="6423" width="13.83984375" style="19" customWidth="1"/>
    <col min="6424" max="6666" width="8.68359375" style="19"/>
    <col min="6667" max="6667" width="17.26171875" style="19" customWidth="1"/>
    <col min="6668" max="6668" width="9.26171875" style="19" customWidth="1"/>
    <col min="6669" max="6671" width="9" style="19" customWidth="1"/>
    <col min="6672" max="6672" width="6.578125" style="19" customWidth="1"/>
    <col min="6673" max="6676" width="9" style="19" customWidth="1"/>
    <col min="6677" max="6678" width="0" style="19" hidden="1" customWidth="1"/>
    <col min="6679" max="6679" width="13.83984375" style="19" customWidth="1"/>
    <col min="6680" max="6922" width="8.68359375" style="19"/>
    <col min="6923" max="6923" width="17.26171875" style="19" customWidth="1"/>
    <col min="6924" max="6924" width="9.26171875" style="19" customWidth="1"/>
    <col min="6925" max="6927" width="9" style="19" customWidth="1"/>
    <col min="6928" max="6928" width="6.578125" style="19" customWidth="1"/>
    <col min="6929" max="6932" width="9" style="19" customWidth="1"/>
    <col min="6933" max="6934" width="0" style="19" hidden="1" customWidth="1"/>
    <col min="6935" max="6935" width="13.83984375" style="19" customWidth="1"/>
    <col min="6936" max="7178" width="8.68359375" style="19"/>
    <col min="7179" max="7179" width="17.26171875" style="19" customWidth="1"/>
    <col min="7180" max="7180" width="9.26171875" style="19" customWidth="1"/>
    <col min="7181" max="7183" width="9" style="19" customWidth="1"/>
    <col min="7184" max="7184" width="6.578125" style="19" customWidth="1"/>
    <col min="7185" max="7188" width="9" style="19" customWidth="1"/>
    <col min="7189" max="7190" width="0" style="19" hidden="1" customWidth="1"/>
    <col min="7191" max="7191" width="13.83984375" style="19" customWidth="1"/>
    <col min="7192" max="7434" width="8.68359375" style="19"/>
    <col min="7435" max="7435" width="17.26171875" style="19" customWidth="1"/>
    <col min="7436" max="7436" width="9.26171875" style="19" customWidth="1"/>
    <col min="7437" max="7439" width="9" style="19" customWidth="1"/>
    <col min="7440" max="7440" width="6.578125" style="19" customWidth="1"/>
    <col min="7441" max="7444" width="9" style="19" customWidth="1"/>
    <col min="7445" max="7446" width="0" style="19" hidden="1" customWidth="1"/>
    <col min="7447" max="7447" width="13.83984375" style="19" customWidth="1"/>
    <col min="7448" max="7690" width="8.68359375" style="19"/>
    <col min="7691" max="7691" width="17.26171875" style="19" customWidth="1"/>
    <col min="7692" max="7692" width="9.26171875" style="19" customWidth="1"/>
    <col min="7693" max="7695" width="9" style="19" customWidth="1"/>
    <col min="7696" max="7696" width="6.578125" style="19" customWidth="1"/>
    <col min="7697" max="7700" width="9" style="19" customWidth="1"/>
    <col min="7701" max="7702" width="0" style="19" hidden="1" customWidth="1"/>
    <col min="7703" max="7703" width="13.83984375" style="19" customWidth="1"/>
    <col min="7704" max="7946" width="8.68359375" style="19"/>
    <col min="7947" max="7947" width="17.26171875" style="19" customWidth="1"/>
    <col min="7948" max="7948" width="9.26171875" style="19" customWidth="1"/>
    <col min="7949" max="7951" width="9" style="19" customWidth="1"/>
    <col min="7952" max="7952" width="6.578125" style="19" customWidth="1"/>
    <col min="7953" max="7956" width="9" style="19" customWidth="1"/>
    <col min="7957" max="7958" width="0" style="19" hidden="1" customWidth="1"/>
    <col min="7959" max="7959" width="13.83984375" style="19" customWidth="1"/>
    <col min="7960" max="8202" width="8.68359375" style="19"/>
    <col min="8203" max="8203" width="17.26171875" style="19" customWidth="1"/>
    <col min="8204" max="8204" width="9.26171875" style="19" customWidth="1"/>
    <col min="8205" max="8207" width="9" style="19" customWidth="1"/>
    <col min="8208" max="8208" width="6.578125" style="19" customWidth="1"/>
    <col min="8209" max="8212" width="9" style="19" customWidth="1"/>
    <col min="8213" max="8214" width="0" style="19" hidden="1" customWidth="1"/>
    <col min="8215" max="8215" width="13.83984375" style="19" customWidth="1"/>
    <col min="8216" max="8458" width="8.68359375" style="19"/>
    <col min="8459" max="8459" width="17.26171875" style="19" customWidth="1"/>
    <col min="8460" max="8460" width="9.26171875" style="19" customWidth="1"/>
    <col min="8461" max="8463" width="9" style="19" customWidth="1"/>
    <col min="8464" max="8464" width="6.578125" style="19" customWidth="1"/>
    <col min="8465" max="8468" width="9" style="19" customWidth="1"/>
    <col min="8469" max="8470" width="0" style="19" hidden="1" customWidth="1"/>
    <col min="8471" max="8471" width="13.83984375" style="19" customWidth="1"/>
    <col min="8472" max="8714" width="8.68359375" style="19"/>
    <col min="8715" max="8715" width="17.26171875" style="19" customWidth="1"/>
    <col min="8716" max="8716" width="9.26171875" style="19" customWidth="1"/>
    <col min="8717" max="8719" width="9" style="19" customWidth="1"/>
    <col min="8720" max="8720" width="6.578125" style="19" customWidth="1"/>
    <col min="8721" max="8724" width="9" style="19" customWidth="1"/>
    <col min="8725" max="8726" width="0" style="19" hidden="1" customWidth="1"/>
    <col min="8727" max="8727" width="13.83984375" style="19" customWidth="1"/>
    <col min="8728" max="8970" width="8.68359375" style="19"/>
    <col min="8971" max="8971" width="17.26171875" style="19" customWidth="1"/>
    <col min="8972" max="8972" width="9.26171875" style="19" customWidth="1"/>
    <col min="8973" max="8975" width="9" style="19" customWidth="1"/>
    <col min="8976" max="8976" width="6.578125" style="19" customWidth="1"/>
    <col min="8977" max="8980" width="9" style="19" customWidth="1"/>
    <col min="8981" max="8982" width="0" style="19" hidden="1" customWidth="1"/>
    <col min="8983" max="8983" width="13.83984375" style="19" customWidth="1"/>
    <col min="8984" max="9226" width="8.68359375" style="19"/>
    <col min="9227" max="9227" width="17.26171875" style="19" customWidth="1"/>
    <col min="9228" max="9228" width="9.26171875" style="19" customWidth="1"/>
    <col min="9229" max="9231" width="9" style="19" customWidth="1"/>
    <col min="9232" max="9232" width="6.578125" style="19" customWidth="1"/>
    <col min="9233" max="9236" width="9" style="19" customWidth="1"/>
    <col min="9237" max="9238" width="0" style="19" hidden="1" customWidth="1"/>
    <col min="9239" max="9239" width="13.83984375" style="19" customWidth="1"/>
    <col min="9240" max="9482" width="8.68359375" style="19"/>
    <col min="9483" max="9483" width="17.26171875" style="19" customWidth="1"/>
    <col min="9484" max="9484" width="9.26171875" style="19" customWidth="1"/>
    <col min="9485" max="9487" width="9" style="19" customWidth="1"/>
    <col min="9488" max="9488" width="6.578125" style="19" customWidth="1"/>
    <col min="9489" max="9492" width="9" style="19" customWidth="1"/>
    <col min="9493" max="9494" width="0" style="19" hidden="1" customWidth="1"/>
    <col min="9495" max="9495" width="13.83984375" style="19" customWidth="1"/>
    <col min="9496" max="9738" width="8.68359375" style="19"/>
    <col min="9739" max="9739" width="17.26171875" style="19" customWidth="1"/>
    <col min="9740" max="9740" width="9.26171875" style="19" customWidth="1"/>
    <col min="9741" max="9743" width="9" style="19" customWidth="1"/>
    <col min="9744" max="9744" width="6.578125" style="19" customWidth="1"/>
    <col min="9745" max="9748" width="9" style="19" customWidth="1"/>
    <col min="9749" max="9750" width="0" style="19" hidden="1" customWidth="1"/>
    <col min="9751" max="9751" width="13.83984375" style="19" customWidth="1"/>
    <col min="9752" max="9994" width="8.68359375" style="19"/>
    <col min="9995" max="9995" width="17.26171875" style="19" customWidth="1"/>
    <col min="9996" max="9996" width="9.26171875" style="19" customWidth="1"/>
    <col min="9997" max="9999" width="9" style="19" customWidth="1"/>
    <col min="10000" max="10000" width="6.578125" style="19" customWidth="1"/>
    <col min="10001" max="10004" width="9" style="19" customWidth="1"/>
    <col min="10005" max="10006" width="0" style="19" hidden="1" customWidth="1"/>
    <col min="10007" max="10007" width="13.83984375" style="19" customWidth="1"/>
    <col min="10008" max="10250" width="8.68359375" style="19"/>
    <col min="10251" max="10251" width="17.26171875" style="19" customWidth="1"/>
    <col min="10252" max="10252" width="9.26171875" style="19" customWidth="1"/>
    <col min="10253" max="10255" width="9" style="19" customWidth="1"/>
    <col min="10256" max="10256" width="6.578125" style="19" customWidth="1"/>
    <col min="10257" max="10260" width="9" style="19" customWidth="1"/>
    <col min="10261" max="10262" width="0" style="19" hidden="1" customWidth="1"/>
    <col min="10263" max="10263" width="13.83984375" style="19" customWidth="1"/>
    <col min="10264" max="10506" width="8.68359375" style="19"/>
    <col min="10507" max="10507" width="17.26171875" style="19" customWidth="1"/>
    <col min="10508" max="10508" width="9.26171875" style="19" customWidth="1"/>
    <col min="10509" max="10511" width="9" style="19" customWidth="1"/>
    <col min="10512" max="10512" width="6.578125" style="19" customWidth="1"/>
    <col min="10513" max="10516" width="9" style="19" customWidth="1"/>
    <col min="10517" max="10518" width="0" style="19" hidden="1" customWidth="1"/>
    <col min="10519" max="10519" width="13.83984375" style="19" customWidth="1"/>
    <col min="10520" max="10762" width="8.68359375" style="19"/>
    <col min="10763" max="10763" width="17.26171875" style="19" customWidth="1"/>
    <col min="10764" max="10764" width="9.26171875" style="19" customWidth="1"/>
    <col min="10765" max="10767" width="9" style="19" customWidth="1"/>
    <col min="10768" max="10768" width="6.578125" style="19" customWidth="1"/>
    <col min="10769" max="10772" width="9" style="19" customWidth="1"/>
    <col min="10773" max="10774" width="0" style="19" hidden="1" customWidth="1"/>
    <col min="10775" max="10775" width="13.83984375" style="19" customWidth="1"/>
    <col min="10776" max="11018" width="8.68359375" style="19"/>
    <col min="11019" max="11019" width="17.26171875" style="19" customWidth="1"/>
    <col min="11020" max="11020" width="9.26171875" style="19" customWidth="1"/>
    <col min="11021" max="11023" width="9" style="19" customWidth="1"/>
    <col min="11024" max="11024" width="6.578125" style="19" customWidth="1"/>
    <col min="11025" max="11028" width="9" style="19" customWidth="1"/>
    <col min="11029" max="11030" width="0" style="19" hidden="1" customWidth="1"/>
    <col min="11031" max="11031" width="13.83984375" style="19" customWidth="1"/>
    <col min="11032" max="11274" width="8.68359375" style="19"/>
    <col min="11275" max="11275" width="17.26171875" style="19" customWidth="1"/>
    <col min="11276" max="11276" width="9.26171875" style="19" customWidth="1"/>
    <col min="11277" max="11279" width="9" style="19" customWidth="1"/>
    <col min="11280" max="11280" width="6.578125" style="19" customWidth="1"/>
    <col min="11281" max="11284" width="9" style="19" customWidth="1"/>
    <col min="11285" max="11286" width="0" style="19" hidden="1" customWidth="1"/>
    <col min="11287" max="11287" width="13.83984375" style="19" customWidth="1"/>
    <col min="11288" max="11530" width="8.68359375" style="19"/>
    <col min="11531" max="11531" width="17.26171875" style="19" customWidth="1"/>
    <col min="11532" max="11532" width="9.26171875" style="19" customWidth="1"/>
    <col min="11533" max="11535" width="9" style="19" customWidth="1"/>
    <col min="11536" max="11536" width="6.578125" style="19" customWidth="1"/>
    <col min="11537" max="11540" width="9" style="19" customWidth="1"/>
    <col min="11541" max="11542" width="0" style="19" hidden="1" customWidth="1"/>
    <col min="11543" max="11543" width="13.83984375" style="19" customWidth="1"/>
    <col min="11544" max="11786" width="8.68359375" style="19"/>
    <col min="11787" max="11787" width="17.26171875" style="19" customWidth="1"/>
    <col min="11788" max="11788" width="9.26171875" style="19" customWidth="1"/>
    <col min="11789" max="11791" width="9" style="19" customWidth="1"/>
    <col min="11792" max="11792" width="6.578125" style="19" customWidth="1"/>
    <col min="11793" max="11796" width="9" style="19" customWidth="1"/>
    <col min="11797" max="11798" width="0" style="19" hidden="1" customWidth="1"/>
    <col min="11799" max="11799" width="13.83984375" style="19" customWidth="1"/>
    <col min="11800" max="12042" width="8.68359375" style="19"/>
    <col min="12043" max="12043" width="17.26171875" style="19" customWidth="1"/>
    <col min="12044" max="12044" width="9.26171875" style="19" customWidth="1"/>
    <col min="12045" max="12047" width="9" style="19" customWidth="1"/>
    <col min="12048" max="12048" width="6.578125" style="19" customWidth="1"/>
    <col min="12049" max="12052" width="9" style="19" customWidth="1"/>
    <col min="12053" max="12054" width="0" style="19" hidden="1" customWidth="1"/>
    <col min="12055" max="12055" width="13.83984375" style="19" customWidth="1"/>
    <col min="12056" max="12298" width="8.68359375" style="19"/>
    <col min="12299" max="12299" width="17.26171875" style="19" customWidth="1"/>
    <col min="12300" max="12300" width="9.26171875" style="19" customWidth="1"/>
    <col min="12301" max="12303" width="9" style="19" customWidth="1"/>
    <col min="12304" max="12304" width="6.578125" style="19" customWidth="1"/>
    <col min="12305" max="12308" width="9" style="19" customWidth="1"/>
    <col min="12309" max="12310" width="0" style="19" hidden="1" customWidth="1"/>
    <col min="12311" max="12311" width="13.83984375" style="19" customWidth="1"/>
    <col min="12312" max="12554" width="8.68359375" style="19"/>
    <col min="12555" max="12555" width="17.26171875" style="19" customWidth="1"/>
    <col min="12556" max="12556" width="9.26171875" style="19" customWidth="1"/>
    <col min="12557" max="12559" width="9" style="19" customWidth="1"/>
    <col min="12560" max="12560" width="6.578125" style="19" customWidth="1"/>
    <col min="12561" max="12564" width="9" style="19" customWidth="1"/>
    <col min="12565" max="12566" width="0" style="19" hidden="1" customWidth="1"/>
    <col min="12567" max="12567" width="13.83984375" style="19" customWidth="1"/>
    <col min="12568" max="12810" width="8.68359375" style="19"/>
    <col min="12811" max="12811" width="17.26171875" style="19" customWidth="1"/>
    <col min="12812" max="12812" width="9.26171875" style="19" customWidth="1"/>
    <col min="12813" max="12815" width="9" style="19" customWidth="1"/>
    <col min="12816" max="12816" width="6.578125" style="19" customWidth="1"/>
    <col min="12817" max="12820" width="9" style="19" customWidth="1"/>
    <col min="12821" max="12822" width="0" style="19" hidden="1" customWidth="1"/>
    <col min="12823" max="12823" width="13.83984375" style="19" customWidth="1"/>
    <col min="12824" max="13066" width="8.68359375" style="19"/>
    <col min="13067" max="13067" width="17.26171875" style="19" customWidth="1"/>
    <col min="13068" max="13068" width="9.26171875" style="19" customWidth="1"/>
    <col min="13069" max="13071" width="9" style="19" customWidth="1"/>
    <col min="13072" max="13072" width="6.578125" style="19" customWidth="1"/>
    <col min="13073" max="13076" width="9" style="19" customWidth="1"/>
    <col min="13077" max="13078" width="0" style="19" hidden="1" customWidth="1"/>
    <col min="13079" max="13079" width="13.83984375" style="19" customWidth="1"/>
    <col min="13080" max="13322" width="8.68359375" style="19"/>
    <col min="13323" max="13323" width="17.26171875" style="19" customWidth="1"/>
    <col min="13324" max="13324" width="9.26171875" style="19" customWidth="1"/>
    <col min="13325" max="13327" width="9" style="19" customWidth="1"/>
    <col min="13328" max="13328" width="6.578125" style="19" customWidth="1"/>
    <col min="13329" max="13332" width="9" style="19" customWidth="1"/>
    <col min="13333" max="13334" width="0" style="19" hidden="1" customWidth="1"/>
    <col min="13335" max="13335" width="13.83984375" style="19" customWidth="1"/>
    <col min="13336" max="13578" width="8.68359375" style="19"/>
    <col min="13579" max="13579" width="17.26171875" style="19" customWidth="1"/>
    <col min="13580" max="13580" width="9.26171875" style="19" customWidth="1"/>
    <col min="13581" max="13583" width="9" style="19" customWidth="1"/>
    <col min="13584" max="13584" width="6.578125" style="19" customWidth="1"/>
    <col min="13585" max="13588" width="9" style="19" customWidth="1"/>
    <col min="13589" max="13590" width="0" style="19" hidden="1" customWidth="1"/>
    <col min="13591" max="13591" width="13.83984375" style="19" customWidth="1"/>
    <col min="13592" max="13834" width="8.68359375" style="19"/>
    <col min="13835" max="13835" width="17.26171875" style="19" customWidth="1"/>
    <col min="13836" max="13836" width="9.26171875" style="19" customWidth="1"/>
    <col min="13837" max="13839" width="9" style="19" customWidth="1"/>
    <col min="13840" max="13840" width="6.578125" style="19" customWidth="1"/>
    <col min="13841" max="13844" width="9" style="19" customWidth="1"/>
    <col min="13845" max="13846" width="0" style="19" hidden="1" customWidth="1"/>
    <col min="13847" max="13847" width="13.83984375" style="19" customWidth="1"/>
    <col min="13848" max="14090" width="8.68359375" style="19"/>
    <col min="14091" max="14091" width="17.26171875" style="19" customWidth="1"/>
    <col min="14092" max="14092" width="9.26171875" style="19" customWidth="1"/>
    <col min="14093" max="14095" width="9" style="19" customWidth="1"/>
    <col min="14096" max="14096" width="6.578125" style="19" customWidth="1"/>
    <col min="14097" max="14100" width="9" style="19" customWidth="1"/>
    <col min="14101" max="14102" width="0" style="19" hidden="1" customWidth="1"/>
    <col min="14103" max="14103" width="13.83984375" style="19" customWidth="1"/>
    <col min="14104" max="14346" width="8.68359375" style="19"/>
    <col min="14347" max="14347" width="17.26171875" style="19" customWidth="1"/>
    <col min="14348" max="14348" width="9.26171875" style="19" customWidth="1"/>
    <col min="14349" max="14351" width="9" style="19" customWidth="1"/>
    <col min="14352" max="14352" width="6.578125" style="19" customWidth="1"/>
    <col min="14353" max="14356" width="9" style="19" customWidth="1"/>
    <col min="14357" max="14358" width="0" style="19" hidden="1" customWidth="1"/>
    <col min="14359" max="14359" width="13.83984375" style="19" customWidth="1"/>
    <col min="14360" max="14602" width="8.68359375" style="19"/>
    <col min="14603" max="14603" width="17.26171875" style="19" customWidth="1"/>
    <col min="14604" max="14604" width="9.26171875" style="19" customWidth="1"/>
    <col min="14605" max="14607" width="9" style="19" customWidth="1"/>
    <col min="14608" max="14608" width="6.578125" style="19" customWidth="1"/>
    <col min="14609" max="14612" width="9" style="19" customWidth="1"/>
    <col min="14613" max="14614" width="0" style="19" hidden="1" customWidth="1"/>
    <col min="14615" max="14615" width="13.83984375" style="19" customWidth="1"/>
    <col min="14616" max="14858" width="8.68359375" style="19"/>
    <col min="14859" max="14859" width="17.26171875" style="19" customWidth="1"/>
    <col min="14860" max="14860" width="9.26171875" style="19" customWidth="1"/>
    <col min="14861" max="14863" width="9" style="19" customWidth="1"/>
    <col min="14864" max="14864" width="6.578125" style="19" customWidth="1"/>
    <col min="14865" max="14868" width="9" style="19" customWidth="1"/>
    <col min="14869" max="14870" width="0" style="19" hidden="1" customWidth="1"/>
    <col min="14871" max="14871" width="13.83984375" style="19" customWidth="1"/>
    <col min="14872" max="15114" width="8.68359375" style="19"/>
    <col min="15115" max="15115" width="17.26171875" style="19" customWidth="1"/>
    <col min="15116" max="15116" width="9.26171875" style="19" customWidth="1"/>
    <col min="15117" max="15119" width="9" style="19" customWidth="1"/>
    <col min="15120" max="15120" width="6.578125" style="19" customWidth="1"/>
    <col min="15121" max="15124" width="9" style="19" customWidth="1"/>
    <col min="15125" max="15126" width="0" style="19" hidden="1" customWidth="1"/>
    <col min="15127" max="15127" width="13.83984375" style="19" customWidth="1"/>
    <col min="15128" max="15370" width="8.68359375" style="19"/>
    <col min="15371" max="15371" width="17.26171875" style="19" customWidth="1"/>
    <col min="15372" max="15372" width="9.26171875" style="19" customWidth="1"/>
    <col min="15373" max="15375" width="9" style="19" customWidth="1"/>
    <col min="15376" max="15376" width="6.578125" style="19" customWidth="1"/>
    <col min="15377" max="15380" width="9" style="19" customWidth="1"/>
    <col min="15381" max="15382" width="0" style="19" hidden="1" customWidth="1"/>
    <col min="15383" max="15383" width="13.83984375" style="19" customWidth="1"/>
    <col min="15384" max="15626" width="8.68359375" style="19"/>
    <col min="15627" max="15627" width="17.26171875" style="19" customWidth="1"/>
    <col min="15628" max="15628" width="9.26171875" style="19" customWidth="1"/>
    <col min="15629" max="15631" width="9" style="19" customWidth="1"/>
    <col min="15632" max="15632" width="6.578125" style="19" customWidth="1"/>
    <col min="15633" max="15636" width="9" style="19" customWidth="1"/>
    <col min="15637" max="15638" width="0" style="19" hidden="1" customWidth="1"/>
    <col min="15639" max="15639" width="13.83984375" style="19" customWidth="1"/>
    <col min="15640" max="15882" width="8.68359375" style="19"/>
    <col min="15883" max="15883" width="17.26171875" style="19" customWidth="1"/>
    <col min="15884" max="15884" width="9.26171875" style="19" customWidth="1"/>
    <col min="15885" max="15887" width="9" style="19" customWidth="1"/>
    <col min="15888" max="15888" width="6.578125" style="19" customWidth="1"/>
    <col min="15889" max="15892" width="9" style="19" customWidth="1"/>
    <col min="15893" max="15894" width="0" style="19" hidden="1" customWidth="1"/>
    <col min="15895" max="15895" width="13.83984375" style="19" customWidth="1"/>
    <col min="15896" max="16138" width="8.68359375" style="19"/>
    <col min="16139" max="16139" width="17.26171875" style="19" customWidth="1"/>
    <col min="16140" max="16140" width="9.26171875" style="19" customWidth="1"/>
    <col min="16141" max="16143" width="9" style="19" customWidth="1"/>
    <col min="16144" max="16144" width="6.578125" style="19" customWidth="1"/>
    <col min="16145" max="16148" width="9" style="19" customWidth="1"/>
    <col min="16149" max="16150" width="0" style="19" hidden="1" customWidth="1"/>
    <col min="16151" max="16151" width="13.83984375" style="19" customWidth="1"/>
    <col min="16152" max="16384" width="8.68359375" style="19"/>
  </cols>
  <sheetData>
    <row r="1" spans="1:33" ht="13.5" customHeight="1" x14ac:dyDescent="0.5">
      <c r="C1" s="21"/>
      <c r="D1" s="21"/>
      <c r="E1" s="21"/>
      <c r="F1" s="22"/>
      <c r="G1" s="22"/>
      <c r="H1" s="22"/>
      <c r="I1" s="22"/>
      <c r="J1" s="22"/>
      <c r="K1" s="22"/>
      <c r="L1" s="22"/>
      <c r="M1" s="22"/>
      <c r="N1" s="22"/>
      <c r="Q1" s="21"/>
    </row>
    <row r="2" spans="1:33" ht="25.5" customHeight="1" x14ac:dyDescent="1.05">
      <c r="A2" s="164" t="s">
        <v>11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55"/>
    </row>
    <row r="3" spans="1:33" ht="3.75" customHeight="1" x14ac:dyDescent="0.7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33" ht="26.65" customHeight="1" x14ac:dyDescent="0.7">
      <c r="A4" s="162" t="s">
        <v>62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56"/>
    </row>
    <row r="5" spans="1:33" ht="18" customHeight="1" x14ac:dyDescent="0.6">
      <c r="B5" s="25" t="s">
        <v>3</v>
      </c>
      <c r="C5" s="160" t="s">
        <v>65</v>
      </c>
      <c r="D5" s="161"/>
      <c r="E5" s="26"/>
      <c r="F5" s="26"/>
      <c r="G5" s="26"/>
      <c r="H5" s="26"/>
      <c r="I5" s="26"/>
      <c r="J5" s="26"/>
      <c r="K5" s="27"/>
      <c r="L5" s="25" t="s">
        <v>4</v>
      </c>
      <c r="M5" s="178">
        <v>42447</v>
      </c>
      <c r="N5" s="179"/>
      <c r="O5" s="151"/>
    </row>
    <row r="6" spans="1:33" ht="18" customHeight="1" x14ac:dyDescent="0.6">
      <c r="B6" s="25" t="s">
        <v>5</v>
      </c>
      <c r="C6" s="57">
        <v>13</v>
      </c>
      <c r="D6" s="15"/>
      <c r="E6" s="29"/>
      <c r="F6" s="29"/>
      <c r="G6" s="29"/>
      <c r="H6" s="29"/>
      <c r="I6" s="29"/>
      <c r="J6" s="29"/>
      <c r="K6" s="27"/>
      <c r="L6" s="25" t="s">
        <v>6</v>
      </c>
      <c r="M6" s="180" t="s">
        <v>64</v>
      </c>
      <c r="N6" s="181"/>
      <c r="O6" s="28"/>
    </row>
    <row r="7" spans="1:33" ht="18" customHeight="1" x14ac:dyDescent="0.6">
      <c r="B7" s="25" t="s">
        <v>7</v>
      </c>
      <c r="C7" s="58">
        <v>2.15</v>
      </c>
      <c r="D7" s="16"/>
      <c r="E7" s="29"/>
      <c r="F7" s="29"/>
      <c r="G7" s="29"/>
      <c r="H7" s="29"/>
      <c r="I7" s="29"/>
      <c r="J7" s="29"/>
      <c r="K7" s="27"/>
      <c r="L7" s="25" t="s">
        <v>8</v>
      </c>
      <c r="M7" s="180" t="s">
        <v>25</v>
      </c>
      <c r="N7" s="181"/>
      <c r="O7" s="28"/>
    </row>
    <row r="8" spans="1:33" ht="18" customHeight="1" thickBot="1" x14ac:dyDescent="0.65">
      <c r="B8" s="22"/>
      <c r="C8" s="30" t="s">
        <v>35</v>
      </c>
      <c r="D8" s="138"/>
      <c r="E8" s="29"/>
      <c r="F8" s="29"/>
      <c r="G8" s="29"/>
      <c r="H8" s="29"/>
      <c r="I8" s="29"/>
      <c r="J8" s="29"/>
      <c r="K8" s="27"/>
      <c r="L8" s="27"/>
      <c r="M8" s="27"/>
      <c r="N8" s="22"/>
      <c r="O8" s="29"/>
      <c r="P8" s="29"/>
      <c r="Q8" s="29"/>
      <c r="V8" s="19" t="s">
        <v>38</v>
      </c>
    </row>
    <row r="9" spans="1:33" ht="36.75" customHeight="1" thickTop="1" thickBot="1" x14ac:dyDescent="0.65">
      <c r="B9" s="22"/>
      <c r="C9" s="31" t="s">
        <v>36</v>
      </c>
      <c r="D9" s="140">
        <v>170</v>
      </c>
      <c r="E9" s="139" t="s">
        <v>16</v>
      </c>
      <c r="F9" s="59" t="s">
        <v>67</v>
      </c>
      <c r="G9" s="33" t="s">
        <v>26</v>
      </c>
      <c r="H9" s="61">
        <v>15</v>
      </c>
      <c r="I9" s="34" t="s">
        <v>23</v>
      </c>
      <c r="J9" s="35">
        <f>F9-((H9-15)*(0.00065))</f>
        <v>0.97619999999999996</v>
      </c>
      <c r="K9" s="36"/>
      <c r="L9" s="165" t="s">
        <v>61</v>
      </c>
      <c r="M9" s="166"/>
      <c r="N9" s="61">
        <v>2.1</v>
      </c>
      <c r="O9" s="28"/>
      <c r="P9" s="28"/>
      <c r="Q9" s="28"/>
      <c r="T9" s="19" t="s">
        <v>49</v>
      </c>
      <c r="U9" s="19">
        <f>D9/J9</f>
        <v>174.14464249129279</v>
      </c>
      <c r="V9" s="152">
        <v>83</v>
      </c>
    </row>
    <row r="10" spans="1:33" ht="36.75" customHeight="1" thickTop="1" thickBot="1" x14ac:dyDescent="0.65">
      <c r="B10" s="22"/>
      <c r="C10" s="31" t="s">
        <v>37</v>
      </c>
      <c r="D10" s="140">
        <v>50</v>
      </c>
      <c r="E10" s="32" t="s">
        <v>16</v>
      </c>
      <c r="F10" s="60" t="s">
        <v>68</v>
      </c>
      <c r="G10" s="33"/>
      <c r="H10" s="33"/>
      <c r="I10" s="34" t="s">
        <v>23</v>
      </c>
      <c r="J10" s="35">
        <f>F10-((C6-15)*(0.00065))</f>
        <v>0.85819999999999996</v>
      </c>
      <c r="K10" s="36"/>
      <c r="L10" s="36"/>
      <c r="M10" s="36"/>
      <c r="N10" s="37"/>
      <c r="O10" s="28"/>
      <c r="P10" s="28"/>
      <c r="Q10" s="28"/>
      <c r="T10" s="19" t="s">
        <v>55</v>
      </c>
      <c r="U10" s="19">
        <f>D10/J10</f>
        <v>58.261477511069685</v>
      </c>
      <c r="V10" s="152">
        <v>80</v>
      </c>
      <c r="AA10" s="19">
        <v>1</v>
      </c>
      <c r="AC10" s="19">
        <v>2</v>
      </c>
      <c r="AE10" s="19">
        <v>3</v>
      </c>
    </row>
    <row r="11" spans="1:33" ht="18" customHeight="1" thickTop="1" thickBot="1" x14ac:dyDescent="0.55000000000000004"/>
    <row r="12" spans="1:33" ht="37.5" customHeight="1" thickTop="1" thickBot="1" x14ac:dyDescent="0.55000000000000004">
      <c r="A12" s="186" t="s">
        <v>28</v>
      </c>
      <c r="B12" s="170" t="s">
        <v>9</v>
      </c>
      <c r="C12" s="194" t="s">
        <v>12</v>
      </c>
      <c r="D12" s="170" t="s">
        <v>31</v>
      </c>
      <c r="E12" s="168"/>
      <c r="F12" s="168"/>
      <c r="G12" s="168"/>
      <c r="H12" s="168"/>
      <c r="I12" s="168"/>
      <c r="J12" s="168"/>
      <c r="K12" s="172" t="s">
        <v>32</v>
      </c>
      <c r="L12" s="173"/>
      <c r="M12" s="173"/>
      <c r="N12" s="174"/>
      <c r="O12" s="167" t="s">
        <v>34</v>
      </c>
      <c r="P12" s="168"/>
      <c r="V12" s="189" t="s">
        <v>43</v>
      </c>
      <c r="W12" s="189" t="s">
        <v>44</v>
      </c>
      <c r="X12" s="187" t="s">
        <v>30</v>
      </c>
      <c r="Y12" s="146" t="s">
        <v>48</v>
      </c>
      <c r="Z12" s="193" t="s">
        <v>51</v>
      </c>
      <c r="AA12" s="182" t="s">
        <v>45</v>
      </c>
      <c r="AB12" s="193" t="s">
        <v>47</v>
      </c>
      <c r="AC12" s="191" t="s">
        <v>50</v>
      </c>
      <c r="AD12" s="191" t="s">
        <v>47</v>
      </c>
      <c r="AE12" s="191" t="s">
        <v>50</v>
      </c>
      <c r="AF12" s="191" t="s">
        <v>47</v>
      </c>
      <c r="AG12" s="184" t="s">
        <v>46</v>
      </c>
    </row>
    <row r="13" spans="1:33" ht="46.5" customHeight="1" thickTop="1" thickBot="1" x14ac:dyDescent="0.55000000000000004">
      <c r="A13" s="186"/>
      <c r="B13" s="171"/>
      <c r="C13" s="195"/>
      <c r="D13" s="147" t="s">
        <v>33</v>
      </c>
      <c r="E13" s="147" t="s">
        <v>13</v>
      </c>
      <c r="F13" s="147" t="s">
        <v>14</v>
      </c>
      <c r="G13" s="147" t="s">
        <v>15</v>
      </c>
      <c r="H13" s="147" t="s">
        <v>16</v>
      </c>
      <c r="I13" s="147" t="s">
        <v>23</v>
      </c>
      <c r="J13" s="147" t="s">
        <v>17</v>
      </c>
      <c r="K13" s="53" t="s">
        <v>33</v>
      </c>
      <c r="L13" s="147" t="s">
        <v>13</v>
      </c>
      <c r="M13" s="148" t="s">
        <v>14</v>
      </c>
      <c r="N13" s="147" t="s">
        <v>17</v>
      </c>
      <c r="O13" s="145" t="s">
        <v>29</v>
      </c>
      <c r="P13" s="54" t="s">
        <v>27</v>
      </c>
      <c r="T13" s="51" t="s">
        <v>56</v>
      </c>
      <c r="V13" s="190"/>
      <c r="W13" s="190"/>
      <c r="X13" s="188"/>
      <c r="Y13" s="52"/>
      <c r="Z13" s="192"/>
      <c r="AA13" s="183"/>
      <c r="AB13" s="192"/>
      <c r="AC13" s="192"/>
      <c r="AD13" s="192"/>
      <c r="AE13" s="192"/>
      <c r="AF13" s="192"/>
      <c r="AG13" s="185"/>
    </row>
    <row r="14" spans="1:33" ht="21" customHeight="1" thickTop="1" thickBot="1" x14ac:dyDescent="0.65">
      <c r="A14" s="62">
        <v>3</v>
      </c>
      <c r="B14" s="107" t="s">
        <v>73</v>
      </c>
      <c r="C14" s="108">
        <v>173.2</v>
      </c>
      <c r="D14" s="74">
        <v>7.9</v>
      </c>
      <c r="E14" s="81">
        <f>'FO (1P)'!P4</f>
        <v>2.0443749999999992</v>
      </c>
      <c r="F14" s="69">
        <f>E14/C14</f>
        <v>1.1803550808314084E-2</v>
      </c>
      <c r="G14" s="109">
        <v>13</v>
      </c>
      <c r="H14" s="110" t="s">
        <v>21</v>
      </c>
      <c r="I14" s="111">
        <f>H14-((G14-15)*(0.00065))</f>
        <v>0.9879</v>
      </c>
      <c r="J14" s="82">
        <f>E14*I14</f>
        <v>2.019638062499999</v>
      </c>
      <c r="K14" s="80">
        <f>'FO (1P)'!R12</f>
        <v>6.4434318482046606</v>
      </c>
      <c r="L14" s="81">
        <f>E14+O14</f>
        <v>33.31626749129282</v>
      </c>
      <c r="M14" s="69">
        <f>L14/C14</f>
        <v>0.19235720260561676</v>
      </c>
      <c r="N14" s="82">
        <f>ROUND(J14,2)+ROUND(P14,2)</f>
        <v>32.550000000000004</v>
      </c>
      <c r="O14" s="124">
        <f>AG14</f>
        <v>31.271892491292817</v>
      </c>
      <c r="P14" s="104">
        <f>O14*$J$9</f>
        <v>30.527621450000048</v>
      </c>
      <c r="Q14" s="48"/>
      <c r="R14" s="13" t="str">
        <f>IF(T14=1,"Fill to max","Unable to max")</f>
        <v>Fill to max</v>
      </c>
      <c r="S14" s="13"/>
      <c r="T14" s="19">
        <f>IF(A14&gt;0,A14-MIN($A$14:$A$17)+1,0)</f>
        <v>1</v>
      </c>
      <c r="U14" s="19" t="s">
        <v>39</v>
      </c>
      <c r="V14" s="19" t="b">
        <f>IF(A14&gt;0,TRUE,FALSE)</f>
        <v>1</v>
      </c>
      <c r="W14" s="19">
        <f>IF(V14,IF(Q14="Fill to max",T14*2,IF(COUNTIF($Q$14:$Q$17,"Fill to max")&gt;0,T14*2+1,T14*2)),0)</f>
        <v>3</v>
      </c>
      <c r="X14" s="38">
        <f>C14*$V$9/100</f>
        <v>143.75599999999997</v>
      </c>
      <c r="Y14" s="38">
        <f>IF(V14,X14-E14,0)</f>
        <v>141.71162499999997</v>
      </c>
      <c r="Z14" s="38">
        <f>IF(W14=2,Y14,0)</f>
        <v>0</v>
      </c>
      <c r="AA14" s="38">
        <f>IF(V14,IF(W14=2,IF($W$18&gt;1,($Z$18-$U$9)*(Z14/$Z$18),Y14-$U$9),0),0)</f>
        <v>0</v>
      </c>
      <c r="AB14" s="38">
        <f>IF(AA14=0,0,IF(AA14&lt;0,Y14,Y14-AA14))</f>
        <v>0</v>
      </c>
      <c r="AC14" s="38">
        <f t="shared" ref="AC14:AC17" si="0">IF(AND(OR(W14=3,W14=4,AND(W14&gt;3,COUNTIF($W$14:$W$17,3)=0,COUNTIF($W$14:$W$17,4)=0)),AB14=0),IF($AA$18&lt;0,Y14-ABS($AA$18),0),0)</f>
        <v>110.43973250870715</v>
      </c>
      <c r="AD14" s="38">
        <f>IF(AC14=0,0,IF(AC14&lt;0,Y14,Y14-AC14))</f>
        <v>31.271892491292817</v>
      </c>
      <c r="AE14" s="38">
        <f>IF(W14&gt;3,IF($AC$18&lt;0,Y14-ABS($AC$18),0),0)</f>
        <v>0</v>
      </c>
      <c r="AF14" s="38">
        <f>IF(AE14=0,0,IF(AE14&lt;0,Y14,Y14-AE14))</f>
        <v>0</v>
      </c>
      <c r="AG14" s="38">
        <f>AB14+AD14+AF14</f>
        <v>31.271892491292817</v>
      </c>
    </row>
    <row r="15" spans="1:33" ht="21" customHeight="1" thickBot="1" x14ac:dyDescent="0.65">
      <c r="A15" s="63">
        <v>3</v>
      </c>
      <c r="B15" s="112" t="s">
        <v>74</v>
      </c>
      <c r="C15" s="113">
        <v>173.2</v>
      </c>
      <c r="D15" s="86">
        <v>7.95</v>
      </c>
      <c r="E15" s="93">
        <f>'FO (1S)'!P4</f>
        <v>0.88324999999999554</v>
      </c>
      <c r="F15" s="70">
        <f>E15/C15</f>
        <v>5.0995958429560949E-3</v>
      </c>
      <c r="G15" s="114">
        <v>13</v>
      </c>
      <c r="H15" s="115" t="s">
        <v>22</v>
      </c>
      <c r="I15" s="116">
        <f>H15-((G15-15)*(0.00065))</f>
        <v>0.97570000000000001</v>
      </c>
      <c r="J15" s="117">
        <f>E15*I15</f>
        <v>0.86178702499999571</v>
      </c>
      <c r="K15" s="92">
        <f>'FO (1S)'!R12</f>
        <v>1.5860222222222244</v>
      </c>
      <c r="L15" s="93">
        <f>E15+O15</f>
        <v>143.75599999999997</v>
      </c>
      <c r="M15" s="123">
        <f t="shared" ref="M15:M17" si="1">L15/C15</f>
        <v>0.82999999999999985</v>
      </c>
      <c r="N15" s="117">
        <f t="shared" ref="N15:N17" si="2">ROUND(J15,2)+ROUND(P15,2)</f>
        <v>140.33000000000001</v>
      </c>
      <c r="O15" s="125">
        <f>AG15</f>
        <v>142.87274999999997</v>
      </c>
      <c r="P15" s="105">
        <f>O15*$J$9</f>
        <v>139.47237854999997</v>
      </c>
      <c r="Q15" s="48" t="s">
        <v>52</v>
      </c>
      <c r="R15" s="13" t="str">
        <f t="shared" ref="R15:R17" si="3">IF(T15=1,"Fill to max","Unable to max")</f>
        <v>Fill to max</v>
      </c>
      <c r="S15" s="13"/>
      <c r="T15" s="19">
        <f>A15-MIN($A$14:$A$17)+1</f>
        <v>1</v>
      </c>
      <c r="U15" s="19" t="s">
        <v>40</v>
      </c>
      <c r="V15" s="19" t="b">
        <f>IF(A15&gt;0,TRUE,FALSE)</f>
        <v>1</v>
      </c>
      <c r="W15" s="19">
        <f>IF(V15,IF(Q15="Fill to max",T15*2,IF(COUNTIF($Q$14:$Q$17,"Fill to max")&gt;0,T15*2+1,T15*2)),0)</f>
        <v>2</v>
      </c>
      <c r="X15" s="38">
        <f>C15*$V$9/100</f>
        <v>143.75599999999997</v>
      </c>
      <c r="Y15" s="38">
        <f>IF(V15,X15-E15,0)</f>
        <v>142.87274999999997</v>
      </c>
      <c r="Z15" s="38">
        <f t="shared" ref="Z15:Z17" si="4">IF(W15=2,Y15,0)</f>
        <v>142.87274999999997</v>
      </c>
      <c r="AA15" s="38">
        <f>IF(V15,IF(W15=2,IF($W$18&gt;1,($Z$18-$U$9)*(Z15/$Z$18),Y15-$U$9),0),0)</f>
        <v>-31.271892491292817</v>
      </c>
      <c r="AB15" s="38">
        <f t="shared" ref="AB15:AB17" si="5">IF(AA15=0,0,IF(AA15&lt;0,Y15,Y15-AA15))</f>
        <v>142.87274999999997</v>
      </c>
      <c r="AC15" s="38">
        <f t="shared" si="0"/>
        <v>0</v>
      </c>
      <c r="AD15" s="38">
        <f t="shared" ref="AD15:AD17" si="6">IF(AC15=0,0,IF(AC15&lt;0,Y15,Y15-AC15))</f>
        <v>0</v>
      </c>
      <c r="AE15" s="38">
        <f t="shared" ref="AE15:AE17" si="7">IF(W15&gt;3,IF($AC$18&lt;0,Y15-ABS($AC$18),0),0)</f>
        <v>0</v>
      </c>
      <c r="AF15" s="38">
        <f t="shared" ref="AF15:AF17" si="8">IF(AE15=0,0,IF(AE15&lt;0,Y15,Y15-AE15))</f>
        <v>0</v>
      </c>
      <c r="AG15" s="38">
        <f t="shared" ref="AG15:AG17" si="9">AB15+AD15+AF15</f>
        <v>142.87274999999997</v>
      </c>
    </row>
    <row r="16" spans="1:33" ht="21" customHeight="1" thickTop="1" thickBot="1" x14ac:dyDescent="0.65">
      <c r="A16" s="63"/>
      <c r="B16" s="107" t="s">
        <v>75</v>
      </c>
      <c r="C16" s="113">
        <v>194.27</v>
      </c>
      <c r="D16" s="86">
        <v>7</v>
      </c>
      <c r="E16" s="93">
        <f>'FO (2P)'!P4</f>
        <v>20.826149999999991</v>
      </c>
      <c r="F16" s="70">
        <f>E16/C16</f>
        <v>0.10720208987491631</v>
      </c>
      <c r="G16" s="114">
        <v>13</v>
      </c>
      <c r="H16" s="115" t="s">
        <v>19</v>
      </c>
      <c r="I16" s="116">
        <f>H16-((G16-15)*(0.00065))</f>
        <v>0.9899</v>
      </c>
      <c r="J16" s="117">
        <f>E16*I16</f>
        <v>20.61580588499999</v>
      </c>
      <c r="K16" s="92">
        <f>'FO (2P)'!R12</f>
        <v>7.0038999999999998</v>
      </c>
      <c r="L16" s="93">
        <f>E16+O16</f>
        <v>20.826149999999991</v>
      </c>
      <c r="M16" s="123">
        <f t="shared" si="1"/>
        <v>0.10720208987491631</v>
      </c>
      <c r="N16" s="117">
        <f t="shared" si="2"/>
        <v>20.62</v>
      </c>
      <c r="O16" s="125">
        <f>AG16</f>
        <v>0</v>
      </c>
      <c r="P16" s="105">
        <f>O16*$J$9</f>
        <v>0</v>
      </c>
      <c r="Q16" s="48"/>
      <c r="R16" s="13" t="str">
        <f t="shared" si="3"/>
        <v>Unable to max</v>
      </c>
      <c r="S16" s="13"/>
      <c r="T16" s="19">
        <f>A16-MIN($A$14:$A$17)+1</f>
        <v>-2</v>
      </c>
      <c r="U16" s="19" t="s">
        <v>41</v>
      </c>
      <c r="V16" s="19" t="b">
        <f>IF(A16&gt;0,TRUE,FALSE)</f>
        <v>0</v>
      </c>
      <c r="W16" s="19">
        <f>IF(V16,IF(Q16="Fill to max",T16*2,IF(COUNTIF($Q$14:$Q$17,"Fill to max")&gt;0,T16*2+1,T16*2)),0)</f>
        <v>0</v>
      </c>
      <c r="X16" s="38">
        <f>C16*$V$9/100</f>
        <v>161.2441</v>
      </c>
      <c r="Y16" s="38">
        <f>IF(V16,X16-E16,0)</f>
        <v>0</v>
      </c>
      <c r="Z16" s="38">
        <f t="shared" si="4"/>
        <v>0</v>
      </c>
      <c r="AA16" s="38">
        <f>IF(V16,IF(W16=2,IF($W$18&gt;1,($Z$18-$U$9)*(Z16/$Z$18),Y16-$U$9),0),0)</f>
        <v>0</v>
      </c>
      <c r="AB16" s="38">
        <f t="shared" si="5"/>
        <v>0</v>
      </c>
      <c r="AC16" s="38">
        <f>IF(AND(OR(W16=3,W16=4,AND(W16&gt;3,COUNTIF($W$14:$W$17,3)=0,COUNTIF($W$14:$W$17,4)=0)),AB16=0),IF($AA$18&lt;0,Y16-ABS($AA$18),0),0)</f>
        <v>0</v>
      </c>
      <c r="AD16" s="38">
        <f t="shared" si="6"/>
        <v>0</v>
      </c>
      <c r="AE16" s="38">
        <f t="shared" si="7"/>
        <v>0</v>
      </c>
      <c r="AF16" s="38">
        <f t="shared" si="8"/>
        <v>0</v>
      </c>
      <c r="AG16" s="38">
        <f t="shared" si="9"/>
        <v>0</v>
      </c>
    </row>
    <row r="17" spans="1:33" ht="21" customHeight="1" thickBot="1" x14ac:dyDescent="0.65">
      <c r="A17" s="64"/>
      <c r="B17" s="112" t="s">
        <v>76</v>
      </c>
      <c r="C17" s="144">
        <v>194.27</v>
      </c>
      <c r="D17" s="95">
        <v>2.2599999999999998</v>
      </c>
      <c r="E17" s="102">
        <f>'FO (2S)'!P4</f>
        <v>141.80265</v>
      </c>
      <c r="F17" s="71">
        <f>E17/C17</f>
        <v>0.72992561898388841</v>
      </c>
      <c r="G17" s="118">
        <v>13</v>
      </c>
      <c r="H17" s="119" t="s">
        <v>18</v>
      </c>
      <c r="I17" s="120">
        <f>H17-((G17-15)*(0.00065))</f>
        <v>0.97509999999999997</v>
      </c>
      <c r="J17" s="121">
        <f>E17*I17</f>
        <v>138.271764015</v>
      </c>
      <c r="K17" s="101">
        <f>'FO (2S)'!R12</f>
        <v>2.2638999999999996</v>
      </c>
      <c r="L17" s="102">
        <f>E17+O17</f>
        <v>141.80265</v>
      </c>
      <c r="M17" s="71">
        <f t="shared" si="1"/>
        <v>0.72992561898388841</v>
      </c>
      <c r="N17" s="131">
        <f t="shared" si="2"/>
        <v>138.27000000000001</v>
      </c>
      <c r="O17" s="132">
        <f>AG17</f>
        <v>0</v>
      </c>
      <c r="P17" s="106">
        <f>O17*$J$9</f>
        <v>0</v>
      </c>
      <c r="Q17" s="48"/>
      <c r="R17" s="13" t="str">
        <f t="shared" si="3"/>
        <v>Unable to max</v>
      </c>
      <c r="S17" s="14"/>
      <c r="T17" s="19">
        <f>A17-MIN($A$14:$A$17)+1</f>
        <v>-2</v>
      </c>
      <c r="U17" s="19" t="s">
        <v>42</v>
      </c>
      <c r="V17" s="19" t="b">
        <f>IF(A17&gt;0,TRUE,FALSE)</f>
        <v>0</v>
      </c>
      <c r="W17" s="19">
        <f>IF(V17,IF(Q17="Fill to max",T17*2,IF(COUNTIF($Q$14:$Q$17,"Fill to max")&gt;0,T17*2+1,T17*2)),0)</f>
        <v>0</v>
      </c>
      <c r="X17" s="38">
        <f>C17*$V$9/100</f>
        <v>161.2441</v>
      </c>
      <c r="Y17" s="38">
        <f>IF(V17,X17-E17,0)</f>
        <v>0</v>
      </c>
      <c r="Z17" s="38">
        <f t="shared" si="4"/>
        <v>0</v>
      </c>
      <c r="AA17" s="38">
        <f>IF(V17,IF(W17=2,IF($W$18&gt;1,($Z$18-$U$9)*(Z17/$Z$18),Y17-$U$9),0),0)</f>
        <v>0</v>
      </c>
      <c r="AB17" s="38">
        <f t="shared" si="5"/>
        <v>0</v>
      </c>
      <c r="AC17" s="38">
        <f t="shared" si="0"/>
        <v>0</v>
      </c>
      <c r="AD17" s="38">
        <f t="shared" si="6"/>
        <v>0</v>
      </c>
      <c r="AE17" s="38">
        <f t="shared" si="7"/>
        <v>0</v>
      </c>
      <c r="AF17" s="38">
        <f t="shared" si="8"/>
        <v>0</v>
      </c>
      <c r="AG17" s="38">
        <f t="shared" si="9"/>
        <v>0</v>
      </c>
    </row>
    <row r="18" spans="1:33" s="41" customFormat="1" ht="22.15" customHeight="1" thickTop="1" thickBot="1" x14ac:dyDescent="0.65">
      <c r="A18" s="39"/>
      <c r="B18" s="143" t="s">
        <v>10</v>
      </c>
      <c r="C18" s="137">
        <f>SUM(C14:C17)</f>
        <v>734.93999999999994</v>
      </c>
      <c r="D18" s="40"/>
      <c r="E18" s="136">
        <f>SUM(E14:E17)</f>
        <v>165.55642499999999</v>
      </c>
      <c r="F18" s="39"/>
      <c r="G18" s="39"/>
      <c r="H18" s="40"/>
      <c r="I18" s="40"/>
      <c r="J18" s="134">
        <f>SUM(J14:J17)</f>
        <v>161.76899498749998</v>
      </c>
      <c r="K18" s="40"/>
      <c r="L18" s="134">
        <f>SUM(L14:L17)</f>
        <v>339.70106749129275</v>
      </c>
      <c r="M18" s="39"/>
      <c r="N18" s="133">
        <f>SUM(N14:N17)</f>
        <v>331.77000000000004</v>
      </c>
      <c r="O18" s="134">
        <f>SUM(O14:O17)</f>
        <v>174.14464249129279</v>
      </c>
      <c r="P18" s="135">
        <f>O18*$J$9</f>
        <v>170</v>
      </c>
      <c r="Q18" s="41" t="str">
        <f>IF(U9&gt;Y18,"Not enough space",IF(COUNTIF(Q14:Q17,"Fill to max")=0,"Please max at least one tank",IF(COUNTIF($Q$14:$Q$17,"Fill to max")/COUNT(A14:A17)&lt;0.5,"Please fill more tanks to max","")))</f>
        <v/>
      </c>
      <c r="W18" s="41">
        <f>COUNTIF(W14:W17,2)</f>
        <v>1</v>
      </c>
      <c r="X18" s="42"/>
      <c r="Y18" s="42">
        <f t="shared" ref="Y18:AF18" si="10">SUM(Y14:Y17)</f>
        <v>284.58437499999991</v>
      </c>
      <c r="Z18" s="42">
        <f t="shared" si="10"/>
        <v>142.87274999999997</v>
      </c>
      <c r="AA18" s="42">
        <f t="shared" si="10"/>
        <v>-31.271892491292817</v>
      </c>
      <c r="AB18" s="42">
        <f t="shared" si="10"/>
        <v>142.87274999999997</v>
      </c>
      <c r="AC18" s="41">
        <f t="shared" si="10"/>
        <v>110.43973250870715</v>
      </c>
      <c r="AD18" s="41">
        <f t="shared" si="10"/>
        <v>31.271892491292817</v>
      </c>
      <c r="AE18" s="41">
        <f t="shared" si="10"/>
        <v>0</v>
      </c>
      <c r="AF18" s="41">
        <f t="shared" si="10"/>
        <v>0</v>
      </c>
      <c r="AG18" s="42">
        <f>SUM(AG14:AG17)</f>
        <v>174.14464249129279</v>
      </c>
    </row>
    <row r="19" spans="1:33" s="41" customFormat="1" ht="22.5" customHeight="1" thickTop="1" x14ac:dyDescent="0.6">
      <c r="B19" s="43"/>
      <c r="C19" s="44"/>
      <c r="D19" s="44"/>
      <c r="E19" s="45"/>
      <c r="H19" s="46"/>
      <c r="I19" s="46"/>
      <c r="J19" s="45"/>
      <c r="K19" s="44"/>
      <c r="L19" s="45"/>
      <c r="O19" s="46"/>
      <c r="P19" s="46"/>
      <c r="Q19" s="45"/>
    </row>
    <row r="20" spans="1:33" s="41" customFormat="1" ht="22.5" customHeight="1" thickBot="1" x14ac:dyDescent="0.65">
      <c r="B20" s="43"/>
      <c r="C20" s="44"/>
      <c r="D20" s="44"/>
      <c r="E20" s="45"/>
      <c r="H20" s="46"/>
      <c r="I20" s="46"/>
      <c r="J20" s="45"/>
      <c r="K20" s="127"/>
      <c r="L20" s="128"/>
      <c r="M20" s="129"/>
      <c r="N20" s="129"/>
      <c r="O20" s="130"/>
      <c r="P20" s="130"/>
      <c r="Q20" s="45"/>
    </row>
    <row r="21" spans="1:33" s="41" customFormat="1" ht="37.5" customHeight="1" thickTop="1" thickBot="1" x14ac:dyDescent="0.65">
      <c r="A21" s="169" t="s">
        <v>28</v>
      </c>
      <c r="B21" s="170" t="s">
        <v>9</v>
      </c>
      <c r="C21" s="170" t="s">
        <v>12</v>
      </c>
      <c r="D21" s="170" t="s">
        <v>31</v>
      </c>
      <c r="E21" s="168"/>
      <c r="F21" s="168"/>
      <c r="G21" s="168"/>
      <c r="H21" s="168"/>
      <c r="I21" s="168"/>
      <c r="J21" s="168"/>
      <c r="K21" s="175" t="s">
        <v>32</v>
      </c>
      <c r="L21" s="176"/>
      <c r="M21" s="176"/>
      <c r="N21" s="177"/>
      <c r="O21" s="167" t="s">
        <v>34</v>
      </c>
      <c r="P21" s="168"/>
      <c r="U21" s="19"/>
      <c r="V21" s="158" t="s">
        <v>43</v>
      </c>
      <c r="W21" s="158" t="s">
        <v>44</v>
      </c>
      <c r="X21" s="154" t="s">
        <v>30</v>
      </c>
      <c r="Y21" s="149" t="s">
        <v>48</v>
      </c>
      <c r="Z21" s="154" t="s">
        <v>51</v>
      </c>
      <c r="AA21" s="154" t="s">
        <v>45</v>
      </c>
      <c r="AB21" s="154" t="s">
        <v>47</v>
      </c>
      <c r="AC21" s="156" t="s">
        <v>50</v>
      </c>
      <c r="AD21" s="156" t="s">
        <v>47</v>
      </c>
      <c r="AE21" s="156" t="s">
        <v>50</v>
      </c>
      <c r="AF21" s="156" t="s">
        <v>47</v>
      </c>
      <c r="AG21" s="154" t="s">
        <v>46</v>
      </c>
    </row>
    <row r="22" spans="1:33" ht="39.6" customHeight="1" thickTop="1" thickBot="1" x14ac:dyDescent="0.65">
      <c r="A22" s="169"/>
      <c r="B22" s="171"/>
      <c r="C22" s="171"/>
      <c r="D22" s="147" t="s">
        <v>63</v>
      </c>
      <c r="E22" s="147" t="s">
        <v>13</v>
      </c>
      <c r="F22" s="147" t="s">
        <v>14</v>
      </c>
      <c r="G22" s="147" t="s">
        <v>15</v>
      </c>
      <c r="H22" s="147" t="s">
        <v>16</v>
      </c>
      <c r="I22" s="147" t="s">
        <v>23</v>
      </c>
      <c r="J22" s="147" t="s">
        <v>17</v>
      </c>
      <c r="K22" s="147" t="s">
        <v>63</v>
      </c>
      <c r="L22" s="147" t="s">
        <v>13</v>
      </c>
      <c r="M22" s="148" t="s">
        <v>14</v>
      </c>
      <c r="N22" s="147" t="s">
        <v>17</v>
      </c>
      <c r="O22" s="145" t="s">
        <v>29</v>
      </c>
      <c r="P22" s="54" t="s">
        <v>27</v>
      </c>
      <c r="Q22" s="48"/>
      <c r="T22" s="51" t="s">
        <v>57</v>
      </c>
      <c r="V22" s="159"/>
      <c r="W22" s="159"/>
      <c r="X22" s="155"/>
      <c r="Y22" s="150"/>
      <c r="Z22" s="155"/>
      <c r="AA22" s="155"/>
      <c r="AB22" s="155"/>
      <c r="AC22" s="157"/>
      <c r="AD22" s="157"/>
      <c r="AE22" s="157"/>
      <c r="AF22" s="157"/>
      <c r="AG22" s="155"/>
    </row>
    <row r="23" spans="1:33" ht="21" customHeight="1" thickTop="1" thickBot="1" x14ac:dyDescent="0.65">
      <c r="A23" s="65">
        <v>1</v>
      </c>
      <c r="B23" s="72" t="s">
        <v>69</v>
      </c>
      <c r="C23" s="73">
        <v>28.27</v>
      </c>
      <c r="D23" s="74">
        <v>0.08</v>
      </c>
      <c r="E23" s="75">
        <f>'DO (1P)'!P4</f>
        <v>0.5736</v>
      </c>
      <c r="F23" s="69">
        <f>E23/C23</f>
        <v>2.0290060134418111E-2</v>
      </c>
      <c r="G23" s="76">
        <f>$C$6</f>
        <v>13</v>
      </c>
      <c r="H23" s="77" t="s">
        <v>20</v>
      </c>
      <c r="I23" s="78">
        <f>H23-((G23-15)*(0.00065))</f>
        <v>0.83539999999999992</v>
      </c>
      <c r="J23" s="79">
        <f>E23*I23</f>
        <v>0.47918543999999996</v>
      </c>
      <c r="K23" s="80">
        <f>'DO (1P)'!Q12</f>
        <v>4.2243999999999993</v>
      </c>
      <c r="L23" s="81">
        <f>E23+O23</f>
        <v>22.616</v>
      </c>
      <c r="M23" s="122">
        <f>L23/C23</f>
        <v>0.8</v>
      </c>
      <c r="N23" s="126">
        <f>ROUND(J23,2)+ROUND(P23,2)</f>
        <v>19.400000000000002</v>
      </c>
      <c r="O23" s="124">
        <f>AG23</f>
        <v>22.042400000000001</v>
      </c>
      <c r="P23" s="83">
        <f>O23*$J$10</f>
        <v>18.916787679999999</v>
      </c>
      <c r="Q23" s="48" t="s">
        <v>52</v>
      </c>
      <c r="R23" s="49" t="str">
        <f>IF(T23=1,"Fill to max","Unable to max")</f>
        <v>Fill to max</v>
      </c>
      <c r="S23" s="49"/>
      <c r="T23" s="19">
        <f>A23-MIN($A$23:$A$26)+1</f>
        <v>1</v>
      </c>
      <c r="U23" s="19" t="s">
        <v>39</v>
      </c>
      <c r="V23" s="19" t="b">
        <f>IF(A23&gt;0,TRUE,FALSE)</f>
        <v>1</v>
      </c>
      <c r="W23" s="19">
        <f>IF(V23,IF(Q23="Fill to max",A23*2,IF(COUNTIF($Q$14:$Q$17,"Fill to max")&gt;0,A23*2+1,A23*2)),0)</f>
        <v>2</v>
      </c>
      <c r="X23" s="38">
        <f>C23*$V$10/100</f>
        <v>22.616</v>
      </c>
      <c r="Y23" s="38">
        <f>IF(V23,X23-E23,0)</f>
        <v>22.042400000000001</v>
      </c>
      <c r="Z23" s="38">
        <f>IF(W23=2,Y23,0)</f>
        <v>22.042400000000001</v>
      </c>
      <c r="AA23" s="38">
        <f>IF(V23,IF(W23=2,IF($W$27&gt;1,($Z$27-$U$10)*(Z23/$Z$27),Y23-$U$10),0),0)</f>
        <v>-6.8099744179555186</v>
      </c>
      <c r="AB23" s="38">
        <f>IF(AA23=0,0,IF(AA23&lt;0,Y23,Y23-AA23))</f>
        <v>22.042400000000001</v>
      </c>
      <c r="AC23" s="38">
        <f>IF(AND(OR(W23=3,W23=4,AND(W23&gt;3,COUNTIF($W$23:$W$26,3)=0,COUNTIF($W$23:$W$26,4)=0)),AB23=0),IF($AA$27&lt;0,Y23-ABS($AA$27),0),0)</f>
        <v>0</v>
      </c>
      <c r="AD23" s="38">
        <f>IF(AC23=0,0,IF(AC23&lt;0,Y23,Y23-AC23))</f>
        <v>0</v>
      </c>
      <c r="AE23" s="38">
        <f>IF(W23&gt;3,IF($AC$27&lt;0,Y23-ABS($AC$27),0),0)</f>
        <v>0</v>
      </c>
      <c r="AF23" s="38">
        <f>IF(AE23=0,0,IF(AE23&lt;0,Y23,Y23-AE23))</f>
        <v>0</v>
      </c>
      <c r="AG23" s="38">
        <f>AB23+AD23+AF23</f>
        <v>22.042400000000001</v>
      </c>
    </row>
    <row r="24" spans="1:33" ht="21" customHeight="1" thickBot="1" x14ac:dyDescent="0.65">
      <c r="A24" s="66">
        <v>1</v>
      </c>
      <c r="B24" s="84" t="s">
        <v>70</v>
      </c>
      <c r="C24" s="85">
        <v>28.27</v>
      </c>
      <c r="D24" s="86">
        <v>0</v>
      </c>
      <c r="E24" s="87">
        <f>'DO (1S)'!P4</f>
        <v>0.14827499999999999</v>
      </c>
      <c r="F24" s="70">
        <f t="shared" ref="F24:F26" si="11">E24/C24</f>
        <v>5.2449593208348071E-3</v>
      </c>
      <c r="G24" s="88">
        <f>$C$6</f>
        <v>13</v>
      </c>
      <c r="H24" s="89" t="s">
        <v>66</v>
      </c>
      <c r="I24" s="90">
        <f t="shared" ref="I24:I26" si="12">H24-((G24-15)*(0.00065))</f>
        <v>0.85639999999999994</v>
      </c>
      <c r="J24" s="91">
        <f t="shared" ref="J24:J26" si="13">E24*I24</f>
        <v>0.12698270999999997</v>
      </c>
      <c r="K24" s="92">
        <f>'DO (1S)'!Q12</f>
        <v>4.224472727272726</v>
      </c>
      <c r="L24" s="93">
        <f>E24+O24</f>
        <v>22.616</v>
      </c>
      <c r="M24" s="123">
        <f t="shared" ref="M24:M26" si="14">L24/C24</f>
        <v>0.8</v>
      </c>
      <c r="N24" s="117">
        <f t="shared" ref="N24:N26" si="15">ROUND(J24,2)+ROUND(P24,2)</f>
        <v>19.41</v>
      </c>
      <c r="O24" s="125">
        <f>AG24</f>
        <v>22.467724999999998</v>
      </c>
      <c r="P24" s="94">
        <f>O24*$J$10</f>
        <v>19.281801594999997</v>
      </c>
      <c r="Q24" s="48" t="s">
        <v>52</v>
      </c>
      <c r="R24" s="49" t="str">
        <f t="shared" ref="R24:R26" si="16">IF(T24=1,"Fill to max","Unable to max")</f>
        <v>Fill to max</v>
      </c>
      <c r="S24" s="49"/>
      <c r="T24" s="19">
        <f>A24-MIN($A$23:$A$26)+1</f>
        <v>1</v>
      </c>
      <c r="U24" s="19" t="s">
        <v>40</v>
      </c>
      <c r="V24" s="19" t="b">
        <f>IF(A24&gt;0,TRUE,FALSE)</f>
        <v>1</v>
      </c>
      <c r="W24" s="19">
        <f>IF(V24,IF(Q24="Fill to max",A24*2,IF(COUNTIF($Q$14:$Q$17,"Fill to max")&gt;0,A24*2+1,A24*2)),0)</f>
        <v>2</v>
      </c>
      <c r="X24" s="38">
        <f>C24*$V$10/100</f>
        <v>22.616</v>
      </c>
      <c r="Y24" s="38">
        <f>IF(V24,X24-E24,0)</f>
        <v>22.467724999999998</v>
      </c>
      <c r="Z24" s="38">
        <f t="shared" ref="Z24:Z26" si="17">IF(W24=2,Y24,0)</f>
        <v>22.467724999999998</v>
      </c>
      <c r="AA24" s="38">
        <f t="shared" ref="AA24:AA26" si="18">IF(V24,IF(W24=2,IF($W$27&gt;1,($Z$27-$U$10)*(Z24/$Z$27),Y24-$U$10),0),0)</f>
        <v>-6.9413780931141638</v>
      </c>
      <c r="AB24" s="38">
        <f t="shared" ref="AB24:AB26" si="19">IF(AA24=0,0,IF(AA24&lt;0,Y24,Y24-AA24))</f>
        <v>22.467724999999998</v>
      </c>
      <c r="AC24" s="38">
        <f>IF(AND(OR(W24=3,W24=4,AND(W24&gt;3,COUNTIF($W$23:$W$26,3)=0,COUNTIF($W$23:$W$26,4)=0)),AB24=0),IF($AA$27&lt;0,Y24-ABS($AA$27),0),0)</f>
        <v>0</v>
      </c>
      <c r="AD24" s="38">
        <f t="shared" ref="AD24:AD26" si="20">IF(AC24=0,0,IF(AC24&lt;0,Y24,Y24-AC24))</f>
        <v>0</v>
      </c>
      <c r="AE24" s="38">
        <f t="shared" ref="AE24:AE26" si="21">IF(W24&gt;3,IF($AC$27&lt;0,Y24-ABS($AC$27),0),0)</f>
        <v>0</v>
      </c>
      <c r="AF24" s="38">
        <f t="shared" ref="AF24:AF26" si="22">IF(AE24=0,0,IF(AE24&lt;0,Y24,Y24-AE24))</f>
        <v>0</v>
      </c>
      <c r="AG24" s="38">
        <f t="shared" ref="AG24:AG26" si="23">AB24+AD24+AF24</f>
        <v>22.467724999999998</v>
      </c>
    </row>
    <row r="25" spans="1:33" ht="21" customHeight="1" thickBot="1" x14ac:dyDescent="0.65">
      <c r="A25" s="66">
        <v>2</v>
      </c>
      <c r="B25" s="84" t="s">
        <v>71</v>
      </c>
      <c r="C25" s="85">
        <v>28.24</v>
      </c>
      <c r="D25" s="86">
        <v>1.4</v>
      </c>
      <c r="E25" s="87">
        <f>'DO (2P)'!P4</f>
        <v>7.6646000000000001</v>
      </c>
      <c r="F25" s="70">
        <f t="shared" si="11"/>
        <v>0.27140934844192638</v>
      </c>
      <c r="G25" s="88">
        <f>$C$6</f>
        <v>13</v>
      </c>
      <c r="H25" s="89" t="s">
        <v>66</v>
      </c>
      <c r="I25" s="90">
        <f t="shared" si="12"/>
        <v>0.85639999999999994</v>
      </c>
      <c r="J25" s="91">
        <f t="shared" si="13"/>
        <v>6.5639634399999993</v>
      </c>
      <c r="K25" s="92">
        <f>'DO (2P)'!Q12</f>
        <v>3.9897368201944881</v>
      </c>
      <c r="L25" s="93">
        <f>E25+O25</f>
        <v>21.415952511069683</v>
      </c>
      <c r="M25" s="123">
        <f t="shared" si="14"/>
        <v>0.75835525889056954</v>
      </c>
      <c r="N25" s="117">
        <f t="shared" si="15"/>
        <v>18.36</v>
      </c>
      <c r="O25" s="125">
        <f>AG25</f>
        <v>13.751352511069683</v>
      </c>
      <c r="P25" s="94">
        <f>O25*$J$10</f>
        <v>11.801410725000002</v>
      </c>
      <c r="Q25" s="48"/>
      <c r="R25" s="49" t="str">
        <f t="shared" si="16"/>
        <v>Unable to max</v>
      </c>
      <c r="S25" s="49"/>
      <c r="T25" s="19">
        <f>A25-MIN($A$23:$A$26)+1</f>
        <v>2</v>
      </c>
      <c r="U25" s="19" t="s">
        <v>41</v>
      </c>
      <c r="V25" s="19" t="b">
        <f>IF(A25&gt;0,TRUE,FALSE)</f>
        <v>1</v>
      </c>
      <c r="W25" s="19">
        <f>IF(V25,IF(Q25="Fill to max",A25*2,IF(COUNTIF($Q$14:$Q$17,"Fill to max")&gt;0,A25*2+1,A25*2)),0)</f>
        <v>5</v>
      </c>
      <c r="X25" s="38">
        <f>C25*$V$10/100</f>
        <v>22.591999999999999</v>
      </c>
      <c r="Y25" s="38">
        <f>IF(V25,X25-E25,0)</f>
        <v>14.927399999999999</v>
      </c>
      <c r="Z25" s="38">
        <f t="shared" si="17"/>
        <v>0</v>
      </c>
      <c r="AA25" s="38">
        <f t="shared" si="18"/>
        <v>0</v>
      </c>
      <c r="AB25" s="38">
        <f t="shared" si="19"/>
        <v>0</v>
      </c>
      <c r="AC25" s="38">
        <f>IF(AND(OR(W25=3,W25=4,AND(W25&gt;3,COUNTIF($W$23:$W$26,3)=0,COUNTIF($W$23:$W$26,4)=0)),AB25=0),IF($AA$27&lt;0,Y25-ABS($AA$27),0),0)</f>
        <v>1.1760474889303154</v>
      </c>
      <c r="AD25" s="38">
        <f t="shared" si="20"/>
        <v>13.751352511069683</v>
      </c>
      <c r="AE25" s="38">
        <f t="shared" si="21"/>
        <v>0</v>
      </c>
      <c r="AF25" s="38">
        <f t="shared" si="22"/>
        <v>0</v>
      </c>
      <c r="AG25" s="38">
        <f t="shared" si="23"/>
        <v>13.751352511069683</v>
      </c>
    </row>
    <row r="26" spans="1:33" ht="21" customHeight="1" thickBot="1" x14ac:dyDescent="0.65">
      <c r="A26" s="67"/>
      <c r="B26" s="141" t="s">
        <v>72</v>
      </c>
      <c r="C26" s="142">
        <v>28.24</v>
      </c>
      <c r="D26" s="95">
        <v>4.2</v>
      </c>
      <c r="E26" s="96">
        <f>'DO (2S)'!P4</f>
        <v>22.534600000000001</v>
      </c>
      <c r="F26" s="71">
        <f t="shared" si="11"/>
        <v>0.79796742209631732</v>
      </c>
      <c r="G26" s="97">
        <f>$C$6</f>
        <v>13</v>
      </c>
      <c r="H26" s="98" t="s">
        <v>66</v>
      </c>
      <c r="I26" s="99">
        <f t="shared" si="12"/>
        <v>0.85639999999999994</v>
      </c>
      <c r="J26" s="100">
        <f t="shared" si="13"/>
        <v>19.298631440000001</v>
      </c>
      <c r="K26" s="101">
        <f>'DO (2S)'!Q12</f>
        <v>4.2001200000000001</v>
      </c>
      <c r="L26" s="102">
        <f>E26+O26</f>
        <v>22.534600000000001</v>
      </c>
      <c r="M26" s="71">
        <f t="shared" si="14"/>
        <v>0.79796742209631732</v>
      </c>
      <c r="N26" s="121">
        <f t="shared" si="15"/>
        <v>19.3</v>
      </c>
      <c r="O26" s="101">
        <f>AG26</f>
        <v>0</v>
      </c>
      <c r="P26" s="103">
        <f>O26*$J$10</f>
        <v>0</v>
      </c>
      <c r="Q26" s="48"/>
      <c r="R26" s="49" t="str">
        <f t="shared" si="16"/>
        <v>Unable to max</v>
      </c>
      <c r="S26" s="49"/>
      <c r="T26" s="19">
        <f>A26-MIN($A$23:$A$26)+1</f>
        <v>0</v>
      </c>
      <c r="U26" s="19" t="s">
        <v>42</v>
      </c>
      <c r="V26" s="19" t="b">
        <f>IF(A26&gt;0,TRUE,FALSE)</f>
        <v>0</v>
      </c>
      <c r="W26" s="19">
        <f>IF(V26,IF(Q26="Fill to max",A26*2,IF(COUNTIF($Q$14:$Q$17,"Fill to max")&gt;0,A26*2+1,A26*2)),0)</f>
        <v>0</v>
      </c>
      <c r="X26" s="38">
        <f>C26*$V$10/100</f>
        <v>22.591999999999999</v>
      </c>
      <c r="Y26" s="38">
        <f>IF(V26,X26-E26,0)</f>
        <v>0</v>
      </c>
      <c r="Z26" s="38">
        <f t="shared" si="17"/>
        <v>0</v>
      </c>
      <c r="AA26" s="38">
        <f t="shared" si="18"/>
        <v>0</v>
      </c>
      <c r="AB26" s="38">
        <f t="shared" si="19"/>
        <v>0</v>
      </c>
      <c r="AC26" s="38">
        <f>IF(AND(OR(W26=3,W26=4,AND(W26&gt;3,COUNTIF($W$23:$W$26,3)=0,COUNTIF($W$23:$W$26,4)=0)),AB26=0),IF($AA$27&lt;0,Y26-ABS($AA$27),0),0)</f>
        <v>0</v>
      </c>
      <c r="AD26" s="38">
        <f t="shared" si="20"/>
        <v>0</v>
      </c>
      <c r="AE26" s="38">
        <f t="shared" si="21"/>
        <v>0</v>
      </c>
      <c r="AF26" s="38">
        <f t="shared" si="22"/>
        <v>0</v>
      </c>
      <c r="AG26" s="38">
        <f t="shared" si="23"/>
        <v>0</v>
      </c>
    </row>
    <row r="27" spans="1:33" s="51" customFormat="1" ht="22.15" customHeight="1" thickTop="1" thickBot="1" x14ac:dyDescent="0.65">
      <c r="A27" s="39"/>
      <c r="B27" s="143" t="s">
        <v>10</v>
      </c>
      <c r="C27" s="137">
        <f>SUM(C23:C26)</f>
        <v>113.02</v>
      </c>
      <c r="D27" s="40"/>
      <c r="E27" s="134">
        <f>SUM(E23:E26)</f>
        <v>30.921075000000002</v>
      </c>
      <c r="F27" s="41"/>
      <c r="G27" s="47"/>
      <c r="H27" s="47"/>
      <c r="I27" s="47"/>
      <c r="J27" s="134">
        <f>SUM(J23:J26)</f>
        <v>26.468763030000002</v>
      </c>
      <c r="K27" s="50"/>
      <c r="L27" s="134">
        <f>SUM(L23:L26)</f>
        <v>89.182552511069687</v>
      </c>
      <c r="M27" s="50"/>
      <c r="N27" s="134">
        <f>SUM(N23:N26)</f>
        <v>76.47</v>
      </c>
      <c r="O27" s="134">
        <f>SUM(O23:O26)</f>
        <v>58.261477511069685</v>
      </c>
      <c r="P27" s="135">
        <f>SUM(P23:P26)</f>
        <v>50</v>
      </c>
      <c r="Q27" s="39" t="str">
        <f>IF(U10&gt;Y27,"Not enough space",IF(COUNTIF(Q23:Q26,"Fill to max")=0,"Please max at least one tank",IF(COUNTIF($Q$23:$Q$26,"Fill to max")/COUNT(A23:A26)&lt;0.5,"Please fill more tanks to max","")))</f>
        <v/>
      </c>
      <c r="U27" s="41"/>
      <c r="V27" s="41"/>
      <c r="W27" s="41">
        <f>COUNTIF(W23:W26,2)</f>
        <v>2</v>
      </c>
      <c r="X27" s="42"/>
      <c r="Y27" s="42">
        <f t="shared" ref="Y27:AF27" si="24">SUM(Y23:Y26)</f>
        <v>59.437525000000001</v>
      </c>
      <c r="Z27" s="42">
        <f t="shared" si="24"/>
        <v>44.510125000000002</v>
      </c>
      <c r="AA27" s="42">
        <f t="shared" si="24"/>
        <v>-13.751352511069683</v>
      </c>
      <c r="AB27" s="42">
        <f t="shared" si="24"/>
        <v>44.510125000000002</v>
      </c>
      <c r="AC27" s="41">
        <f t="shared" si="24"/>
        <v>1.1760474889303154</v>
      </c>
      <c r="AD27" s="41">
        <f t="shared" si="24"/>
        <v>13.751352511069683</v>
      </c>
      <c r="AE27" s="41">
        <f t="shared" si="24"/>
        <v>0</v>
      </c>
      <c r="AF27" s="41">
        <f t="shared" si="24"/>
        <v>0</v>
      </c>
      <c r="AG27" s="42">
        <f>SUM(AG23:AG26)</f>
        <v>58.261477511069685</v>
      </c>
    </row>
    <row r="28" spans="1:33" ht="11.25" customHeight="1" thickTop="1" x14ac:dyDescent="0.5"/>
    <row r="30" spans="1:33" ht="18" customHeight="1" x14ac:dyDescent="0.6">
      <c r="B30" s="153" t="s">
        <v>58</v>
      </c>
      <c r="N30" s="48" t="s">
        <v>60</v>
      </c>
    </row>
    <row r="31" spans="1:33" ht="18" customHeight="1" x14ac:dyDescent="0.6">
      <c r="B31" s="18" t="s">
        <v>59</v>
      </c>
      <c r="N31" s="17" t="s">
        <v>77</v>
      </c>
    </row>
  </sheetData>
  <sheetProtection sheet="1" objects="1" scenarios="1"/>
  <mergeCells count="41">
    <mergeCell ref="AA12:AA13"/>
    <mergeCell ref="AG12:AG13"/>
    <mergeCell ref="A12:A13"/>
    <mergeCell ref="X12:X13"/>
    <mergeCell ref="V12:V13"/>
    <mergeCell ref="O12:P12"/>
    <mergeCell ref="W12:W13"/>
    <mergeCell ref="AC12:AC13"/>
    <mergeCell ref="AD12:AD13"/>
    <mergeCell ref="AE12:AE13"/>
    <mergeCell ref="AF12:AF13"/>
    <mergeCell ref="AB12:AB13"/>
    <mergeCell ref="Z12:Z13"/>
    <mergeCell ref="D12:J12"/>
    <mergeCell ref="B12:B13"/>
    <mergeCell ref="C12:C13"/>
    <mergeCell ref="C5:D5"/>
    <mergeCell ref="A4:P4"/>
    <mergeCell ref="A2:P2"/>
    <mergeCell ref="L9:M9"/>
    <mergeCell ref="O21:P21"/>
    <mergeCell ref="A21:A22"/>
    <mergeCell ref="B21:B22"/>
    <mergeCell ref="C21:C22"/>
    <mergeCell ref="D21:J21"/>
    <mergeCell ref="K12:N12"/>
    <mergeCell ref="K21:N21"/>
    <mergeCell ref="M5:N5"/>
    <mergeCell ref="M6:N6"/>
    <mergeCell ref="M7:N7"/>
    <mergeCell ref="V21:V22"/>
    <mergeCell ref="W21:W22"/>
    <mergeCell ref="X21:X22"/>
    <mergeCell ref="Z21:Z22"/>
    <mergeCell ref="AA21:AA22"/>
    <mergeCell ref="AG21:AG22"/>
    <mergeCell ref="AB21:AB22"/>
    <mergeCell ref="AC21:AC22"/>
    <mergeCell ref="AD21:AD22"/>
    <mergeCell ref="AE21:AE22"/>
    <mergeCell ref="AF21:AF22"/>
  </mergeCells>
  <conditionalFormatting sqref="P18">
    <cfRule type="expression" dxfId="30" priority="13">
      <formula>IF($D$9=$P$18,TRUE,FALSE)</formula>
    </cfRule>
  </conditionalFormatting>
  <conditionalFormatting sqref="P27">
    <cfRule type="expression" dxfId="29" priority="12">
      <formula>IF($D$10=$P$27,TRUE,FALSE)</formula>
    </cfRule>
  </conditionalFormatting>
  <conditionalFormatting sqref="B14:B17 B23:B26 D14:D17 D23:D26 K23:K26 K14:K17">
    <cfRule type="expression" dxfId="28" priority="10">
      <formula>IF($V14,TRUE,FALSE)</formula>
    </cfRule>
  </conditionalFormatting>
  <conditionalFormatting sqref="Q14:Q17">
    <cfRule type="expression" dxfId="27" priority="6">
      <formula>IF(COUNTIF($Q$14:$Q$17,"Fill to max")/COUNT($A$14:$A$17)&lt;0.5,IF(AND(NOT(Q14="Fill to Max"),ISNUMBER(A14)),TRUE,FALSE),FALSE)</formula>
    </cfRule>
    <cfRule type="expression" dxfId="26" priority="9">
      <formula>IF(COUNTIF($Q$14:$Q$17,"Fill to max")=0,IF(AND(NOT(Q14="Fill to Max"),ISNUMBER(A14)),TRUE,FALSE),FALSE)</formula>
    </cfRule>
  </conditionalFormatting>
  <conditionalFormatting sqref="Q23:Q26">
    <cfRule type="expression" dxfId="25" priority="7">
      <formula>IF(COUNTIF($Q$23:$Q$26,"Fill to max")/COUNT($A$23:$A$26)&lt;0.5,IF(AND(NOT(Q23="Fill to Max"),ISNUMBER(A23)),TRUE,FALSE),FALSE)</formula>
    </cfRule>
    <cfRule type="expression" dxfId="24" priority="8">
      <formula>IF(COUNTIF($Q$23:$Q$26,"Fill to max")=0,IF(AND(NOT(Q23="Fill to Max"),ISNUMBER(A23)),TRUE,FALSE),FALSE)</formula>
    </cfRule>
  </conditionalFormatting>
  <conditionalFormatting sqref="B24:B26">
    <cfRule type="expression" dxfId="23" priority="17">
      <formula>IF(O24="Consumption",TRUE,FALSE)</formula>
    </cfRule>
  </conditionalFormatting>
  <conditionalFormatting sqref="B23">
    <cfRule type="expression" dxfId="22" priority="18">
      <formula>IF(P26="Consumption",TRUE,FALSE)</formula>
    </cfRule>
  </conditionalFormatting>
  <conditionalFormatting sqref="B23:B26">
    <cfRule type="expression" dxfId="21" priority="5">
      <formula>IF($V23,TRUE,FALSE)</formula>
    </cfRule>
  </conditionalFormatting>
  <conditionalFormatting sqref="B24:B26">
    <cfRule type="expression" dxfId="20" priority="4">
      <formula>IF(O24="Consumption",TRUE,FALSE)</formula>
    </cfRule>
  </conditionalFormatting>
  <conditionalFormatting sqref="B23">
    <cfRule type="expression" dxfId="19" priority="3">
      <formula>IF(P26="Consumption",TRUE,FALSE)</formula>
    </cfRule>
  </conditionalFormatting>
  <conditionalFormatting sqref="B14:B15">
    <cfRule type="expression" dxfId="18" priority="2">
      <formula>IF($V14,TRUE,FALSE)</formula>
    </cfRule>
  </conditionalFormatting>
  <conditionalFormatting sqref="B16:B17">
    <cfRule type="expression" dxfId="17" priority="1">
      <formula>IF($V16,TRUE,FALSE)</formula>
    </cfRule>
  </conditionalFormatting>
  <dataValidations count="4">
    <dataValidation type="list" allowBlank="1" showInputMessage="1" showErrorMessage="1" sqref="Q14:Q17 Q23:Q26">
      <formula1>R14:S14</formula1>
    </dataValidation>
    <dataValidation type="textLength" operator="greaterThan" allowBlank="1" showInputMessage="1" showErrorMessage="1" error="Do not alter the input data" sqref="JG65553:JH65554 B983062:D983062 B917526:D917526 B851990:D851990 B786454:D786454 B720918:D720918 B655382:D655382 B589846:D589846 B524310:D524310 B458774:D458774 B393238:D393238 B327702:D327702 B262166:D262166 B196630:D196630 B131094:D131094 B65558:D65558 B983057:D983058 B917521:D917522 B851985:D851986 B786449:D786450 B720913:D720914 B655377:D655378 B589841:D589842 B524305:D524306 B458769:D458770 B393233:D393234 B327697:D327698 B262161:D262162 B196625:D196626 B131089:D131090 B65553:D65554 WVS983062:WVT983062 WLW983062:WLX983062 WCA983062:WCB983062 VSE983062:VSF983062 VII983062:VIJ983062 UYM983062:UYN983062 UOQ983062:UOR983062 UEU983062:UEV983062 TUY983062:TUZ983062 TLC983062:TLD983062 TBG983062:TBH983062 SRK983062:SRL983062 SHO983062:SHP983062 RXS983062:RXT983062 RNW983062:RNX983062 REA983062:REB983062 QUE983062:QUF983062 QKI983062:QKJ983062 QAM983062:QAN983062 PQQ983062:PQR983062 PGU983062:PGV983062 OWY983062:OWZ983062 ONC983062:OND983062 ODG983062:ODH983062 NTK983062:NTL983062 NJO983062:NJP983062 MZS983062:MZT983062 MPW983062:MPX983062 MGA983062:MGB983062 LWE983062:LWF983062 LMI983062:LMJ983062 LCM983062:LCN983062 KSQ983062:KSR983062 KIU983062:KIV983062 JYY983062:JYZ983062 JPC983062:JPD983062 JFG983062:JFH983062 IVK983062:IVL983062 ILO983062:ILP983062 IBS983062:IBT983062 HRW983062:HRX983062 HIA983062:HIB983062 GYE983062:GYF983062 GOI983062:GOJ983062 GEM983062:GEN983062 FUQ983062:FUR983062 FKU983062:FKV983062 FAY983062:FAZ983062 ERC983062:ERD983062 EHG983062:EHH983062 DXK983062:DXL983062 DNO983062:DNP983062 DDS983062:DDT983062 CTW983062:CTX983062 CKA983062:CKB983062 CAE983062:CAF983062 BQI983062:BQJ983062 BGM983062:BGN983062 AWQ983062:AWR983062 AMU983062:AMV983062 ACY983062:ACZ983062 TC983062:TD983062 JG983062:JH983062 WVS917526:WVT917526 WLW917526:WLX917526 WCA917526:WCB917526 VSE917526:VSF917526 VII917526:VIJ917526 UYM917526:UYN917526 UOQ917526:UOR917526 UEU917526:UEV917526 TUY917526:TUZ917526 TLC917526:TLD917526 TBG917526:TBH917526 SRK917526:SRL917526 SHO917526:SHP917526 RXS917526:RXT917526 RNW917526:RNX917526 REA917526:REB917526 QUE917526:QUF917526 QKI917526:QKJ917526 QAM917526:QAN917526 PQQ917526:PQR917526 PGU917526:PGV917526 OWY917526:OWZ917526 ONC917526:OND917526 ODG917526:ODH917526 NTK917526:NTL917526 NJO917526:NJP917526 MZS917526:MZT917526 MPW917526:MPX917526 MGA917526:MGB917526 LWE917526:LWF917526 LMI917526:LMJ917526 LCM917526:LCN917526 KSQ917526:KSR917526 KIU917526:KIV917526 JYY917526:JYZ917526 JPC917526:JPD917526 JFG917526:JFH917526 IVK917526:IVL917526 ILO917526:ILP917526 IBS917526:IBT917526 HRW917526:HRX917526 HIA917526:HIB917526 GYE917526:GYF917526 GOI917526:GOJ917526 GEM917526:GEN917526 FUQ917526:FUR917526 FKU917526:FKV917526 FAY917526:FAZ917526 ERC917526:ERD917526 EHG917526:EHH917526 DXK917526:DXL917526 DNO917526:DNP917526 DDS917526:DDT917526 CTW917526:CTX917526 CKA917526:CKB917526 CAE917526:CAF917526 BQI917526:BQJ917526 BGM917526:BGN917526 AWQ917526:AWR917526 AMU917526:AMV917526 ACY917526:ACZ917526 TC917526:TD917526 JG917526:JH917526 WVS851990:WVT851990 WLW851990:WLX851990 WCA851990:WCB851990 VSE851990:VSF851990 VII851990:VIJ851990 UYM851990:UYN851990 UOQ851990:UOR851990 UEU851990:UEV851990 TUY851990:TUZ851990 TLC851990:TLD851990 TBG851990:TBH851990 SRK851990:SRL851990 SHO851990:SHP851990 RXS851990:RXT851990 RNW851990:RNX851990 REA851990:REB851990 QUE851990:QUF851990 QKI851990:QKJ851990 QAM851990:QAN851990 PQQ851990:PQR851990 PGU851990:PGV851990 OWY851990:OWZ851990 ONC851990:OND851990 ODG851990:ODH851990 NTK851990:NTL851990 NJO851990:NJP851990 MZS851990:MZT851990 MPW851990:MPX851990 MGA851990:MGB851990 LWE851990:LWF851990 LMI851990:LMJ851990 LCM851990:LCN851990 KSQ851990:KSR851990 KIU851990:KIV851990 JYY851990:JYZ851990 JPC851990:JPD851990 JFG851990:JFH851990 IVK851990:IVL851990 ILO851990:ILP851990 IBS851990:IBT851990 HRW851990:HRX851990 HIA851990:HIB851990 GYE851990:GYF851990 GOI851990:GOJ851990 GEM851990:GEN851990 FUQ851990:FUR851990 FKU851990:FKV851990 FAY851990:FAZ851990 ERC851990:ERD851990 EHG851990:EHH851990 DXK851990:DXL851990 DNO851990:DNP851990 DDS851990:DDT851990 CTW851990:CTX851990 CKA851990:CKB851990 CAE851990:CAF851990 BQI851990:BQJ851990 BGM851990:BGN851990 AWQ851990:AWR851990 AMU851990:AMV851990 ACY851990:ACZ851990 TC851990:TD851990 JG851990:JH851990 WVS786454:WVT786454 WLW786454:WLX786454 WCA786454:WCB786454 VSE786454:VSF786454 VII786454:VIJ786454 UYM786454:UYN786454 UOQ786454:UOR786454 UEU786454:UEV786454 TUY786454:TUZ786454 TLC786454:TLD786454 TBG786454:TBH786454 SRK786454:SRL786454 SHO786454:SHP786454 RXS786454:RXT786454 RNW786454:RNX786454 REA786454:REB786454 QUE786454:QUF786454 QKI786454:QKJ786454 QAM786454:QAN786454 PQQ786454:PQR786454 PGU786454:PGV786454 OWY786454:OWZ786454 ONC786454:OND786454 ODG786454:ODH786454 NTK786454:NTL786454 NJO786454:NJP786454 MZS786454:MZT786454 MPW786454:MPX786454 MGA786454:MGB786454 LWE786454:LWF786454 LMI786454:LMJ786454 LCM786454:LCN786454 KSQ786454:KSR786454 KIU786454:KIV786454 JYY786454:JYZ786454 JPC786454:JPD786454 JFG786454:JFH786454 IVK786454:IVL786454 ILO786454:ILP786454 IBS786454:IBT786454 HRW786454:HRX786454 HIA786454:HIB786454 GYE786454:GYF786454 GOI786454:GOJ786454 GEM786454:GEN786454 FUQ786454:FUR786454 FKU786454:FKV786454 FAY786454:FAZ786454 ERC786454:ERD786454 EHG786454:EHH786454 DXK786454:DXL786454 DNO786454:DNP786454 DDS786454:DDT786454 CTW786454:CTX786454 CKA786454:CKB786454 CAE786454:CAF786454 BQI786454:BQJ786454 BGM786454:BGN786454 AWQ786454:AWR786454 AMU786454:AMV786454 ACY786454:ACZ786454 TC786454:TD786454 JG786454:JH786454 WVS720918:WVT720918 WLW720918:WLX720918 WCA720918:WCB720918 VSE720918:VSF720918 VII720918:VIJ720918 UYM720918:UYN720918 UOQ720918:UOR720918 UEU720918:UEV720918 TUY720918:TUZ720918 TLC720918:TLD720918 TBG720918:TBH720918 SRK720918:SRL720918 SHO720918:SHP720918 RXS720918:RXT720918 RNW720918:RNX720918 REA720918:REB720918 QUE720918:QUF720918 QKI720918:QKJ720918 QAM720918:QAN720918 PQQ720918:PQR720918 PGU720918:PGV720918 OWY720918:OWZ720918 ONC720918:OND720918 ODG720918:ODH720918 NTK720918:NTL720918 NJO720918:NJP720918 MZS720918:MZT720918 MPW720918:MPX720918 MGA720918:MGB720918 LWE720918:LWF720918 LMI720918:LMJ720918 LCM720918:LCN720918 KSQ720918:KSR720918 KIU720918:KIV720918 JYY720918:JYZ720918 JPC720918:JPD720918 JFG720918:JFH720918 IVK720918:IVL720918 ILO720918:ILP720918 IBS720918:IBT720918 HRW720918:HRX720918 HIA720918:HIB720918 GYE720918:GYF720918 GOI720918:GOJ720918 GEM720918:GEN720918 FUQ720918:FUR720918 FKU720918:FKV720918 FAY720918:FAZ720918 ERC720918:ERD720918 EHG720918:EHH720918 DXK720918:DXL720918 DNO720918:DNP720918 DDS720918:DDT720918 CTW720918:CTX720918 CKA720918:CKB720918 CAE720918:CAF720918 BQI720918:BQJ720918 BGM720918:BGN720918 AWQ720918:AWR720918 AMU720918:AMV720918 ACY720918:ACZ720918 TC720918:TD720918 JG720918:JH720918 WVS655382:WVT655382 WLW655382:WLX655382 WCA655382:WCB655382 VSE655382:VSF655382 VII655382:VIJ655382 UYM655382:UYN655382 UOQ655382:UOR655382 UEU655382:UEV655382 TUY655382:TUZ655382 TLC655382:TLD655382 TBG655382:TBH655382 SRK655382:SRL655382 SHO655382:SHP655382 RXS655382:RXT655382 RNW655382:RNX655382 REA655382:REB655382 QUE655382:QUF655382 QKI655382:QKJ655382 QAM655382:QAN655382 PQQ655382:PQR655382 PGU655382:PGV655382 OWY655382:OWZ655382 ONC655382:OND655382 ODG655382:ODH655382 NTK655382:NTL655382 NJO655382:NJP655382 MZS655382:MZT655382 MPW655382:MPX655382 MGA655382:MGB655382 LWE655382:LWF655382 LMI655382:LMJ655382 LCM655382:LCN655382 KSQ655382:KSR655382 KIU655382:KIV655382 JYY655382:JYZ655382 JPC655382:JPD655382 JFG655382:JFH655382 IVK655382:IVL655382 ILO655382:ILP655382 IBS655382:IBT655382 HRW655382:HRX655382 HIA655382:HIB655382 GYE655382:GYF655382 GOI655382:GOJ655382 GEM655382:GEN655382 FUQ655382:FUR655382 FKU655382:FKV655382 FAY655382:FAZ655382 ERC655382:ERD655382 EHG655382:EHH655382 DXK655382:DXL655382 DNO655382:DNP655382 DDS655382:DDT655382 CTW655382:CTX655382 CKA655382:CKB655382 CAE655382:CAF655382 BQI655382:BQJ655382 BGM655382:BGN655382 AWQ655382:AWR655382 AMU655382:AMV655382 ACY655382:ACZ655382 TC655382:TD655382 JG655382:JH655382 WVS589846:WVT589846 WLW589846:WLX589846 WCA589846:WCB589846 VSE589846:VSF589846 VII589846:VIJ589846 UYM589846:UYN589846 UOQ589846:UOR589846 UEU589846:UEV589846 TUY589846:TUZ589846 TLC589846:TLD589846 TBG589846:TBH589846 SRK589846:SRL589846 SHO589846:SHP589846 RXS589846:RXT589846 RNW589846:RNX589846 REA589846:REB589846 QUE589846:QUF589846 QKI589846:QKJ589846 QAM589846:QAN589846 PQQ589846:PQR589846 PGU589846:PGV589846 OWY589846:OWZ589846 ONC589846:OND589846 ODG589846:ODH589846 NTK589846:NTL589846 NJO589846:NJP589846 MZS589846:MZT589846 MPW589846:MPX589846 MGA589846:MGB589846 LWE589846:LWF589846 LMI589846:LMJ589846 LCM589846:LCN589846 KSQ589846:KSR589846 KIU589846:KIV589846 JYY589846:JYZ589846 JPC589846:JPD589846 JFG589846:JFH589846 IVK589846:IVL589846 ILO589846:ILP589846 IBS589846:IBT589846 HRW589846:HRX589846 HIA589846:HIB589846 GYE589846:GYF589846 GOI589846:GOJ589846 GEM589846:GEN589846 FUQ589846:FUR589846 FKU589846:FKV589846 FAY589846:FAZ589846 ERC589846:ERD589846 EHG589846:EHH589846 DXK589846:DXL589846 DNO589846:DNP589846 DDS589846:DDT589846 CTW589846:CTX589846 CKA589846:CKB589846 CAE589846:CAF589846 BQI589846:BQJ589846 BGM589846:BGN589846 AWQ589846:AWR589846 AMU589846:AMV589846 ACY589846:ACZ589846 TC589846:TD589846 JG589846:JH589846 WVS524310:WVT524310 WLW524310:WLX524310 WCA524310:WCB524310 VSE524310:VSF524310 VII524310:VIJ524310 UYM524310:UYN524310 UOQ524310:UOR524310 UEU524310:UEV524310 TUY524310:TUZ524310 TLC524310:TLD524310 TBG524310:TBH524310 SRK524310:SRL524310 SHO524310:SHP524310 RXS524310:RXT524310 RNW524310:RNX524310 REA524310:REB524310 QUE524310:QUF524310 QKI524310:QKJ524310 QAM524310:QAN524310 PQQ524310:PQR524310 PGU524310:PGV524310 OWY524310:OWZ524310 ONC524310:OND524310 ODG524310:ODH524310 NTK524310:NTL524310 NJO524310:NJP524310 MZS524310:MZT524310 MPW524310:MPX524310 MGA524310:MGB524310 LWE524310:LWF524310 LMI524310:LMJ524310 LCM524310:LCN524310 KSQ524310:KSR524310 KIU524310:KIV524310 JYY524310:JYZ524310 JPC524310:JPD524310 JFG524310:JFH524310 IVK524310:IVL524310 ILO524310:ILP524310 IBS524310:IBT524310 HRW524310:HRX524310 HIA524310:HIB524310 GYE524310:GYF524310 GOI524310:GOJ524310 GEM524310:GEN524310 FUQ524310:FUR524310 FKU524310:FKV524310 FAY524310:FAZ524310 ERC524310:ERD524310 EHG524310:EHH524310 DXK524310:DXL524310 DNO524310:DNP524310 DDS524310:DDT524310 CTW524310:CTX524310 CKA524310:CKB524310 CAE524310:CAF524310 BQI524310:BQJ524310 BGM524310:BGN524310 AWQ524310:AWR524310 AMU524310:AMV524310 ACY524310:ACZ524310 TC524310:TD524310 JG524310:JH524310 WVS458774:WVT458774 WLW458774:WLX458774 WCA458774:WCB458774 VSE458774:VSF458774 VII458774:VIJ458774 UYM458774:UYN458774 UOQ458774:UOR458774 UEU458774:UEV458774 TUY458774:TUZ458774 TLC458774:TLD458774 TBG458774:TBH458774 SRK458774:SRL458774 SHO458774:SHP458774 RXS458774:RXT458774 RNW458774:RNX458774 REA458774:REB458774 QUE458774:QUF458774 QKI458774:QKJ458774 QAM458774:QAN458774 PQQ458774:PQR458774 PGU458774:PGV458774 OWY458774:OWZ458774 ONC458774:OND458774 ODG458774:ODH458774 NTK458774:NTL458774 NJO458774:NJP458774 MZS458774:MZT458774 MPW458774:MPX458774 MGA458774:MGB458774 LWE458774:LWF458774 LMI458774:LMJ458774 LCM458774:LCN458774 KSQ458774:KSR458774 KIU458774:KIV458774 JYY458774:JYZ458774 JPC458774:JPD458774 JFG458774:JFH458774 IVK458774:IVL458774 ILO458774:ILP458774 IBS458774:IBT458774 HRW458774:HRX458774 HIA458774:HIB458774 GYE458774:GYF458774 GOI458774:GOJ458774 GEM458774:GEN458774 FUQ458774:FUR458774 FKU458774:FKV458774 FAY458774:FAZ458774 ERC458774:ERD458774 EHG458774:EHH458774 DXK458774:DXL458774 DNO458774:DNP458774 DDS458774:DDT458774 CTW458774:CTX458774 CKA458774:CKB458774 CAE458774:CAF458774 BQI458774:BQJ458774 BGM458774:BGN458774 AWQ458774:AWR458774 AMU458774:AMV458774 ACY458774:ACZ458774 TC458774:TD458774 JG458774:JH458774 WVS393238:WVT393238 WLW393238:WLX393238 WCA393238:WCB393238 VSE393238:VSF393238 VII393238:VIJ393238 UYM393238:UYN393238 UOQ393238:UOR393238 UEU393238:UEV393238 TUY393238:TUZ393238 TLC393238:TLD393238 TBG393238:TBH393238 SRK393238:SRL393238 SHO393238:SHP393238 RXS393238:RXT393238 RNW393238:RNX393238 REA393238:REB393238 QUE393238:QUF393238 QKI393238:QKJ393238 QAM393238:QAN393238 PQQ393238:PQR393238 PGU393238:PGV393238 OWY393238:OWZ393238 ONC393238:OND393238 ODG393238:ODH393238 NTK393238:NTL393238 NJO393238:NJP393238 MZS393238:MZT393238 MPW393238:MPX393238 MGA393238:MGB393238 LWE393238:LWF393238 LMI393238:LMJ393238 LCM393238:LCN393238 KSQ393238:KSR393238 KIU393238:KIV393238 JYY393238:JYZ393238 JPC393238:JPD393238 JFG393238:JFH393238 IVK393238:IVL393238 ILO393238:ILP393238 IBS393238:IBT393238 HRW393238:HRX393238 HIA393238:HIB393238 GYE393238:GYF393238 GOI393238:GOJ393238 GEM393238:GEN393238 FUQ393238:FUR393238 FKU393238:FKV393238 FAY393238:FAZ393238 ERC393238:ERD393238 EHG393238:EHH393238 DXK393238:DXL393238 DNO393238:DNP393238 DDS393238:DDT393238 CTW393238:CTX393238 CKA393238:CKB393238 CAE393238:CAF393238 BQI393238:BQJ393238 BGM393238:BGN393238 AWQ393238:AWR393238 AMU393238:AMV393238 ACY393238:ACZ393238 TC393238:TD393238 JG393238:JH393238 WVS327702:WVT327702 WLW327702:WLX327702 WCA327702:WCB327702 VSE327702:VSF327702 VII327702:VIJ327702 UYM327702:UYN327702 UOQ327702:UOR327702 UEU327702:UEV327702 TUY327702:TUZ327702 TLC327702:TLD327702 TBG327702:TBH327702 SRK327702:SRL327702 SHO327702:SHP327702 RXS327702:RXT327702 RNW327702:RNX327702 REA327702:REB327702 QUE327702:QUF327702 QKI327702:QKJ327702 QAM327702:QAN327702 PQQ327702:PQR327702 PGU327702:PGV327702 OWY327702:OWZ327702 ONC327702:OND327702 ODG327702:ODH327702 NTK327702:NTL327702 NJO327702:NJP327702 MZS327702:MZT327702 MPW327702:MPX327702 MGA327702:MGB327702 LWE327702:LWF327702 LMI327702:LMJ327702 LCM327702:LCN327702 KSQ327702:KSR327702 KIU327702:KIV327702 JYY327702:JYZ327702 JPC327702:JPD327702 JFG327702:JFH327702 IVK327702:IVL327702 ILO327702:ILP327702 IBS327702:IBT327702 HRW327702:HRX327702 HIA327702:HIB327702 GYE327702:GYF327702 GOI327702:GOJ327702 GEM327702:GEN327702 FUQ327702:FUR327702 FKU327702:FKV327702 FAY327702:FAZ327702 ERC327702:ERD327702 EHG327702:EHH327702 DXK327702:DXL327702 DNO327702:DNP327702 DDS327702:DDT327702 CTW327702:CTX327702 CKA327702:CKB327702 CAE327702:CAF327702 BQI327702:BQJ327702 BGM327702:BGN327702 AWQ327702:AWR327702 AMU327702:AMV327702 ACY327702:ACZ327702 TC327702:TD327702 JG327702:JH327702 WVS262166:WVT262166 WLW262166:WLX262166 WCA262166:WCB262166 VSE262166:VSF262166 VII262166:VIJ262166 UYM262166:UYN262166 UOQ262166:UOR262166 UEU262166:UEV262166 TUY262166:TUZ262166 TLC262166:TLD262166 TBG262166:TBH262166 SRK262166:SRL262166 SHO262166:SHP262166 RXS262166:RXT262166 RNW262166:RNX262166 REA262166:REB262166 QUE262166:QUF262166 QKI262166:QKJ262166 QAM262166:QAN262166 PQQ262166:PQR262166 PGU262166:PGV262166 OWY262166:OWZ262166 ONC262166:OND262166 ODG262166:ODH262166 NTK262166:NTL262166 NJO262166:NJP262166 MZS262166:MZT262166 MPW262166:MPX262166 MGA262166:MGB262166 LWE262166:LWF262166 LMI262166:LMJ262166 LCM262166:LCN262166 KSQ262166:KSR262166 KIU262166:KIV262166 JYY262166:JYZ262166 JPC262166:JPD262166 JFG262166:JFH262166 IVK262166:IVL262166 ILO262166:ILP262166 IBS262166:IBT262166 HRW262166:HRX262166 HIA262166:HIB262166 GYE262166:GYF262166 GOI262166:GOJ262166 GEM262166:GEN262166 FUQ262166:FUR262166 FKU262166:FKV262166 FAY262166:FAZ262166 ERC262166:ERD262166 EHG262166:EHH262166 DXK262166:DXL262166 DNO262166:DNP262166 DDS262166:DDT262166 CTW262166:CTX262166 CKA262166:CKB262166 CAE262166:CAF262166 BQI262166:BQJ262166 BGM262166:BGN262166 AWQ262166:AWR262166 AMU262166:AMV262166 ACY262166:ACZ262166 TC262166:TD262166 JG262166:JH262166 WVS196630:WVT196630 WLW196630:WLX196630 WCA196630:WCB196630 VSE196630:VSF196630 VII196630:VIJ196630 UYM196630:UYN196630 UOQ196630:UOR196630 UEU196630:UEV196630 TUY196630:TUZ196630 TLC196630:TLD196630 TBG196630:TBH196630 SRK196630:SRL196630 SHO196630:SHP196630 RXS196630:RXT196630 RNW196630:RNX196630 REA196630:REB196630 QUE196630:QUF196630 QKI196630:QKJ196630 QAM196630:QAN196630 PQQ196630:PQR196630 PGU196630:PGV196630 OWY196630:OWZ196630 ONC196630:OND196630 ODG196630:ODH196630 NTK196630:NTL196630 NJO196630:NJP196630 MZS196630:MZT196630 MPW196630:MPX196630 MGA196630:MGB196630 LWE196630:LWF196630 LMI196630:LMJ196630 LCM196630:LCN196630 KSQ196630:KSR196630 KIU196630:KIV196630 JYY196630:JYZ196630 JPC196630:JPD196630 JFG196630:JFH196630 IVK196630:IVL196630 ILO196630:ILP196630 IBS196630:IBT196630 HRW196630:HRX196630 HIA196630:HIB196630 GYE196630:GYF196630 GOI196630:GOJ196630 GEM196630:GEN196630 FUQ196630:FUR196630 FKU196630:FKV196630 FAY196630:FAZ196630 ERC196630:ERD196630 EHG196630:EHH196630 DXK196630:DXL196630 DNO196630:DNP196630 DDS196630:DDT196630 CTW196630:CTX196630 CKA196630:CKB196630 CAE196630:CAF196630 BQI196630:BQJ196630 BGM196630:BGN196630 AWQ196630:AWR196630 AMU196630:AMV196630 ACY196630:ACZ196630 TC196630:TD196630 JG196630:JH196630 WVS131094:WVT131094 WLW131094:WLX131094 WCA131094:WCB131094 VSE131094:VSF131094 VII131094:VIJ131094 UYM131094:UYN131094 UOQ131094:UOR131094 UEU131094:UEV131094 TUY131094:TUZ131094 TLC131094:TLD131094 TBG131094:TBH131094 SRK131094:SRL131094 SHO131094:SHP131094 RXS131094:RXT131094 RNW131094:RNX131094 REA131094:REB131094 QUE131094:QUF131094 QKI131094:QKJ131094 QAM131094:QAN131094 PQQ131094:PQR131094 PGU131094:PGV131094 OWY131094:OWZ131094 ONC131094:OND131094 ODG131094:ODH131094 NTK131094:NTL131094 NJO131094:NJP131094 MZS131094:MZT131094 MPW131094:MPX131094 MGA131094:MGB131094 LWE131094:LWF131094 LMI131094:LMJ131094 LCM131094:LCN131094 KSQ131094:KSR131094 KIU131094:KIV131094 JYY131094:JYZ131094 JPC131094:JPD131094 JFG131094:JFH131094 IVK131094:IVL131094 ILO131094:ILP131094 IBS131094:IBT131094 HRW131094:HRX131094 HIA131094:HIB131094 GYE131094:GYF131094 GOI131094:GOJ131094 GEM131094:GEN131094 FUQ131094:FUR131094 FKU131094:FKV131094 FAY131094:FAZ131094 ERC131094:ERD131094 EHG131094:EHH131094 DXK131094:DXL131094 DNO131094:DNP131094 DDS131094:DDT131094 CTW131094:CTX131094 CKA131094:CKB131094 CAE131094:CAF131094 BQI131094:BQJ131094 BGM131094:BGN131094 AWQ131094:AWR131094 AMU131094:AMV131094 ACY131094:ACZ131094 TC131094:TD131094 JG131094:JH131094 WVS65558:WVT65558 WLW65558:WLX65558 WCA65558:WCB65558 VSE65558:VSF65558 VII65558:VIJ65558 UYM65558:UYN65558 UOQ65558:UOR65558 UEU65558:UEV65558 TUY65558:TUZ65558 TLC65558:TLD65558 TBG65558:TBH65558 SRK65558:SRL65558 SHO65558:SHP65558 RXS65558:RXT65558 RNW65558:RNX65558 REA65558:REB65558 QUE65558:QUF65558 QKI65558:QKJ65558 QAM65558:QAN65558 PQQ65558:PQR65558 PGU65558:PGV65558 OWY65558:OWZ65558 ONC65558:OND65558 ODG65558:ODH65558 NTK65558:NTL65558 NJO65558:NJP65558 MZS65558:MZT65558 MPW65558:MPX65558 MGA65558:MGB65558 LWE65558:LWF65558 LMI65558:LMJ65558 LCM65558:LCN65558 KSQ65558:KSR65558 KIU65558:KIV65558 JYY65558:JYZ65558 JPC65558:JPD65558 JFG65558:JFH65558 IVK65558:IVL65558 ILO65558:ILP65558 IBS65558:IBT65558 HRW65558:HRX65558 HIA65558:HIB65558 GYE65558:GYF65558 GOI65558:GOJ65558 GEM65558:GEN65558 FUQ65558:FUR65558 FKU65558:FKV65558 FAY65558:FAZ65558 ERC65558:ERD65558 EHG65558:EHH65558 DXK65558:DXL65558 DNO65558:DNP65558 DDS65558:DDT65558 CTW65558:CTX65558 CKA65558:CKB65558 CAE65558:CAF65558 BQI65558:BQJ65558 BGM65558:BGN65558 AWQ65558:AWR65558 AMU65558:AMV65558 ACY65558:ACZ65558 TC65558:TD65558 JG65558:JH65558 WVS983057:WVT983058 WLW983057:WLX983058 WCA983057:WCB983058 VSE983057:VSF983058 VII983057:VIJ983058 UYM983057:UYN983058 UOQ983057:UOR983058 UEU983057:UEV983058 TUY983057:TUZ983058 TLC983057:TLD983058 TBG983057:TBH983058 SRK983057:SRL983058 SHO983057:SHP983058 RXS983057:RXT983058 RNW983057:RNX983058 REA983057:REB983058 QUE983057:QUF983058 QKI983057:QKJ983058 QAM983057:QAN983058 PQQ983057:PQR983058 PGU983057:PGV983058 OWY983057:OWZ983058 ONC983057:OND983058 ODG983057:ODH983058 NTK983057:NTL983058 NJO983057:NJP983058 MZS983057:MZT983058 MPW983057:MPX983058 MGA983057:MGB983058 LWE983057:LWF983058 LMI983057:LMJ983058 LCM983057:LCN983058 KSQ983057:KSR983058 KIU983057:KIV983058 JYY983057:JYZ983058 JPC983057:JPD983058 JFG983057:JFH983058 IVK983057:IVL983058 ILO983057:ILP983058 IBS983057:IBT983058 HRW983057:HRX983058 HIA983057:HIB983058 GYE983057:GYF983058 GOI983057:GOJ983058 GEM983057:GEN983058 FUQ983057:FUR983058 FKU983057:FKV983058 FAY983057:FAZ983058 ERC983057:ERD983058 EHG983057:EHH983058 DXK983057:DXL983058 DNO983057:DNP983058 DDS983057:DDT983058 CTW983057:CTX983058 CKA983057:CKB983058 CAE983057:CAF983058 BQI983057:BQJ983058 BGM983057:BGN983058 AWQ983057:AWR983058 AMU983057:AMV983058 ACY983057:ACZ983058 TC983057:TD983058 JG983057:JH983058 WVS917521:WVT917522 WLW917521:WLX917522 WCA917521:WCB917522 VSE917521:VSF917522 VII917521:VIJ917522 UYM917521:UYN917522 UOQ917521:UOR917522 UEU917521:UEV917522 TUY917521:TUZ917522 TLC917521:TLD917522 TBG917521:TBH917522 SRK917521:SRL917522 SHO917521:SHP917522 RXS917521:RXT917522 RNW917521:RNX917522 REA917521:REB917522 QUE917521:QUF917522 QKI917521:QKJ917522 QAM917521:QAN917522 PQQ917521:PQR917522 PGU917521:PGV917522 OWY917521:OWZ917522 ONC917521:OND917522 ODG917521:ODH917522 NTK917521:NTL917522 NJO917521:NJP917522 MZS917521:MZT917522 MPW917521:MPX917522 MGA917521:MGB917522 LWE917521:LWF917522 LMI917521:LMJ917522 LCM917521:LCN917522 KSQ917521:KSR917522 KIU917521:KIV917522 JYY917521:JYZ917522 JPC917521:JPD917522 JFG917521:JFH917522 IVK917521:IVL917522 ILO917521:ILP917522 IBS917521:IBT917522 HRW917521:HRX917522 HIA917521:HIB917522 GYE917521:GYF917522 GOI917521:GOJ917522 GEM917521:GEN917522 FUQ917521:FUR917522 FKU917521:FKV917522 FAY917521:FAZ917522 ERC917521:ERD917522 EHG917521:EHH917522 DXK917521:DXL917522 DNO917521:DNP917522 DDS917521:DDT917522 CTW917521:CTX917522 CKA917521:CKB917522 CAE917521:CAF917522 BQI917521:BQJ917522 BGM917521:BGN917522 AWQ917521:AWR917522 AMU917521:AMV917522 ACY917521:ACZ917522 TC917521:TD917522 JG917521:JH917522 WVS851985:WVT851986 WLW851985:WLX851986 WCA851985:WCB851986 VSE851985:VSF851986 VII851985:VIJ851986 UYM851985:UYN851986 UOQ851985:UOR851986 UEU851985:UEV851986 TUY851985:TUZ851986 TLC851985:TLD851986 TBG851985:TBH851986 SRK851985:SRL851986 SHO851985:SHP851986 RXS851985:RXT851986 RNW851985:RNX851986 REA851985:REB851986 QUE851985:QUF851986 QKI851985:QKJ851986 QAM851985:QAN851986 PQQ851985:PQR851986 PGU851985:PGV851986 OWY851985:OWZ851986 ONC851985:OND851986 ODG851985:ODH851986 NTK851985:NTL851986 NJO851985:NJP851986 MZS851985:MZT851986 MPW851985:MPX851986 MGA851985:MGB851986 LWE851985:LWF851986 LMI851985:LMJ851986 LCM851985:LCN851986 KSQ851985:KSR851986 KIU851985:KIV851986 JYY851985:JYZ851986 JPC851985:JPD851986 JFG851985:JFH851986 IVK851985:IVL851986 ILO851985:ILP851986 IBS851985:IBT851986 HRW851985:HRX851986 HIA851985:HIB851986 GYE851985:GYF851986 GOI851985:GOJ851986 GEM851985:GEN851986 FUQ851985:FUR851986 FKU851985:FKV851986 FAY851985:FAZ851986 ERC851985:ERD851986 EHG851985:EHH851986 DXK851985:DXL851986 DNO851985:DNP851986 DDS851985:DDT851986 CTW851985:CTX851986 CKA851985:CKB851986 CAE851985:CAF851986 BQI851985:BQJ851986 BGM851985:BGN851986 AWQ851985:AWR851986 AMU851985:AMV851986 ACY851985:ACZ851986 TC851985:TD851986 JG851985:JH851986 WVS786449:WVT786450 WLW786449:WLX786450 WCA786449:WCB786450 VSE786449:VSF786450 VII786449:VIJ786450 UYM786449:UYN786450 UOQ786449:UOR786450 UEU786449:UEV786450 TUY786449:TUZ786450 TLC786449:TLD786450 TBG786449:TBH786450 SRK786449:SRL786450 SHO786449:SHP786450 RXS786449:RXT786450 RNW786449:RNX786450 REA786449:REB786450 QUE786449:QUF786450 QKI786449:QKJ786450 QAM786449:QAN786450 PQQ786449:PQR786450 PGU786449:PGV786450 OWY786449:OWZ786450 ONC786449:OND786450 ODG786449:ODH786450 NTK786449:NTL786450 NJO786449:NJP786450 MZS786449:MZT786450 MPW786449:MPX786450 MGA786449:MGB786450 LWE786449:LWF786450 LMI786449:LMJ786450 LCM786449:LCN786450 KSQ786449:KSR786450 KIU786449:KIV786450 JYY786449:JYZ786450 JPC786449:JPD786450 JFG786449:JFH786450 IVK786449:IVL786450 ILO786449:ILP786450 IBS786449:IBT786450 HRW786449:HRX786450 HIA786449:HIB786450 GYE786449:GYF786450 GOI786449:GOJ786450 GEM786449:GEN786450 FUQ786449:FUR786450 FKU786449:FKV786450 FAY786449:FAZ786450 ERC786449:ERD786450 EHG786449:EHH786450 DXK786449:DXL786450 DNO786449:DNP786450 DDS786449:DDT786450 CTW786449:CTX786450 CKA786449:CKB786450 CAE786449:CAF786450 BQI786449:BQJ786450 BGM786449:BGN786450 AWQ786449:AWR786450 AMU786449:AMV786450 ACY786449:ACZ786450 TC786449:TD786450 JG786449:JH786450 WVS720913:WVT720914 WLW720913:WLX720914 WCA720913:WCB720914 VSE720913:VSF720914 VII720913:VIJ720914 UYM720913:UYN720914 UOQ720913:UOR720914 UEU720913:UEV720914 TUY720913:TUZ720914 TLC720913:TLD720914 TBG720913:TBH720914 SRK720913:SRL720914 SHO720913:SHP720914 RXS720913:RXT720914 RNW720913:RNX720914 REA720913:REB720914 QUE720913:QUF720914 QKI720913:QKJ720914 QAM720913:QAN720914 PQQ720913:PQR720914 PGU720913:PGV720914 OWY720913:OWZ720914 ONC720913:OND720914 ODG720913:ODH720914 NTK720913:NTL720914 NJO720913:NJP720914 MZS720913:MZT720914 MPW720913:MPX720914 MGA720913:MGB720914 LWE720913:LWF720914 LMI720913:LMJ720914 LCM720913:LCN720914 KSQ720913:KSR720914 KIU720913:KIV720914 JYY720913:JYZ720914 JPC720913:JPD720914 JFG720913:JFH720914 IVK720913:IVL720914 ILO720913:ILP720914 IBS720913:IBT720914 HRW720913:HRX720914 HIA720913:HIB720914 GYE720913:GYF720914 GOI720913:GOJ720914 GEM720913:GEN720914 FUQ720913:FUR720914 FKU720913:FKV720914 FAY720913:FAZ720914 ERC720913:ERD720914 EHG720913:EHH720914 DXK720913:DXL720914 DNO720913:DNP720914 DDS720913:DDT720914 CTW720913:CTX720914 CKA720913:CKB720914 CAE720913:CAF720914 BQI720913:BQJ720914 BGM720913:BGN720914 AWQ720913:AWR720914 AMU720913:AMV720914 ACY720913:ACZ720914 TC720913:TD720914 JG720913:JH720914 WVS655377:WVT655378 WLW655377:WLX655378 WCA655377:WCB655378 VSE655377:VSF655378 VII655377:VIJ655378 UYM655377:UYN655378 UOQ655377:UOR655378 UEU655377:UEV655378 TUY655377:TUZ655378 TLC655377:TLD655378 TBG655377:TBH655378 SRK655377:SRL655378 SHO655377:SHP655378 RXS655377:RXT655378 RNW655377:RNX655378 REA655377:REB655378 QUE655377:QUF655378 QKI655377:QKJ655378 QAM655377:QAN655378 PQQ655377:PQR655378 PGU655377:PGV655378 OWY655377:OWZ655378 ONC655377:OND655378 ODG655377:ODH655378 NTK655377:NTL655378 NJO655377:NJP655378 MZS655377:MZT655378 MPW655377:MPX655378 MGA655377:MGB655378 LWE655377:LWF655378 LMI655377:LMJ655378 LCM655377:LCN655378 KSQ655377:KSR655378 KIU655377:KIV655378 JYY655377:JYZ655378 JPC655377:JPD655378 JFG655377:JFH655378 IVK655377:IVL655378 ILO655377:ILP655378 IBS655377:IBT655378 HRW655377:HRX655378 HIA655377:HIB655378 GYE655377:GYF655378 GOI655377:GOJ655378 GEM655377:GEN655378 FUQ655377:FUR655378 FKU655377:FKV655378 FAY655377:FAZ655378 ERC655377:ERD655378 EHG655377:EHH655378 DXK655377:DXL655378 DNO655377:DNP655378 DDS655377:DDT655378 CTW655377:CTX655378 CKA655377:CKB655378 CAE655377:CAF655378 BQI655377:BQJ655378 BGM655377:BGN655378 AWQ655377:AWR655378 AMU655377:AMV655378 ACY655377:ACZ655378 TC655377:TD655378 JG655377:JH655378 WVS589841:WVT589842 WLW589841:WLX589842 WCA589841:WCB589842 VSE589841:VSF589842 VII589841:VIJ589842 UYM589841:UYN589842 UOQ589841:UOR589842 UEU589841:UEV589842 TUY589841:TUZ589842 TLC589841:TLD589842 TBG589841:TBH589842 SRK589841:SRL589842 SHO589841:SHP589842 RXS589841:RXT589842 RNW589841:RNX589842 REA589841:REB589842 QUE589841:QUF589842 QKI589841:QKJ589842 QAM589841:QAN589842 PQQ589841:PQR589842 PGU589841:PGV589842 OWY589841:OWZ589842 ONC589841:OND589842 ODG589841:ODH589842 NTK589841:NTL589842 NJO589841:NJP589842 MZS589841:MZT589842 MPW589841:MPX589842 MGA589841:MGB589842 LWE589841:LWF589842 LMI589841:LMJ589842 LCM589841:LCN589842 KSQ589841:KSR589842 KIU589841:KIV589842 JYY589841:JYZ589842 JPC589841:JPD589842 JFG589841:JFH589842 IVK589841:IVL589842 ILO589841:ILP589842 IBS589841:IBT589842 HRW589841:HRX589842 HIA589841:HIB589842 GYE589841:GYF589842 GOI589841:GOJ589842 GEM589841:GEN589842 FUQ589841:FUR589842 FKU589841:FKV589842 FAY589841:FAZ589842 ERC589841:ERD589842 EHG589841:EHH589842 DXK589841:DXL589842 DNO589841:DNP589842 DDS589841:DDT589842 CTW589841:CTX589842 CKA589841:CKB589842 CAE589841:CAF589842 BQI589841:BQJ589842 BGM589841:BGN589842 AWQ589841:AWR589842 AMU589841:AMV589842 ACY589841:ACZ589842 TC589841:TD589842 JG589841:JH589842 WVS524305:WVT524306 WLW524305:WLX524306 WCA524305:WCB524306 VSE524305:VSF524306 VII524305:VIJ524306 UYM524305:UYN524306 UOQ524305:UOR524306 UEU524305:UEV524306 TUY524305:TUZ524306 TLC524305:TLD524306 TBG524305:TBH524306 SRK524305:SRL524306 SHO524305:SHP524306 RXS524305:RXT524306 RNW524305:RNX524306 REA524305:REB524306 QUE524305:QUF524306 QKI524305:QKJ524306 QAM524305:QAN524306 PQQ524305:PQR524306 PGU524305:PGV524306 OWY524305:OWZ524306 ONC524305:OND524306 ODG524305:ODH524306 NTK524305:NTL524306 NJO524305:NJP524306 MZS524305:MZT524306 MPW524305:MPX524306 MGA524305:MGB524306 LWE524305:LWF524306 LMI524305:LMJ524306 LCM524305:LCN524306 KSQ524305:KSR524306 KIU524305:KIV524306 JYY524305:JYZ524306 JPC524305:JPD524306 JFG524305:JFH524306 IVK524305:IVL524306 ILO524305:ILP524306 IBS524305:IBT524306 HRW524305:HRX524306 HIA524305:HIB524306 GYE524305:GYF524306 GOI524305:GOJ524306 GEM524305:GEN524306 FUQ524305:FUR524306 FKU524305:FKV524306 FAY524305:FAZ524306 ERC524305:ERD524306 EHG524305:EHH524306 DXK524305:DXL524306 DNO524305:DNP524306 DDS524305:DDT524306 CTW524305:CTX524306 CKA524305:CKB524306 CAE524305:CAF524306 BQI524305:BQJ524306 BGM524305:BGN524306 AWQ524305:AWR524306 AMU524305:AMV524306 ACY524305:ACZ524306 TC524305:TD524306 JG524305:JH524306 WVS458769:WVT458770 WLW458769:WLX458770 WCA458769:WCB458770 VSE458769:VSF458770 VII458769:VIJ458770 UYM458769:UYN458770 UOQ458769:UOR458770 UEU458769:UEV458770 TUY458769:TUZ458770 TLC458769:TLD458770 TBG458769:TBH458770 SRK458769:SRL458770 SHO458769:SHP458770 RXS458769:RXT458770 RNW458769:RNX458770 REA458769:REB458770 QUE458769:QUF458770 QKI458769:QKJ458770 QAM458769:QAN458770 PQQ458769:PQR458770 PGU458769:PGV458770 OWY458769:OWZ458770 ONC458769:OND458770 ODG458769:ODH458770 NTK458769:NTL458770 NJO458769:NJP458770 MZS458769:MZT458770 MPW458769:MPX458770 MGA458769:MGB458770 LWE458769:LWF458770 LMI458769:LMJ458770 LCM458769:LCN458770 KSQ458769:KSR458770 KIU458769:KIV458770 JYY458769:JYZ458770 JPC458769:JPD458770 JFG458769:JFH458770 IVK458769:IVL458770 ILO458769:ILP458770 IBS458769:IBT458770 HRW458769:HRX458770 HIA458769:HIB458770 GYE458769:GYF458770 GOI458769:GOJ458770 GEM458769:GEN458770 FUQ458769:FUR458770 FKU458769:FKV458770 FAY458769:FAZ458770 ERC458769:ERD458770 EHG458769:EHH458770 DXK458769:DXL458770 DNO458769:DNP458770 DDS458769:DDT458770 CTW458769:CTX458770 CKA458769:CKB458770 CAE458769:CAF458770 BQI458769:BQJ458770 BGM458769:BGN458770 AWQ458769:AWR458770 AMU458769:AMV458770 ACY458769:ACZ458770 TC458769:TD458770 JG458769:JH458770 WVS393233:WVT393234 WLW393233:WLX393234 WCA393233:WCB393234 VSE393233:VSF393234 VII393233:VIJ393234 UYM393233:UYN393234 UOQ393233:UOR393234 UEU393233:UEV393234 TUY393233:TUZ393234 TLC393233:TLD393234 TBG393233:TBH393234 SRK393233:SRL393234 SHO393233:SHP393234 RXS393233:RXT393234 RNW393233:RNX393234 REA393233:REB393234 QUE393233:QUF393234 QKI393233:QKJ393234 QAM393233:QAN393234 PQQ393233:PQR393234 PGU393233:PGV393234 OWY393233:OWZ393234 ONC393233:OND393234 ODG393233:ODH393234 NTK393233:NTL393234 NJO393233:NJP393234 MZS393233:MZT393234 MPW393233:MPX393234 MGA393233:MGB393234 LWE393233:LWF393234 LMI393233:LMJ393234 LCM393233:LCN393234 KSQ393233:KSR393234 KIU393233:KIV393234 JYY393233:JYZ393234 JPC393233:JPD393234 JFG393233:JFH393234 IVK393233:IVL393234 ILO393233:ILP393234 IBS393233:IBT393234 HRW393233:HRX393234 HIA393233:HIB393234 GYE393233:GYF393234 GOI393233:GOJ393234 GEM393233:GEN393234 FUQ393233:FUR393234 FKU393233:FKV393234 FAY393233:FAZ393234 ERC393233:ERD393234 EHG393233:EHH393234 DXK393233:DXL393234 DNO393233:DNP393234 DDS393233:DDT393234 CTW393233:CTX393234 CKA393233:CKB393234 CAE393233:CAF393234 BQI393233:BQJ393234 BGM393233:BGN393234 AWQ393233:AWR393234 AMU393233:AMV393234 ACY393233:ACZ393234 TC393233:TD393234 JG393233:JH393234 WVS327697:WVT327698 WLW327697:WLX327698 WCA327697:WCB327698 VSE327697:VSF327698 VII327697:VIJ327698 UYM327697:UYN327698 UOQ327697:UOR327698 UEU327697:UEV327698 TUY327697:TUZ327698 TLC327697:TLD327698 TBG327697:TBH327698 SRK327697:SRL327698 SHO327697:SHP327698 RXS327697:RXT327698 RNW327697:RNX327698 REA327697:REB327698 QUE327697:QUF327698 QKI327697:QKJ327698 QAM327697:QAN327698 PQQ327697:PQR327698 PGU327697:PGV327698 OWY327697:OWZ327698 ONC327697:OND327698 ODG327697:ODH327698 NTK327697:NTL327698 NJO327697:NJP327698 MZS327697:MZT327698 MPW327697:MPX327698 MGA327697:MGB327698 LWE327697:LWF327698 LMI327697:LMJ327698 LCM327697:LCN327698 KSQ327697:KSR327698 KIU327697:KIV327698 JYY327697:JYZ327698 JPC327697:JPD327698 JFG327697:JFH327698 IVK327697:IVL327698 ILO327697:ILP327698 IBS327697:IBT327698 HRW327697:HRX327698 HIA327697:HIB327698 GYE327697:GYF327698 GOI327697:GOJ327698 GEM327697:GEN327698 FUQ327697:FUR327698 FKU327697:FKV327698 FAY327697:FAZ327698 ERC327697:ERD327698 EHG327697:EHH327698 DXK327697:DXL327698 DNO327697:DNP327698 DDS327697:DDT327698 CTW327697:CTX327698 CKA327697:CKB327698 CAE327697:CAF327698 BQI327697:BQJ327698 BGM327697:BGN327698 AWQ327697:AWR327698 AMU327697:AMV327698 ACY327697:ACZ327698 TC327697:TD327698 JG327697:JH327698 WVS262161:WVT262162 WLW262161:WLX262162 WCA262161:WCB262162 VSE262161:VSF262162 VII262161:VIJ262162 UYM262161:UYN262162 UOQ262161:UOR262162 UEU262161:UEV262162 TUY262161:TUZ262162 TLC262161:TLD262162 TBG262161:TBH262162 SRK262161:SRL262162 SHO262161:SHP262162 RXS262161:RXT262162 RNW262161:RNX262162 REA262161:REB262162 QUE262161:QUF262162 QKI262161:QKJ262162 QAM262161:QAN262162 PQQ262161:PQR262162 PGU262161:PGV262162 OWY262161:OWZ262162 ONC262161:OND262162 ODG262161:ODH262162 NTK262161:NTL262162 NJO262161:NJP262162 MZS262161:MZT262162 MPW262161:MPX262162 MGA262161:MGB262162 LWE262161:LWF262162 LMI262161:LMJ262162 LCM262161:LCN262162 KSQ262161:KSR262162 KIU262161:KIV262162 JYY262161:JYZ262162 JPC262161:JPD262162 JFG262161:JFH262162 IVK262161:IVL262162 ILO262161:ILP262162 IBS262161:IBT262162 HRW262161:HRX262162 HIA262161:HIB262162 GYE262161:GYF262162 GOI262161:GOJ262162 GEM262161:GEN262162 FUQ262161:FUR262162 FKU262161:FKV262162 FAY262161:FAZ262162 ERC262161:ERD262162 EHG262161:EHH262162 DXK262161:DXL262162 DNO262161:DNP262162 DDS262161:DDT262162 CTW262161:CTX262162 CKA262161:CKB262162 CAE262161:CAF262162 BQI262161:BQJ262162 BGM262161:BGN262162 AWQ262161:AWR262162 AMU262161:AMV262162 ACY262161:ACZ262162 TC262161:TD262162 JG262161:JH262162 WVS196625:WVT196626 WLW196625:WLX196626 WCA196625:WCB196626 VSE196625:VSF196626 VII196625:VIJ196626 UYM196625:UYN196626 UOQ196625:UOR196626 UEU196625:UEV196626 TUY196625:TUZ196626 TLC196625:TLD196626 TBG196625:TBH196626 SRK196625:SRL196626 SHO196625:SHP196626 RXS196625:RXT196626 RNW196625:RNX196626 REA196625:REB196626 QUE196625:QUF196626 QKI196625:QKJ196626 QAM196625:QAN196626 PQQ196625:PQR196626 PGU196625:PGV196626 OWY196625:OWZ196626 ONC196625:OND196626 ODG196625:ODH196626 NTK196625:NTL196626 NJO196625:NJP196626 MZS196625:MZT196626 MPW196625:MPX196626 MGA196625:MGB196626 LWE196625:LWF196626 LMI196625:LMJ196626 LCM196625:LCN196626 KSQ196625:KSR196626 KIU196625:KIV196626 JYY196625:JYZ196626 JPC196625:JPD196626 JFG196625:JFH196626 IVK196625:IVL196626 ILO196625:ILP196626 IBS196625:IBT196626 HRW196625:HRX196626 HIA196625:HIB196626 GYE196625:GYF196626 GOI196625:GOJ196626 GEM196625:GEN196626 FUQ196625:FUR196626 FKU196625:FKV196626 FAY196625:FAZ196626 ERC196625:ERD196626 EHG196625:EHH196626 DXK196625:DXL196626 DNO196625:DNP196626 DDS196625:DDT196626 CTW196625:CTX196626 CKA196625:CKB196626 CAE196625:CAF196626 BQI196625:BQJ196626 BGM196625:BGN196626 AWQ196625:AWR196626 AMU196625:AMV196626 ACY196625:ACZ196626 TC196625:TD196626 JG196625:JH196626 WVS131089:WVT131090 WLW131089:WLX131090 WCA131089:WCB131090 VSE131089:VSF131090 VII131089:VIJ131090 UYM131089:UYN131090 UOQ131089:UOR131090 UEU131089:UEV131090 TUY131089:TUZ131090 TLC131089:TLD131090 TBG131089:TBH131090 SRK131089:SRL131090 SHO131089:SHP131090 RXS131089:RXT131090 RNW131089:RNX131090 REA131089:REB131090 QUE131089:QUF131090 QKI131089:QKJ131090 QAM131089:QAN131090 PQQ131089:PQR131090 PGU131089:PGV131090 OWY131089:OWZ131090 ONC131089:OND131090 ODG131089:ODH131090 NTK131089:NTL131090 NJO131089:NJP131090 MZS131089:MZT131090 MPW131089:MPX131090 MGA131089:MGB131090 LWE131089:LWF131090 LMI131089:LMJ131090 LCM131089:LCN131090 KSQ131089:KSR131090 KIU131089:KIV131090 JYY131089:JYZ131090 JPC131089:JPD131090 JFG131089:JFH131090 IVK131089:IVL131090 ILO131089:ILP131090 IBS131089:IBT131090 HRW131089:HRX131090 HIA131089:HIB131090 GYE131089:GYF131090 GOI131089:GOJ131090 GEM131089:GEN131090 FUQ131089:FUR131090 FKU131089:FKV131090 FAY131089:FAZ131090 ERC131089:ERD131090 EHG131089:EHH131090 DXK131089:DXL131090 DNO131089:DNP131090 DDS131089:DDT131090 CTW131089:CTX131090 CKA131089:CKB131090 CAE131089:CAF131090 BQI131089:BQJ131090 BGM131089:BGN131090 AWQ131089:AWR131090 AMU131089:AMV131090 ACY131089:ACZ131090 TC131089:TD131090 JG131089:JH131090 WVS65553:WVT65554 WLW65553:WLX65554 WCA65553:WCB65554 VSE65553:VSF65554 VII65553:VIJ65554 UYM65553:UYN65554 UOQ65553:UOR65554 UEU65553:UEV65554 TUY65553:TUZ65554 TLC65553:TLD65554 TBG65553:TBH65554 SRK65553:SRL65554 SHO65553:SHP65554 RXS65553:RXT65554 RNW65553:RNX65554 REA65553:REB65554 QUE65553:QUF65554 QKI65553:QKJ65554 QAM65553:QAN65554 PQQ65553:PQR65554 PGU65553:PGV65554 OWY65553:OWZ65554 ONC65553:OND65554 ODG65553:ODH65554 NTK65553:NTL65554 NJO65553:NJP65554 MZS65553:MZT65554 MPW65553:MPX65554 MGA65553:MGB65554 LWE65553:LWF65554 LMI65553:LMJ65554 LCM65553:LCN65554 KSQ65553:KSR65554 KIU65553:KIV65554 JYY65553:JYZ65554 JPC65553:JPD65554 JFG65553:JFH65554 IVK65553:IVL65554 ILO65553:ILP65554 IBS65553:IBT65554 HRW65553:HRX65554 HIA65553:HIB65554 GYE65553:GYF65554 GOI65553:GOJ65554 GEM65553:GEN65554 FUQ65553:FUR65554 FKU65553:FKV65554 FAY65553:FAZ65554 ERC65553:ERD65554 EHG65553:EHH65554 DXK65553:DXL65554 DNO65553:DNP65554 DDS65553:DDT65554 CTW65553:CTX65554 CKA65553:CKB65554 CAE65553:CAF65554 BQI65553:BQJ65554 BGM65553:BGN65554 AWQ65553:AWR65554 AMU65553:AMV65554 ACY65553:ACZ65554 TC65553:TD65554">
      <formula1>B65553</formula1>
    </dataValidation>
    <dataValidation type="whole" allowBlank="1" showInputMessage="1" showErrorMessage="1" error="Only numbers more than 0 and less than 4 are allowed" sqref="A23:A26">
      <formula1>1</formula1>
      <formula2>3</formula2>
    </dataValidation>
    <dataValidation type="whole" allowBlank="1" showInputMessage="1" showErrorMessage="1" error="Only numbers more than 0 and less than 4 are allowed_x000a_" sqref="A14:A17">
      <formula1>1</formula1>
      <formula2>3</formula2>
    </dataValidation>
  </dataValidations>
  <pageMargins left="0.33250000000000002" right="1.3748958333333334" top="0.33" bottom="0.33" header="0.19" footer="0.22"/>
  <pageSetup paperSize="9" scale="37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82"/>
  <sheetViews>
    <sheetView workbookViewId="0">
      <selection activeCell="C1" sqref="C1"/>
    </sheetView>
  </sheetViews>
  <sheetFormatPr defaultColWidth="9.15625" defaultRowHeight="14.4" x14ac:dyDescent="0.55000000000000004"/>
  <cols>
    <col min="1" max="2" width="9.15625" style="8"/>
    <col min="3" max="3" width="9.15625" style="4"/>
    <col min="4" max="7" width="9.15625" style="8"/>
    <col min="8" max="8" width="9.15625" style="68"/>
    <col min="9" max="16384" width="9.15625" style="5"/>
  </cols>
  <sheetData>
    <row r="1" spans="1:18" x14ac:dyDescent="0.55000000000000004">
      <c r="A1" s="9">
        <v>0</v>
      </c>
      <c r="B1" s="7">
        <v>0.14000000000000001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8" x14ac:dyDescent="0.55000000000000004">
      <c r="A2" s="9">
        <v>0.02</v>
      </c>
      <c r="B2" s="7">
        <v>0.59</v>
      </c>
      <c r="D2" s="8">
        <v>0</v>
      </c>
      <c r="E2" s="8">
        <v>0</v>
      </c>
      <c r="F2" s="8">
        <v>0.1</v>
      </c>
      <c r="G2" s="8">
        <v>0.6</v>
      </c>
      <c r="H2" s="8">
        <v>1.1000000000000001</v>
      </c>
      <c r="I2" s="6">
        <v>7.9770000000000003</v>
      </c>
      <c r="J2" s="4">
        <f>'Tank Sounding'!D14</f>
        <v>7.9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8" x14ac:dyDescent="0.55000000000000004">
      <c r="A3" s="9">
        <v>0.04</v>
      </c>
      <c r="B3" s="7">
        <v>1.05</v>
      </c>
      <c r="D3" s="8">
        <v>0.2</v>
      </c>
      <c r="E3" s="8">
        <v>0</v>
      </c>
      <c r="F3" s="9">
        <v>-3.6</v>
      </c>
      <c r="G3" s="9">
        <v>-6.9</v>
      </c>
      <c r="H3" s="68">
        <v>-8.9</v>
      </c>
      <c r="J3" s="6">
        <f>I2-J2</f>
        <v>7.6999999999999957E-2</v>
      </c>
      <c r="K3" s="5">
        <f>MROUND(J3,0.2)</f>
        <v>0</v>
      </c>
      <c r="L3" s="5">
        <f>VLOOKUP(ROUNDDOWN($K$3,2),D:H,MATCH(L2,E1:H1,0)+1,FALSE)</f>
        <v>0.6</v>
      </c>
      <c r="M3" s="5">
        <f>L3+((N3-L3)*(M2-L2))</f>
        <v>0.67499999999999993</v>
      </c>
      <c r="N3" s="5">
        <f>VLOOKUP(ROUNDDOWN($K$3,2),D:H,MATCH(N2,E1:H1,0)+1,FALSE)</f>
        <v>1.1000000000000001</v>
      </c>
      <c r="O3" s="5">
        <f>IF(P8,O8,O8-0.01)</f>
        <v>0.08</v>
      </c>
      <c r="P3" s="4">
        <f>VLOOKUP(ROUNDDOWN(O3,2),$A:$B,2,FALSE)</f>
        <v>1.96</v>
      </c>
    </row>
    <row r="4" spans="1:18" x14ac:dyDescent="0.55000000000000004">
      <c r="A4" s="9">
        <v>0.06</v>
      </c>
      <c r="B4" s="7">
        <v>1.5</v>
      </c>
      <c r="D4" s="8">
        <v>0.4</v>
      </c>
      <c r="E4" s="8">
        <v>0</v>
      </c>
      <c r="F4" s="9">
        <v>-3.6</v>
      </c>
      <c r="G4" s="9">
        <v>-7.1</v>
      </c>
      <c r="H4" s="68">
        <v>-10.7</v>
      </c>
      <c r="J4" s="5" t="b">
        <f>IF(AND(OR(B1=$P$3,B1=$P$5),OR(A1=$O$3,A1=$O$5)),TRUE,FALSE)</f>
        <v>0</v>
      </c>
      <c r="O4" s="6">
        <f>J3+(M3/100)</f>
        <v>8.3749999999999963E-2</v>
      </c>
      <c r="P4" s="6">
        <f>IF((P5-P3)&gt;0,P3+((P5-P3)/(O5-O3)*(O4-O3)),P3)</f>
        <v>2.0443749999999992</v>
      </c>
    </row>
    <row r="5" spans="1:18" x14ac:dyDescent="0.55000000000000004">
      <c r="A5" s="9">
        <v>0.08</v>
      </c>
      <c r="B5" s="7">
        <v>1.96</v>
      </c>
      <c r="D5" s="8">
        <v>0.6</v>
      </c>
      <c r="E5" s="8">
        <v>0</v>
      </c>
      <c r="F5" s="9">
        <v>-3.6</v>
      </c>
      <c r="G5" s="9">
        <v>-7.1</v>
      </c>
      <c r="H5" s="68">
        <v>-10.7</v>
      </c>
      <c r="O5" s="5">
        <f>IF(O4=O3,O3,O3+0.02)</f>
        <v>0.1</v>
      </c>
      <c r="P5" s="4">
        <f>VLOOKUP(ROUNDDOWN(O5,2),$A:$B,2,FALSE)</f>
        <v>2.41</v>
      </c>
    </row>
    <row r="6" spans="1:18" x14ac:dyDescent="0.55000000000000004">
      <c r="A6" s="9">
        <v>0.1</v>
      </c>
      <c r="B6" s="7">
        <v>2.41</v>
      </c>
      <c r="D6" s="8">
        <v>0.8</v>
      </c>
      <c r="E6" s="8">
        <v>0</v>
      </c>
      <c r="F6" s="9">
        <v>-3.6</v>
      </c>
      <c r="G6" s="9">
        <v>-7.1</v>
      </c>
      <c r="H6" s="68">
        <v>-10.7</v>
      </c>
    </row>
    <row r="7" spans="1:18" x14ac:dyDescent="0.55000000000000004">
      <c r="A7" s="9">
        <v>0.12</v>
      </c>
      <c r="B7" s="7">
        <v>2.87</v>
      </c>
      <c r="D7" s="8">
        <v>1</v>
      </c>
      <c r="E7" s="8">
        <v>0</v>
      </c>
      <c r="F7" s="9">
        <v>-3.6</v>
      </c>
      <c r="G7" s="9">
        <v>-7.1</v>
      </c>
      <c r="H7" s="68">
        <v>-10.7</v>
      </c>
    </row>
    <row r="8" spans="1:18" x14ac:dyDescent="0.55000000000000004">
      <c r="A8" s="9">
        <v>0.14000000000000001</v>
      </c>
      <c r="B8" s="7">
        <v>3.32</v>
      </c>
      <c r="D8" s="8">
        <v>1.2</v>
      </c>
      <c r="E8" s="8">
        <v>0</v>
      </c>
      <c r="F8" s="9">
        <v>-3.6</v>
      </c>
      <c r="G8" s="9">
        <v>-7.1</v>
      </c>
      <c r="H8" s="68">
        <v>-10.7</v>
      </c>
      <c r="O8" s="4">
        <f>ROUND(O4,2)</f>
        <v>0.08</v>
      </c>
      <c r="P8" s="5" t="b">
        <f>ISEVEN(VALUE(RIGHT(O8*100,1)))</f>
        <v>1</v>
      </c>
    </row>
    <row r="9" spans="1:18" x14ac:dyDescent="0.55000000000000004">
      <c r="A9" s="9">
        <v>0.16</v>
      </c>
      <c r="B9" s="7">
        <v>3.78</v>
      </c>
      <c r="D9" s="8">
        <v>1.4</v>
      </c>
      <c r="E9" s="8">
        <v>0</v>
      </c>
      <c r="F9" s="9">
        <v>-3.6</v>
      </c>
      <c r="G9" s="9">
        <v>-7.1</v>
      </c>
      <c r="H9" s="68">
        <v>-10.7</v>
      </c>
      <c r="J9" t="s">
        <v>24</v>
      </c>
      <c r="K9" s="6"/>
      <c r="L9" s="6">
        <f>I2-O4</f>
        <v>7.8932500000000001</v>
      </c>
    </row>
    <row r="10" spans="1:18" x14ac:dyDescent="0.55000000000000004">
      <c r="A10" s="9">
        <v>0.18</v>
      </c>
      <c r="B10" s="7">
        <v>4.2300000000000004</v>
      </c>
      <c r="D10" s="8">
        <v>1.6</v>
      </c>
      <c r="E10" s="8">
        <v>0</v>
      </c>
      <c r="F10" s="9">
        <v>-3.6</v>
      </c>
      <c r="G10" s="9">
        <v>-7.1</v>
      </c>
      <c r="H10" s="68">
        <v>-10.7</v>
      </c>
    </row>
    <row r="11" spans="1:18" x14ac:dyDescent="0.55000000000000004">
      <c r="A11" s="9">
        <v>0.2</v>
      </c>
      <c r="B11" s="7">
        <v>4.68</v>
      </c>
      <c r="D11" s="8">
        <v>1.8</v>
      </c>
      <c r="E11" s="8">
        <v>0</v>
      </c>
      <c r="F11" s="9">
        <v>-3.6</v>
      </c>
      <c r="G11" s="9">
        <v>-7.1</v>
      </c>
      <c r="H11" s="68">
        <v>-10.7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  <c r="R11" t="s">
        <v>54</v>
      </c>
    </row>
    <row r="12" spans="1:18" x14ac:dyDescent="0.55000000000000004">
      <c r="A12" s="9">
        <v>0.22</v>
      </c>
      <c r="B12" s="7">
        <v>5.14</v>
      </c>
      <c r="D12" s="8">
        <v>2</v>
      </c>
      <c r="E12" s="8">
        <v>0</v>
      </c>
      <c r="F12" s="9">
        <v>-3.6</v>
      </c>
      <c r="G12" s="9">
        <v>-7.1</v>
      </c>
      <c r="H12" s="68">
        <v>-10.7</v>
      </c>
      <c r="M12" s="5">
        <f>MROUND(M15,0.2)</f>
        <v>1.4000000000000001</v>
      </c>
      <c r="N12" s="5">
        <f>VLOOKUP(ROUNDDOWN($M$12,2),D:H,MATCH(N11,$E$1:$H$1,0)+1,FALSE)</f>
        <v>-7.1</v>
      </c>
      <c r="O12" s="5">
        <f>N12+((P12-N12)*(O11-N11))</f>
        <v>-7.46</v>
      </c>
      <c r="P12" s="5">
        <f>VLOOKUP(ROUNDDOWN($M$12,2),D:H,MATCH(P11,$E$1:$H$1,0)+1,FALSE)</f>
        <v>-10.7</v>
      </c>
      <c r="Q12" s="6">
        <f>M15-(O12/100)</f>
        <v>1.5335681517953399</v>
      </c>
      <c r="R12" s="6">
        <f>I2-Q12</f>
        <v>6.4434318482046606</v>
      </c>
    </row>
    <row r="13" spans="1:18" x14ac:dyDescent="0.55000000000000004">
      <c r="A13" s="9">
        <v>0.24</v>
      </c>
      <c r="B13" s="7">
        <v>5.59</v>
      </c>
      <c r="D13" s="8">
        <v>2.2000000000000002</v>
      </c>
      <c r="E13" s="8">
        <v>0</v>
      </c>
      <c r="F13" s="9">
        <v>-3.6</v>
      </c>
      <c r="G13" s="9">
        <v>-7.1</v>
      </c>
      <c r="H13" s="68">
        <v>-10.7</v>
      </c>
      <c r="M13" s="1"/>
      <c r="N13" s="1"/>
      <c r="O13" s="1"/>
    </row>
    <row r="14" spans="1:18" x14ac:dyDescent="0.55000000000000004">
      <c r="A14" s="9">
        <v>0.26</v>
      </c>
      <c r="B14" s="7">
        <v>6.05</v>
      </c>
      <c r="D14" s="8">
        <v>2.4</v>
      </c>
      <c r="E14" s="8">
        <v>0</v>
      </c>
      <c r="F14" s="9">
        <v>-3.6</v>
      </c>
      <c r="G14" s="9">
        <v>-7.1</v>
      </c>
      <c r="H14" s="68">
        <v>-10.7</v>
      </c>
      <c r="M14" s="1">
        <f>LOOKUP(N15,B:B,A:A)</f>
        <v>1.44</v>
      </c>
      <c r="N14" s="5">
        <f>VLOOKUP(ROUNDDOWN(M14,2),$A:$B,2,FALSE)</f>
        <v>32.880000000000003</v>
      </c>
      <c r="O14" s="1"/>
    </row>
    <row r="15" spans="1:18" x14ac:dyDescent="0.55000000000000004">
      <c r="A15" s="9">
        <v>0.28000000000000003</v>
      </c>
      <c r="B15" s="7">
        <v>6.5</v>
      </c>
      <c r="D15" s="8">
        <v>2.6</v>
      </c>
      <c r="E15" s="8">
        <v>0</v>
      </c>
      <c r="F15" s="9">
        <v>-3.6</v>
      </c>
      <c r="G15" s="9">
        <v>-7.1</v>
      </c>
      <c r="H15" s="68">
        <v>-10.7</v>
      </c>
      <c r="M15">
        <f>M14+((N15-N14)*ABS(M16-M14))/(N16-N14)</f>
        <v>1.4589681517953399</v>
      </c>
      <c r="N15" s="1">
        <f>'Tank Sounding'!L14</f>
        <v>33.31626749129282</v>
      </c>
      <c r="O15"/>
    </row>
    <row r="16" spans="1:18" x14ac:dyDescent="0.55000000000000004">
      <c r="A16" s="9">
        <v>0.3</v>
      </c>
      <c r="B16" s="7">
        <v>6.96</v>
      </c>
      <c r="D16" s="8">
        <v>2.8</v>
      </c>
      <c r="E16" s="8">
        <v>0</v>
      </c>
      <c r="F16" s="9">
        <v>-3.6</v>
      </c>
      <c r="G16" s="9">
        <v>-7.1</v>
      </c>
      <c r="H16" s="68">
        <v>-10.7</v>
      </c>
      <c r="M16" s="1">
        <f>M14+0.02</f>
        <v>1.46</v>
      </c>
      <c r="N16" s="1">
        <f>VLOOKUP(ROUNDDOWN(M16,2),$A:$B,2,FALSE)</f>
        <v>33.340000000000003</v>
      </c>
      <c r="O16" s="1"/>
    </row>
    <row r="17" spans="1:13" x14ac:dyDescent="0.55000000000000004">
      <c r="A17" s="9">
        <v>0.32</v>
      </c>
      <c r="B17" s="7">
        <v>7.41</v>
      </c>
      <c r="D17" s="8">
        <v>3</v>
      </c>
      <c r="E17" s="8">
        <v>0</v>
      </c>
      <c r="F17" s="9">
        <v>-3.6</v>
      </c>
      <c r="G17" s="9">
        <v>-7.1</v>
      </c>
      <c r="H17" s="68">
        <v>-10.7</v>
      </c>
      <c r="M17" s="1"/>
    </row>
    <row r="18" spans="1:13" x14ac:dyDescent="0.55000000000000004">
      <c r="A18" s="9">
        <v>0.34</v>
      </c>
      <c r="B18" s="7">
        <v>7.87</v>
      </c>
      <c r="D18" s="8">
        <v>3.2</v>
      </c>
      <c r="E18" s="8">
        <v>0</v>
      </c>
      <c r="F18" s="9">
        <v>-3.6</v>
      </c>
      <c r="G18" s="9">
        <v>-7.1</v>
      </c>
      <c r="H18" s="68">
        <v>-10.7</v>
      </c>
      <c r="M18" s="1"/>
    </row>
    <row r="19" spans="1:13" x14ac:dyDescent="0.55000000000000004">
      <c r="A19" s="9">
        <v>0.36</v>
      </c>
      <c r="B19" s="7">
        <v>8.32</v>
      </c>
      <c r="D19" s="8">
        <v>3.4</v>
      </c>
      <c r="E19" s="8">
        <v>0</v>
      </c>
      <c r="F19" s="9">
        <v>-3.6</v>
      </c>
      <c r="G19" s="9">
        <v>-7.1</v>
      </c>
      <c r="H19" s="68">
        <v>-10.7</v>
      </c>
      <c r="M19" s="1"/>
    </row>
    <row r="20" spans="1:13" x14ac:dyDescent="0.55000000000000004">
      <c r="A20" s="9">
        <v>0.38</v>
      </c>
      <c r="B20" s="7">
        <v>8.7799999999999994</v>
      </c>
      <c r="D20" s="8">
        <v>3.6</v>
      </c>
      <c r="E20" s="8">
        <v>0</v>
      </c>
      <c r="F20" s="9">
        <v>-3.6</v>
      </c>
      <c r="G20" s="9">
        <v>-7.1</v>
      </c>
      <c r="H20" s="68">
        <v>-10.7</v>
      </c>
      <c r="M20"/>
    </row>
    <row r="21" spans="1:13" x14ac:dyDescent="0.55000000000000004">
      <c r="A21" s="9">
        <v>0.4</v>
      </c>
      <c r="B21" s="7">
        <v>9.23</v>
      </c>
      <c r="D21" s="8">
        <v>3.8</v>
      </c>
      <c r="E21" s="8">
        <v>0</v>
      </c>
      <c r="F21" s="9">
        <v>-3.6</v>
      </c>
      <c r="G21" s="9">
        <v>-7.1</v>
      </c>
      <c r="H21" s="68">
        <v>-10.7</v>
      </c>
      <c r="M21" s="1"/>
    </row>
    <row r="22" spans="1:13" x14ac:dyDescent="0.55000000000000004">
      <c r="A22" s="9">
        <v>0.42</v>
      </c>
      <c r="B22" s="7">
        <v>9.69</v>
      </c>
      <c r="D22" s="8">
        <v>4</v>
      </c>
      <c r="E22" s="8">
        <v>0</v>
      </c>
      <c r="F22" s="9">
        <v>-3.6</v>
      </c>
      <c r="G22" s="9">
        <v>-7.1</v>
      </c>
      <c r="H22" s="68">
        <v>-10.7</v>
      </c>
      <c r="M22" s="1"/>
    </row>
    <row r="23" spans="1:13" x14ac:dyDescent="0.55000000000000004">
      <c r="A23" s="9">
        <v>0.44</v>
      </c>
      <c r="B23" s="7">
        <v>10.14</v>
      </c>
      <c r="D23" s="8">
        <v>4.2</v>
      </c>
      <c r="E23" s="8">
        <v>0</v>
      </c>
      <c r="F23" s="9">
        <v>-3.6</v>
      </c>
      <c r="G23" s="9">
        <v>-7.1</v>
      </c>
      <c r="H23" s="68">
        <v>-10.7</v>
      </c>
    </row>
    <row r="24" spans="1:13" x14ac:dyDescent="0.55000000000000004">
      <c r="A24" s="9">
        <v>0.46</v>
      </c>
      <c r="B24" s="7">
        <v>10.6</v>
      </c>
      <c r="D24" s="8">
        <v>4.4000000000000004</v>
      </c>
      <c r="E24" s="8">
        <v>0</v>
      </c>
      <c r="F24" s="9">
        <v>-3.6</v>
      </c>
      <c r="G24" s="9">
        <v>-7.1</v>
      </c>
      <c r="H24" s="68">
        <v>-10.7</v>
      </c>
    </row>
    <row r="25" spans="1:13" x14ac:dyDescent="0.55000000000000004">
      <c r="A25" s="9">
        <v>0.48</v>
      </c>
      <c r="B25" s="7">
        <v>11.05</v>
      </c>
      <c r="D25" s="8">
        <v>4.5999999999999996</v>
      </c>
      <c r="E25" s="8">
        <v>0</v>
      </c>
      <c r="F25" s="9">
        <v>-3.6</v>
      </c>
      <c r="G25" s="9">
        <v>-7.1</v>
      </c>
      <c r="H25" s="68">
        <v>-10.7</v>
      </c>
    </row>
    <row r="26" spans="1:13" x14ac:dyDescent="0.55000000000000004">
      <c r="A26" s="9">
        <v>0.5</v>
      </c>
      <c r="B26" s="7">
        <v>11.51</v>
      </c>
      <c r="D26" s="8">
        <v>4.8</v>
      </c>
      <c r="E26" s="8">
        <v>0</v>
      </c>
      <c r="F26" s="9">
        <v>-3.6</v>
      </c>
      <c r="G26" s="9">
        <v>-7.1</v>
      </c>
      <c r="H26" s="68">
        <v>-10.7</v>
      </c>
    </row>
    <row r="27" spans="1:13" x14ac:dyDescent="0.55000000000000004">
      <c r="A27" s="9">
        <v>0.52</v>
      </c>
      <c r="B27" s="7">
        <v>11.96</v>
      </c>
      <c r="D27" s="8">
        <v>5</v>
      </c>
      <c r="E27" s="8">
        <v>0</v>
      </c>
      <c r="F27" s="9">
        <v>-3.6</v>
      </c>
      <c r="G27" s="9">
        <v>-7.1</v>
      </c>
      <c r="H27" s="68">
        <v>-10.7</v>
      </c>
    </row>
    <row r="28" spans="1:13" x14ac:dyDescent="0.55000000000000004">
      <c r="A28" s="9">
        <v>0.54</v>
      </c>
      <c r="B28" s="7">
        <v>12.42</v>
      </c>
      <c r="D28" s="8">
        <v>5.2</v>
      </c>
      <c r="E28" s="8">
        <v>0</v>
      </c>
      <c r="F28" s="9">
        <v>-3.6</v>
      </c>
      <c r="G28" s="9">
        <v>-7.1</v>
      </c>
      <c r="H28" s="68">
        <v>-10.7</v>
      </c>
    </row>
    <row r="29" spans="1:13" x14ac:dyDescent="0.55000000000000004">
      <c r="A29" s="9">
        <v>0.56000000000000005</v>
      </c>
      <c r="B29" s="7">
        <v>12.87</v>
      </c>
      <c r="D29" s="8">
        <v>5.4</v>
      </c>
      <c r="E29" s="8">
        <v>0</v>
      </c>
      <c r="F29" s="9">
        <v>-3.6</v>
      </c>
      <c r="G29" s="9">
        <v>-7.1</v>
      </c>
      <c r="H29" s="68">
        <v>-10.7</v>
      </c>
    </row>
    <row r="30" spans="1:13" x14ac:dyDescent="0.55000000000000004">
      <c r="A30" s="9">
        <v>0.57999999999999996</v>
      </c>
      <c r="B30" s="7">
        <v>13.33</v>
      </c>
      <c r="D30" s="8">
        <v>5.6</v>
      </c>
      <c r="E30" s="8">
        <v>0</v>
      </c>
      <c r="F30" s="9">
        <v>-3.6</v>
      </c>
      <c r="G30" s="9">
        <v>-7.1</v>
      </c>
      <c r="H30" s="68">
        <v>-10.7</v>
      </c>
    </row>
    <row r="31" spans="1:13" x14ac:dyDescent="0.55000000000000004">
      <c r="A31" s="9">
        <v>0.6</v>
      </c>
      <c r="B31" s="7">
        <v>13.78</v>
      </c>
      <c r="D31" s="8">
        <v>5.8</v>
      </c>
      <c r="E31" s="8">
        <v>0</v>
      </c>
      <c r="F31" s="9">
        <v>-3.6</v>
      </c>
      <c r="G31" s="9">
        <v>-7.1</v>
      </c>
      <c r="H31" s="68">
        <v>-10.7</v>
      </c>
    </row>
    <row r="32" spans="1:13" x14ac:dyDescent="0.55000000000000004">
      <c r="A32" s="9">
        <v>0.62</v>
      </c>
      <c r="B32" s="7">
        <v>14.24</v>
      </c>
      <c r="D32" s="8">
        <v>6</v>
      </c>
      <c r="E32" s="8">
        <v>0</v>
      </c>
      <c r="F32" s="9">
        <v>-3.6</v>
      </c>
      <c r="G32" s="9">
        <v>-7.1</v>
      </c>
      <c r="H32" s="68">
        <v>-10.7</v>
      </c>
    </row>
    <row r="33" spans="1:8" x14ac:dyDescent="0.55000000000000004">
      <c r="A33" s="9">
        <v>0.64</v>
      </c>
      <c r="B33" s="7">
        <v>14.69</v>
      </c>
      <c r="D33" s="8">
        <v>6.2</v>
      </c>
      <c r="E33" s="8">
        <v>0</v>
      </c>
      <c r="F33" s="9">
        <v>-3.6</v>
      </c>
      <c r="G33" s="9">
        <v>-7.1</v>
      </c>
      <c r="H33" s="68">
        <v>-10.7</v>
      </c>
    </row>
    <row r="34" spans="1:8" x14ac:dyDescent="0.55000000000000004">
      <c r="A34" s="9">
        <v>0.66</v>
      </c>
      <c r="B34" s="7">
        <v>15.15</v>
      </c>
      <c r="D34" s="8">
        <v>6.4</v>
      </c>
      <c r="E34" s="8">
        <v>0</v>
      </c>
      <c r="F34" s="9">
        <v>-3.6</v>
      </c>
      <c r="G34" s="9">
        <v>-7.1</v>
      </c>
      <c r="H34" s="68">
        <v>-10.7</v>
      </c>
    </row>
    <row r="35" spans="1:8" x14ac:dyDescent="0.55000000000000004">
      <c r="A35" s="9">
        <v>0.68</v>
      </c>
      <c r="B35" s="7">
        <v>15.6</v>
      </c>
      <c r="D35" s="8">
        <v>6.6</v>
      </c>
      <c r="E35" s="8">
        <v>0</v>
      </c>
      <c r="F35" s="9">
        <v>-3.6</v>
      </c>
      <c r="G35" s="9">
        <v>-7.1</v>
      </c>
      <c r="H35" s="68">
        <v>-10.7</v>
      </c>
    </row>
    <row r="36" spans="1:8" x14ac:dyDescent="0.55000000000000004">
      <c r="A36" s="9">
        <v>0.7</v>
      </c>
      <c r="B36" s="7">
        <v>16.059999999999999</v>
      </c>
      <c r="D36" s="8">
        <v>6.8</v>
      </c>
      <c r="E36" s="8">
        <v>0</v>
      </c>
      <c r="F36" s="9">
        <v>-3.6</v>
      </c>
      <c r="G36" s="9">
        <v>-7.1</v>
      </c>
      <c r="H36" s="68">
        <v>-10.7</v>
      </c>
    </row>
    <row r="37" spans="1:8" x14ac:dyDescent="0.55000000000000004">
      <c r="A37" s="9">
        <v>0.72</v>
      </c>
      <c r="B37" s="7">
        <v>16.510000000000002</v>
      </c>
      <c r="D37" s="8">
        <v>7</v>
      </c>
      <c r="E37" s="8">
        <v>0</v>
      </c>
      <c r="F37" s="9">
        <v>-3.6</v>
      </c>
      <c r="G37" s="9">
        <v>-7.1</v>
      </c>
      <c r="H37" s="68">
        <v>-10.7</v>
      </c>
    </row>
    <row r="38" spans="1:8" x14ac:dyDescent="0.55000000000000004">
      <c r="A38" s="9">
        <v>0.74</v>
      </c>
      <c r="B38" s="7">
        <v>16.97</v>
      </c>
      <c r="D38" s="8">
        <v>7.2</v>
      </c>
      <c r="E38" s="8">
        <v>0</v>
      </c>
      <c r="F38" s="9">
        <v>-3.6</v>
      </c>
      <c r="G38" s="9">
        <v>-7.1</v>
      </c>
      <c r="H38" s="68">
        <v>-10.7</v>
      </c>
    </row>
    <row r="39" spans="1:8" x14ac:dyDescent="0.55000000000000004">
      <c r="A39" s="9">
        <v>0.76</v>
      </c>
      <c r="B39" s="7">
        <v>17.420000000000002</v>
      </c>
      <c r="D39" s="8">
        <v>7.4</v>
      </c>
      <c r="E39" s="8">
        <v>0</v>
      </c>
      <c r="F39" s="9">
        <v>-3.6</v>
      </c>
      <c r="G39" s="9">
        <v>-7.1</v>
      </c>
      <c r="H39" s="68">
        <v>-10.7</v>
      </c>
    </row>
    <row r="40" spans="1:8" x14ac:dyDescent="0.55000000000000004">
      <c r="A40" s="9">
        <v>0.78</v>
      </c>
      <c r="B40" s="7">
        <v>17.87</v>
      </c>
      <c r="D40" s="8">
        <v>7.6</v>
      </c>
      <c r="E40" s="8">
        <v>0</v>
      </c>
      <c r="F40" s="9">
        <v>-4.0999999999999996</v>
      </c>
      <c r="G40" s="9">
        <v>-8.1</v>
      </c>
      <c r="H40" s="68">
        <v>-11.9</v>
      </c>
    </row>
    <row r="41" spans="1:8" x14ac:dyDescent="0.55000000000000004">
      <c r="A41" s="9">
        <v>0.8</v>
      </c>
      <c r="B41" s="8">
        <v>18.329999999999998</v>
      </c>
      <c r="D41" s="8">
        <v>7.8</v>
      </c>
      <c r="E41" s="8">
        <v>0</v>
      </c>
      <c r="F41" s="9">
        <v>0</v>
      </c>
      <c r="G41" s="9">
        <v>-18.2</v>
      </c>
      <c r="H41" s="68">
        <v>-21.3</v>
      </c>
    </row>
    <row r="42" spans="1:8" x14ac:dyDescent="0.55000000000000004">
      <c r="A42" s="9">
        <v>0.82</v>
      </c>
      <c r="B42" s="8">
        <v>18.78</v>
      </c>
    </row>
    <row r="43" spans="1:8" x14ac:dyDescent="0.55000000000000004">
      <c r="A43" s="9">
        <v>0.84</v>
      </c>
      <c r="B43" s="8">
        <v>19.239999999999998</v>
      </c>
    </row>
    <row r="44" spans="1:8" x14ac:dyDescent="0.55000000000000004">
      <c r="A44" s="9">
        <v>0.86</v>
      </c>
      <c r="B44" s="8">
        <v>19.690000000000001</v>
      </c>
    </row>
    <row r="45" spans="1:8" x14ac:dyDescent="0.55000000000000004">
      <c r="A45" s="9">
        <v>0.88</v>
      </c>
      <c r="B45" s="8">
        <v>20.149999999999999</v>
      </c>
    </row>
    <row r="46" spans="1:8" x14ac:dyDescent="0.55000000000000004">
      <c r="A46" s="9">
        <v>0.9</v>
      </c>
      <c r="B46" s="8">
        <v>20.6</v>
      </c>
    </row>
    <row r="47" spans="1:8" x14ac:dyDescent="0.55000000000000004">
      <c r="A47" s="9">
        <v>0.92</v>
      </c>
      <c r="B47" s="8">
        <v>21.06</v>
      </c>
    </row>
    <row r="48" spans="1:8" x14ac:dyDescent="0.55000000000000004">
      <c r="A48" s="9">
        <v>0.94</v>
      </c>
      <c r="B48" s="8">
        <v>21.51</v>
      </c>
    </row>
    <row r="49" spans="1:2" x14ac:dyDescent="0.55000000000000004">
      <c r="A49" s="9">
        <v>0.96</v>
      </c>
      <c r="B49" s="8">
        <v>21.97</v>
      </c>
    </row>
    <row r="50" spans="1:2" x14ac:dyDescent="0.55000000000000004">
      <c r="A50" s="9">
        <v>0.98</v>
      </c>
      <c r="B50" s="8">
        <v>22.42</v>
      </c>
    </row>
    <row r="51" spans="1:2" x14ac:dyDescent="0.55000000000000004">
      <c r="A51" s="9">
        <v>1</v>
      </c>
      <c r="B51" s="9">
        <v>22.88</v>
      </c>
    </row>
    <row r="52" spans="1:2" x14ac:dyDescent="0.55000000000000004">
      <c r="A52" s="9">
        <v>1.02</v>
      </c>
      <c r="B52" s="9">
        <v>23.33</v>
      </c>
    </row>
    <row r="53" spans="1:2" x14ac:dyDescent="0.55000000000000004">
      <c r="A53" s="9">
        <v>1.04</v>
      </c>
      <c r="B53" s="9">
        <v>23.79</v>
      </c>
    </row>
    <row r="54" spans="1:2" x14ac:dyDescent="0.55000000000000004">
      <c r="A54" s="9">
        <v>1.06</v>
      </c>
      <c r="B54" s="9">
        <v>24.24</v>
      </c>
    </row>
    <row r="55" spans="1:2" x14ac:dyDescent="0.55000000000000004">
      <c r="A55" s="9">
        <v>1.08</v>
      </c>
      <c r="B55" s="9">
        <v>24.7</v>
      </c>
    </row>
    <row r="56" spans="1:2" x14ac:dyDescent="0.55000000000000004">
      <c r="A56" s="9">
        <v>1.1000000000000001</v>
      </c>
      <c r="B56" s="9">
        <v>25.15</v>
      </c>
    </row>
    <row r="57" spans="1:2" x14ac:dyDescent="0.55000000000000004">
      <c r="A57" s="9">
        <v>1.1200000000000001</v>
      </c>
      <c r="B57" s="9">
        <v>25.61</v>
      </c>
    </row>
    <row r="58" spans="1:2" x14ac:dyDescent="0.55000000000000004">
      <c r="A58" s="9">
        <v>1.1399999999999999</v>
      </c>
      <c r="B58" s="9">
        <v>26.06</v>
      </c>
    </row>
    <row r="59" spans="1:2" x14ac:dyDescent="0.55000000000000004">
      <c r="A59" s="9">
        <v>1.1599999999999999</v>
      </c>
      <c r="B59" s="9">
        <v>26.52</v>
      </c>
    </row>
    <row r="60" spans="1:2" x14ac:dyDescent="0.55000000000000004">
      <c r="A60" s="9">
        <v>1.18</v>
      </c>
      <c r="B60" s="9">
        <v>26.97</v>
      </c>
    </row>
    <row r="61" spans="1:2" x14ac:dyDescent="0.55000000000000004">
      <c r="A61" s="9">
        <v>1.2</v>
      </c>
      <c r="B61" s="9">
        <v>27.43</v>
      </c>
    </row>
    <row r="62" spans="1:2" x14ac:dyDescent="0.55000000000000004">
      <c r="A62" s="9">
        <v>1.22</v>
      </c>
      <c r="B62" s="9">
        <v>27.88</v>
      </c>
    </row>
    <row r="63" spans="1:2" x14ac:dyDescent="0.55000000000000004">
      <c r="A63" s="9">
        <v>1.24</v>
      </c>
      <c r="B63" s="9">
        <v>28.34</v>
      </c>
    </row>
    <row r="64" spans="1:2" x14ac:dyDescent="0.55000000000000004">
      <c r="A64" s="9">
        <v>1.26</v>
      </c>
      <c r="B64" s="9">
        <v>28.79</v>
      </c>
    </row>
    <row r="65" spans="1:2" x14ac:dyDescent="0.55000000000000004">
      <c r="A65" s="9">
        <v>1.28</v>
      </c>
      <c r="B65" s="9">
        <v>29.25</v>
      </c>
    </row>
    <row r="66" spans="1:2" x14ac:dyDescent="0.55000000000000004">
      <c r="A66" s="9">
        <v>1.3</v>
      </c>
      <c r="B66" s="9">
        <v>29.7</v>
      </c>
    </row>
    <row r="67" spans="1:2" x14ac:dyDescent="0.55000000000000004">
      <c r="A67" s="9">
        <v>1.32</v>
      </c>
      <c r="B67" s="9">
        <v>30.16</v>
      </c>
    </row>
    <row r="68" spans="1:2" x14ac:dyDescent="0.55000000000000004">
      <c r="A68" s="9">
        <v>1.34</v>
      </c>
      <c r="B68" s="9">
        <v>30.61</v>
      </c>
    </row>
    <row r="69" spans="1:2" x14ac:dyDescent="0.55000000000000004">
      <c r="A69" s="9">
        <v>1.36</v>
      </c>
      <c r="B69" s="9">
        <v>31.06</v>
      </c>
    </row>
    <row r="70" spans="1:2" x14ac:dyDescent="0.55000000000000004">
      <c r="A70" s="9">
        <v>1.38</v>
      </c>
      <c r="B70" s="9">
        <v>31.52</v>
      </c>
    </row>
    <row r="71" spans="1:2" x14ac:dyDescent="0.55000000000000004">
      <c r="A71" s="9">
        <v>1.4</v>
      </c>
      <c r="B71" s="9">
        <v>31.97</v>
      </c>
    </row>
    <row r="72" spans="1:2" x14ac:dyDescent="0.55000000000000004">
      <c r="A72" s="9">
        <v>1.42</v>
      </c>
      <c r="B72" s="9">
        <v>32.43</v>
      </c>
    </row>
    <row r="73" spans="1:2" x14ac:dyDescent="0.55000000000000004">
      <c r="A73" s="9">
        <v>1.44</v>
      </c>
      <c r="B73" s="9">
        <v>32.880000000000003</v>
      </c>
    </row>
    <row r="74" spans="1:2" x14ac:dyDescent="0.55000000000000004">
      <c r="A74" s="9">
        <v>1.46</v>
      </c>
      <c r="B74" s="9">
        <v>33.340000000000003</v>
      </c>
    </row>
    <row r="75" spans="1:2" x14ac:dyDescent="0.55000000000000004">
      <c r="A75" s="9">
        <v>1.48</v>
      </c>
      <c r="B75" s="9">
        <v>33.79</v>
      </c>
    </row>
    <row r="76" spans="1:2" x14ac:dyDescent="0.55000000000000004">
      <c r="A76" s="9">
        <v>1.5</v>
      </c>
      <c r="B76" s="9">
        <v>34.25</v>
      </c>
    </row>
    <row r="77" spans="1:2" x14ac:dyDescent="0.55000000000000004">
      <c r="A77" s="9">
        <v>1.52</v>
      </c>
      <c r="B77" s="9">
        <v>34.700000000000003</v>
      </c>
    </row>
    <row r="78" spans="1:2" x14ac:dyDescent="0.55000000000000004">
      <c r="A78" s="9">
        <v>1.54</v>
      </c>
      <c r="B78" s="9">
        <v>35.159999999999997</v>
      </c>
    </row>
    <row r="79" spans="1:2" x14ac:dyDescent="0.55000000000000004">
      <c r="A79" s="9">
        <v>1.56</v>
      </c>
      <c r="B79" s="9">
        <v>35.61</v>
      </c>
    </row>
    <row r="80" spans="1:2" x14ac:dyDescent="0.55000000000000004">
      <c r="A80" s="9">
        <v>1.58</v>
      </c>
      <c r="B80" s="9">
        <v>36.07</v>
      </c>
    </row>
    <row r="81" spans="1:2" x14ac:dyDescent="0.55000000000000004">
      <c r="A81" s="9">
        <v>1.6</v>
      </c>
      <c r="B81" s="9">
        <v>36.520000000000003</v>
      </c>
    </row>
    <row r="82" spans="1:2" x14ac:dyDescent="0.55000000000000004">
      <c r="A82" s="9">
        <v>1.62</v>
      </c>
      <c r="B82" s="9">
        <v>36.979999999999997</v>
      </c>
    </row>
    <row r="83" spans="1:2" x14ac:dyDescent="0.55000000000000004">
      <c r="A83" s="9">
        <v>1.64</v>
      </c>
      <c r="B83" s="9">
        <v>37.43</v>
      </c>
    </row>
    <row r="84" spans="1:2" x14ac:dyDescent="0.55000000000000004">
      <c r="A84" s="9">
        <v>1.66</v>
      </c>
      <c r="B84" s="9">
        <v>37.89</v>
      </c>
    </row>
    <row r="85" spans="1:2" x14ac:dyDescent="0.55000000000000004">
      <c r="A85" s="9">
        <v>1.68</v>
      </c>
      <c r="B85" s="9">
        <v>38.340000000000003</v>
      </c>
    </row>
    <row r="86" spans="1:2" x14ac:dyDescent="0.55000000000000004">
      <c r="A86" s="9">
        <v>1.7</v>
      </c>
      <c r="B86" s="9">
        <v>38.799999999999997</v>
      </c>
    </row>
    <row r="87" spans="1:2" x14ac:dyDescent="0.55000000000000004">
      <c r="A87" s="9">
        <v>1.72</v>
      </c>
      <c r="B87" s="9">
        <v>39.25</v>
      </c>
    </row>
    <row r="88" spans="1:2" x14ac:dyDescent="0.55000000000000004">
      <c r="A88" s="9">
        <v>1.74</v>
      </c>
      <c r="B88" s="9">
        <v>39.71</v>
      </c>
    </row>
    <row r="89" spans="1:2" x14ac:dyDescent="0.55000000000000004">
      <c r="A89" s="9">
        <v>1.76</v>
      </c>
      <c r="B89" s="9">
        <v>40.159999999999997</v>
      </c>
    </row>
    <row r="90" spans="1:2" x14ac:dyDescent="0.55000000000000004">
      <c r="A90" s="9">
        <v>1.78</v>
      </c>
      <c r="B90" s="9">
        <v>40.619999999999997</v>
      </c>
    </row>
    <row r="91" spans="1:2" x14ac:dyDescent="0.55000000000000004">
      <c r="A91" s="9">
        <v>1.8</v>
      </c>
      <c r="B91" s="8">
        <v>41.07</v>
      </c>
    </row>
    <row r="92" spans="1:2" x14ac:dyDescent="0.55000000000000004">
      <c r="A92" s="9">
        <v>1.82</v>
      </c>
      <c r="B92" s="8">
        <v>41.53</v>
      </c>
    </row>
    <row r="93" spans="1:2" x14ac:dyDescent="0.55000000000000004">
      <c r="A93" s="9">
        <v>1.84</v>
      </c>
      <c r="B93" s="8">
        <v>41.98</v>
      </c>
    </row>
    <row r="94" spans="1:2" x14ac:dyDescent="0.55000000000000004">
      <c r="A94" s="9">
        <v>1.86</v>
      </c>
      <c r="B94" s="8">
        <v>42.44</v>
      </c>
    </row>
    <row r="95" spans="1:2" x14ac:dyDescent="0.55000000000000004">
      <c r="A95" s="9">
        <v>1.88</v>
      </c>
      <c r="B95" s="8">
        <v>42.89</v>
      </c>
    </row>
    <row r="96" spans="1:2" x14ac:dyDescent="0.55000000000000004">
      <c r="A96" s="9">
        <v>1.9</v>
      </c>
      <c r="B96" s="8">
        <v>43.35</v>
      </c>
    </row>
    <row r="97" spans="1:2" x14ac:dyDescent="0.55000000000000004">
      <c r="A97" s="9">
        <v>1.92</v>
      </c>
      <c r="B97" s="8">
        <v>43.8</v>
      </c>
    </row>
    <row r="98" spans="1:2" x14ac:dyDescent="0.55000000000000004">
      <c r="A98" s="9">
        <v>1.94</v>
      </c>
      <c r="B98" s="8">
        <v>44.25</v>
      </c>
    </row>
    <row r="99" spans="1:2" x14ac:dyDescent="0.55000000000000004">
      <c r="A99" s="9">
        <v>1.96</v>
      </c>
      <c r="B99" s="8">
        <v>44.71</v>
      </c>
    </row>
    <row r="100" spans="1:2" x14ac:dyDescent="0.55000000000000004">
      <c r="A100" s="9">
        <v>1.98</v>
      </c>
      <c r="B100" s="8">
        <v>45.16</v>
      </c>
    </row>
    <row r="101" spans="1:2" x14ac:dyDescent="0.55000000000000004">
      <c r="A101" s="9">
        <v>2</v>
      </c>
      <c r="B101" s="9">
        <v>45.62</v>
      </c>
    </row>
    <row r="102" spans="1:2" x14ac:dyDescent="0.55000000000000004">
      <c r="A102" s="9">
        <v>2.02</v>
      </c>
      <c r="B102" s="9">
        <v>46.07</v>
      </c>
    </row>
    <row r="103" spans="1:2" x14ac:dyDescent="0.55000000000000004">
      <c r="A103" s="9">
        <v>2.04</v>
      </c>
      <c r="B103" s="9">
        <v>46.53</v>
      </c>
    </row>
    <row r="104" spans="1:2" x14ac:dyDescent="0.55000000000000004">
      <c r="A104" s="9">
        <v>2.06</v>
      </c>
      <c r="B104" s="9">
        <v>46.98</v>
      </c>
    </row>
    <row r="105" spans="1:2" x14ac:dyDescent="0.55000000000000004">
      <c r="A105" s="9">
        <v>2.08</v>
      </c>
      <c r="B105" s="9">
        <v>47.44</v>
      </c>
    </row>
    <row r="106" spans="1:2" x14ac:dyDescent="0.55000000000000004">
      <c r="A106" s="9">
        <v>2.1</v>
      </c>
      <c r="B106" s="9">
        <v>47.89</v>
      </c>
    </row>
    <row r="107" spans="1:2" x14ac:dyDescent="0.55000000000000004">
      <c r="A107" s="9">
        <v>2.12</v>
      </c>
      <c r="B107" s="9">
        <v>48.35</v>
      </c>
    </row>
    <row r="108" spans="1:2" x14ac:dyDescent="0.55000000000000004">
      <c r="A108" s="9">
        <v>2.14</v>
      </c>
      <c r="B108" s="9">
        <v>48.8</v>
      </c>
    </row>
    <row r="109" spans="1:2" x14ac:dyDescent="0.55000000000000004">
      <c r="A109" s="9">
        <v>2.16</v>
      </c>
      <c r="B109" s="9">
        <v>49.26</v>
      </c>
    </row>
    <row r="110" spans="1:2" x14ac:dyDescent="0.55000000000000004">
      <c r="A110" s="9">
        <v>2.1800000000000002</v>
      </c>
      <c r="B110" s="9">
        <v>49.71</v>
      </c>
    </row>
    <row r="111" spans="1:2" x14ac:dyDescent="0.55000000000000004">
      <c r="A111" s="9">
        <v>2.2000000000000002</v>
      </c>
      <c r="B111" s="9">
        <v>50.17</v>
      </c>
    </row>
    <row r="112" spans="1:2" x14ac:dyDescent="0.55000000000000004">
      <c r="A112" s="9">
        <v>2.2200000000000002</v>
      </c>
      <c r="B112" s="9">
        <v>50.62</v>
      </c>
    </row>
    <row r="113" spans="1:2" x14ac:dyDescent="0.55000000000000004">
      <c r="A113" s="9">
        <v>2.2400000000000002</v>
      </c>
      <c r="B113" s="9">
        <v>51.08</v>
      </c>
    </row>
    <row r="114" spans="1:2" x14ac:dyDescent="0.55000000000000004">
      <c r="A114" s="9">
        <v>2.2599999999999998</v>
      </c>
      <c r="B114" s="9">
        <v>51.53</v>
      </c>
    </row>
    <row r="115" spans="1:2" x14ac:dyDescent="0.55000000000000004">
      <c r="A115" s="9">
        <v>2.2799999999999998</v>
      </c>
      <c r="B115" s="9">
        <v>51.99</v>
      </c>
    </row>
    <row r="116" spans="1:2" x14ac:dyDescent="0.55000000000000004">
      <c r="A116" s="9">
        <v>2.2999999999999998</v>
      </c>
      <c r="B116" s="9">
        <v>52.44</v>
      </c>
    </row>
    <row r="117" spans="1:2" x14ac:dyDescent="0.55000000000000004">
      <c r="A117" s="9">
        <v>2.3199999999999998</v>
      </c>
      <c r="B117" s="9">
        <v>52.9</v>
      </c>
    </row>
    <row r="118" spans="1:2" x14ac:dyDescent="0.55000000000000004">
      <c r="A118" s="9">
        <v>2.34</v>
      </c>
      <c r="B118" s="9">
        <v>53.35</v>
      </c>
    </row>
    <row r="119" spans="1:2" x14ac:dyDescent="0.55000000000000004">
      <c r="A119" s="9">
        <v>2.36</v>
      </c>
      <c r="B119" s="9">
        <v>53.81</v>
      </c>
    </row>
    <row r="120" spans="1:2" x14ac:dyDescent="0.55000000000000004">
      <c r="A120" s="9">
        <v>2.38</v>
      </c>
      <c r="B120" s="9">
        <v>54.26</v>
      </c>
    </row>
    <row r="121" spans="1:2" x14ac:dyDescent="0.55000000000000004">
      <c r="A121" s="9">
        <v>2.4</v>
      </c>
      <c r="B121" s="9">
        <v>54.72</v>
      </c>
    </row>
    <row r="122" spans="1:2" x14ac:dyDescent="0.55000000000000004">
      <c r="A122" s="9">
        <v>2.42</v>
      </c>
      <c r="B122" s="9">
        <v>55.17</v>
      </c>
    </row>
    <row r="123" spans="1:2" x14ac:dyDescent="0.55000000000000004">
      <c r="A123" s="9">
        <v>2.44</v>
      </c>
      <c r="B123" s="9">
        <v>55.63</v>
      </c>
    </row>
    <row r="124" spans="1:2" x14ac:dyDescent="0.55000000000000004">
      <c r="A124" s="9">
        <v>2.46</v>
      </c>
      <c r="B124" s="9">
        <v>56.08</v>
      </c>
    </row>
    <row r="125" spans="1:2" x14ac:dyDescent="0.55000000000000004">
      <c r="A125" s="9">
        <v>2.48</v>
      </c>
      <c r="B125" s="9">
        <v>56.54</v>
      </c>
    </row>
    <row r="126" spans="1:2" x14ac:dyDescent="0.55000000000000004">
      <c r="A126" s="9">
        <v>2.5</v>
      </c>
      <c r="B126" s="9">
        <v>56.99</v>
      </c>
    </row>
    <row r="127" spans="1:2" x14ac:dyDescent="0.55000000000000004">
      <c r="A127" s="9">
        <v>2.52</v>
      </c>
      <c r="B127" s="9">
        <v>57.44</v>
      </c>
    </row>
    <row r="128" spans="1:2" x14ac:dyDescent="0.55000000000000004">
      <c r="A128" s="9">
        <v>2.54</v>
      </c>
      <c r="B128" s="9">
        <v>57.9</v>
      </c>
    </row>
    <row r="129" spans="1:2" x14ac:dyDescent="0.55000000000000004">
      <c r="A129" s="9">
        <v>2.56</v>
      </c>
      <c r="B129" s="9">
        <v>58.35</v>
      </c>
    </row>
    <row r="130" spans="1:2" x14ac:dyDescent="0.55000000000000004">
      <c r="A130" s="9">
        <v>2.58</v>
      </c>
      <c r="B130" s="9">
        <v>58.81</v>
      </c>
    </row>
    <row r="131" spans="1:2" x14ac:dyDescent="0.55000000000000004">
      <c r="A131" s="9">
        <v>2.6</v>
      </c>
      <c r="B131" s="9">
        <v>59.26</v>
      </c>
    </row>
    <row r="132" spans="1:2" x14ac:dyDescent="0.55000000000000004">
      <c r="A132" s="9">
        <v>2.62</v>
      </c>
      <c r="B132" s="9">
        <v>59.72</v>
      </c>
    </row>
    <row r="133" spans="1:2" x14ac:dyDescent="0.55000000000000004">
      <c r="A133" s="9">
        <v>2.64</v>
      </c>
      <c r="B133" s="9">
        <v>60.17</v>
      </c>
    </row>
    <row r="134" spans="1:2" x14ac:dyDescent="0.55000000000000004">
      <c r="A134" s="9">
        <v>2.66</v>
      </c>
      <c r="B134" s="9">
        <v>60.63</v>
      </c>
    </row>
    <row r="135" spans="1:2" x14ac:dyDescent="0.55000000000000004">
      <c r="A135" s="9">
        <v>2.68</v>
      </c>
      <c r="B135" s="9">
        <v>61.08</v>
      </c>
    </row>
    <row r="136" spans="1:2" x14ac:dyDescent="0.55000000000000004">
      <c r="A136" s="9">
        <v>2.7</v>
      </c>
      <c r="B136" s="9">
        <v>61.54</v>
      </c>
    </row>
    <row r="137" spans="1:2" x14ac:dyDescent="0.55000000000000004">
      <c r="A137" s="9">
        <v>2.72</v>
      </c>
      <c r="B137" s="9">
        <v>61.99</v>
      </c>
    </row>
    <row r="138" spans="1:2" x14ac:dyDescent="0.55000000000000004">
      <c r="A138" s="9">
        <v>2.74</v>
      </c>
      <c r="B138" s="9">
        <v>62.45</v>
      </c>
    </row>
    <row r="139" spans="1:2" x14ac:dyDescent="0.55000000000000004">
      <c r="A139" s="9">
        <v>2.76</v>
      </c>
      <c r="B139" s="9">
        <v>62.9</v>
      </c>
    </row>
    <row r="140" spans="1:2" x14ac:dyDescent="0.55000000000000004">
      <c r="A140" s="9">
        <v>2.78</v>
      </c>
      <c r="B140" s="9">
        <v>63.36</v>
      </c>
    </row>
    <row r="141" spans="1:2" x14ac:dyDescent="0.55000000000000004">
      <c r="A141" s="9">
        <v>2.8</v>
      </c>
      <c r="B141" s="8">
        <v>63.81</v>
      </c>
    </row>
    <row r="142" spans="1:2" x14ac:dyDescent="0.55000000000000004">
      <c r="A142" s="9">
        <v>2.82</v>
      </c>
      <c r="B142" s="8">
        <v>64.27</v>
      </c>
    </row>
    <row r="143" spans="1:2" x14ac:dyDescent="0.55000000000000004">
      <c r="A143" s="9">
        <v>2.84</v>
      </c>
      <c r="B143" s="8">
        <v>64.72</v>
      </c>
    </row>
    <row r="144" spans="1:2" x14ac:dyDescent="0.55000000000000004">
      <c r="A144" s="9">
        <v>2.86</v>
      </c>
      <c r="B144" s="8">
        <v>65.180000000000007</v>
      </c>
    </row>
    <row r="145" spans="1:2" x14ac:dyDescent="0.55000000000000004">
      <c r="A145" s="9">
        <v>2.88</v>
      </c>
      <c r="B145" s="8">
        <v>65.63</v>
      </c>
    </row>
    <row r="146" spans="1:2" x14ac:dyDescent="0.55000000000000004">
      <c r="A146" s="9">
        <v>2.9</v>
      </c>
      <c r="B146" s="8">
        <v>66.09</v>
      </c>
    </row>
    <row r="147" spans="1:2" x14ac:dyDescent="0.55000000000000004">
      <c r="A147" s="9">
        <v>2.92</v>
      </c>
      <c r="B147" s="8">
        <v>66.540000000000006</v>
      </c>
    </row>
    <row r="148" spans="1:2" x14ac:dyDescent="0.55000000000000004">
      <c r="A148" s="9">
        <v>2.94</v>
      </c>
      <c r="B148" s="8">
        <v>67</v>
      </c>
    </row>
    <row r="149" spans="1:2" x14ac:dyDescent="0.55000000000000004">
      <c r="A149" s="9">
        <v>2.96</v>
      </c>
      <c r="B149" s="8">
        <v>67.45</v>
      </c>
    </row>
    <row r="150" spans="1:2" x14ac:dyDescent="0.55000000000000004">
      <c r="A150" s="9">
        <v>2.98</v>
      </c>
      <c r="B150" s="8">
        <v>67.91</v>
      </c>
    </row>
    <row r="151" spans="1:2" x14ac:dyDescent="0.55000000000000004">
      <c r="A151" s="9">
        <v>3</v>
      </c>
      <c r="B151" s="9">
        <v>68.36</v>
      </c>
    </row>
    <row r="152" spans="1:2" x14ac:dyDescent="0.55000000000000004">
      <c r="A152" s="9">
        <v>3.02</v>
      </c>
      <c r="B152" s="9">
        <v>68.819999999999993</v>
      </c>
    </row>
    <row r="153" spans="1:2" x14ac:dyDescent="0.55000000000000004">
      <c r="A153" s="9">
        <v>3.04</v>
      </c>
      <c r="B153" s="9">
        <v>69.27</v>
      </c>
    </row>
    <row r="154" spans="1:2" x14ac:dyDescent="0.55000000000000004">
      <c r="A154" s="9">
        <v>3.06</v>
      </c>
      <c r="B154" s="9">
        <v>69.73</v>
      </c>
    </row>
    <row r="155" spans="1:2" x14ac:dyDescent="0.55000000000000004">
      <c r="A155" s="9">
        <v>3.08</v>
      </c>
      <c r="B155" s="9">
        <v>70.180000000000007</v>
      </c>
    </row>
    <row r="156" spans="1:2" x14ac:dyDescent="0.55000000000000004">
      <c r="A156" s="9">
        <v>3.1</v>
      </c>
      <c r="B156" s="9">
        <v>70.63</v>
      </c>
    </row>
    <row r="157" spans="1:2" x14ac:dyDescent="0.55000000000000004">
      <c r="A157" s="9">
        <v>3.12</v>
      </c>
      <c r="B157" s="9">
        <v>71.09</v>
      </c>
    </row>
    <row r="158" spans="1:2" x14ac:dyDescent="0.55000000000000004">
      <c r="A158" s="9">
        <v>3.14</v>
      </c>
      <c r="B158" s="9">
        <v>71.540000000000006</v>
      </c>
    </row>
    <row r="159" spans="1:2" x14ac:dyDescent="0.55000000000000004">
      <c r="A159" s="9">
        <v>3.16</v>
      </c>
      <c r="B159" s="9">
        <v>72</v>
      </c>
    </row>
    <row r="160" spans="1:2" x14ac:dyDescent="0.55000000000000004">
      <c r="A160" s="9">
        <v>3.18</v>
      </c>
      <c r="B160" s="9">
        <v>72.45</v>
      </c>
    </row>
    <row r="161" spans="1:2" x14ac:dyDescent="0.55000000000000004">
      <c r="A161" s="9">
        <v>3.2</v>
      </c>
      <c r="B161" s="9">
        <v>72.91</v>
      </c>
    </row>
    <row r="162" spans="1:2" x14ac:dyDescent="0.55000000000000004">
      <c r="A162" s="9">
        <v>3.22</v>
      </c>
      <c r="B162" s="9">
        <v>73.36</v>
      </c>
    </row>
    <row r="163" spans="1:2" x14ac:dyDescent="0.55000000000000004">
      <c r="A163" s="9">
        <v>3.24</v>
      </c>
      <c r="B163" s="9">
        <v>73.819999999999993</v>
      </c>
    </row>
    <row r="164" spans="1:2" x14ac:dyDescent="0.55000000000000004">
      <c r="A164" s="9">
        <v>3.26</v>
      </c>
      <c r="B164" s="9">
        <v>74.27</v>
      </c>
    </row>
    <row r="165" spans="1:2" x14ac:dyDescent="0.55000000000000004">
      <c r="A165" s="9">
        <v>3.28</v>
      </c>
      <c r="B165" s="9">
        <v>74.73</v>
      </c>
    </row>
    <row r="166" spans="1:2" x14ac:dyDescent="0.55000000000000004">
      <c r="A166" s="9">
        <v>3.3</v>
      </c>
      <c r="B166" s="9">
        <v>75.180000000000007</v>
      </c>
    </row>
    <row r="167" spans="1:2" x14ac:dyDescent="0.55000000000000004">
      <c r="A167" s="9">
        <v>3.32</v>
      </c>
      <c r="B167" s="9">
        <v>75.64</v>
      </c>
    </row>
    <row r="168" spans="1:2" x14ac:dyDescent="0.55000000000000004">
      <c r="A168" s="9">
        <v>3.34</v>
      </c>
      <c r="B168" s="9">
        <v>76.09</v>
      </c>
    </row>
    <row r="169" spans="1:2" x14ac:dyDescent="0.55000000000000004">
      <c r="A169" s="9">
        <v>3.36</v>
      </c>
      <c r="B169" s="9">
        <v>76.55</v>
      </c>
    </row>
    <row r="170" spans="1:2" x14ac:dyDescent="0.55000000000000004">
      <c r="A170" s="9">
        <v>3.38</v>
      </c>
      <c r="B170" s="9">
        <v>77</v>
      </c>
    </row>
    <row r="171" spans="1:2" x14ac:dyDescent="0.55000000000000004">
      <c r="A171" s="9">
        <v>3.4</v>
      </c>
      <c r="B171" s="9">
        <v>77.459999999999994</v>
      </c>
    </row>
    <row r="172" spans="1:2" x14ac:dyDescent="0.55000000000000004">
      <c r="A172" s="9">
        <v>3.42</v>
      </c>
      <c r="B172" s="9">
        <v>77.91</v>
      </c>
    </row>
    <row r="173" spans="1:2" x14ac:dyDescent="0.55000000000000004">
      <c r="A173" s="9">
        <v>3.44</v>
      </c>
      <c r="B173" s="9">
        <v>78.37</v>
      </c>
    </row>
    <row r="174" spans="1:2" x14ac:dyDescent="0.55000000000000004">
      <c r="A174" s="9">
        <v>3.46</v>
      </c>
      <c r="B174" s="9">
        <v>78.819999999999993</v>
      </c>
    </row>
    <row r="175" spans="1:2" x14ac:dyDescent="0.55000000000000004">
      <c r="A175" s="9">
        <v>3.48</v>
      </c>
      <c r="B175" s="9">
        <v>79.28</v>
      </c>
    </row>
    <row r="176" spans="1:2" x14ac:dyDescent="0.55000000000000004">
      <c r="A176" s="9">
        <v>3.5</v>
      </c>
      <c r="B176" s="9">
        <v>79.73</v>
      </c>
    </row>
    <row r="177" spans="1:2" x14ac:dyDescent="0.55000000000000004">
      <c r="A177" s="9">
        <v>3.52</v>
      </c>
      <c r="B177" s="9">
        <v>80.19</v>
      </c>
    </row>
    <row r="178" spans="1:2" x14ac:dyDescent="0.55000000000000004">
      <c r="A178" s="9">
        <v>3.54</v>
      </c>
      <c r="B178" s="9">
        <v>80.64</v>
      </c>
    </row>
    <row r="179" spans="1:2" x14ac:dyDescent="0.55000000000000004">
      <c r="A179" s="9">
        <v>3.56</v>
      </c>
      <c r="B179" s="9">
        <v>81.099999999999994</v>
      </c>
    </row>
    <row r="180" spans="1:2" x14ac:dyDescent="0.55000000000000004">
      <c r="A180" s="9">
        <v>3.58</v>
      </c>
      <c r="B180" s="9">
        <v>81.55</v>
      </c>
    </row>
    <row r="181" spans="1:2" x14ac:dyDescent="0.55000000000000004">
      <c r="A181" s="9">
        <v>3.6</v>
      </c>
      <c r="B181" s="9">
        <v>82.01</v>
      </c>
    </row>
    <row r="182" spans="1:2" x14ac:dyDescent="0.55000000000000004">
      <c r="A182" s="9">
        <v>3.62</v>
      </c>
      <c r="B182" s="9">
        <v>82.46</v>
      </c>
    </row>
    <row r="183" spans="1:2" x14ac:dyDescent="0.55000000000000004">
      <c r="A183" s="9">
        <v>3.64</v>
      </c>
      <c r="B183" s="9">
        <v>82.92</v>
      </c>
    </row>
    <row r="184" spans="1:2" x14ac:dyDescent="0.55000000000000004">
      <c r="A184" s="9">
        <v>3.66</v>
      </c>
      <c r="B184" s="9">
        <v>83.37</v>
      </c>
    </row>
    <row r="185" spans="1:2" x14ac:dyDescent="0.55000000000000004">
      <c r="A185" s="9">
        <v>3.68</v>
      </c>
      <c r="B185" s="9">
        <v>83.82</v>
      </c>
    </row>
    <row r="186" spans="1:2" x14ac:dyDescent="0.55000000000000004">
      <c r="A186" s="9">
        <v>3.7</v>
      </c>
      <c r="B186" s="9">
        <v>84.28</v>
      </c>
    </row>
    <row r="187" spans="1:2" x14ac:dyDescent="0.55000000000000004">
      <c r="A187" s="9">
        <v>3.72</v>
      </c>
      <c r="B187" s="9">
        <v>84.73</v>
      </c>
    </row>
    <row r="188" spans="1:2" x14ac:dyDescent="0.55000000000000004">
      <c r="A188" s="9">
        <v>3.74</v>
      </c>
      <c r="B188" s="9">
        <v>85.19</v>
      </c>
    </row>
    <row r="189" spans="1:2" x14ac:dyDescent="0.55000000000000004">
      <c r="A189" s="9">
        <v>3.76</v>
      </c>
      <c r="B189" s="9">
        <v>85.64</v>
      </c>
    </row>
    <row r="190" spans="1:2" x14ac:dyDescent="0.55000000000000004">
      <c r="A190" s="9">
        <v>3.78</v>
      </c>
      <c r="B190" s="9">
        <v>86.1</v>
      </c>
    </row>
    <row r="191" spans="1:2" x14ac:dyDescent="0.55000000000000004">
      <c r="A191" s="9">
        <v>3.8</v>
      </c>
      <c r="B191" s="8">
        <v>86.55</v>
      </c>
    </row>
    <row r="192" spans="1:2" x14ac:dyDescent="0.55000000000000004">
      <c r="A192" s="9">
        <v>3.82</v>
      </c>
      <c r="B192" s="8">
        <v>87.01</v>
      </c>
    </row>
    <row r="193" spans="1:2" x14ac:dyDescent="0.55000000000000004">
      <c r="A193" s="9">
        <v>3.84</v>
      </c>
      <c r="B193" s="8">
        <v>87.46</v>
      </c>
    </row>
    <row r="194" spans="1:2" x14ac:dyDescent="0.55000000000000004">
      <c r="A194" s="9">
        <v>3.86</v>
      </c>
      <c r="B194" s="8">
        <v>87.92</v>
      </c>
    </row>
    <row r="195" spans="1:2" x14ac:dyDescent="0.55000000000000004">
      <c r="A195" s="9">
        <v>3.88</v>
      </c>
      <c r="B195" s="8">
        <v>88.37</v>
      </c>
    </row>
    <row r="196" spans="1:2" x14ac:dyDescent="0.55000000000000004">
      <c r="A196" s="9">
        <v>3.9</v>
      </c>
      <c r="B196" s="8">
        <v>88.83</v>
      </c>
    </row>
    <row r="197" spans="1:2" x14ac:dyDescent="0.55000000000000004">
      <c r="A197" s="9">
        <v>3.92</v>
      </c>
      <c r="B197" s="8">
        <v>89.28</v>
      </c>
    </row>
    <row r="198" spans="1:2" x14ac:dyDescent="0.55000000000000004">
      <c r="A198" s="9">
        <v>3.94</v>
      </c>
      <c r="B198" s="8">
        <v>89.74</v>
      </c>
    </row>
    <row r="199" spans="1:2" x14ac:dyDescent="0.55000000000000004">
      <c r="A199" s="9">
        <v>3.96</v>
      </c>
      <c r="B199" s="8">
        <v>90.19</v>
      </c>
    </row>
    <row r="200" spans="1:2" x14ac:dyDescent="0.55000000000000004">
      <c r="A200" s="9">
        <v>3.98</v>
      </c>
      <c r="B200" s="8">
        <v>90.65</v>
      </c>
    </row>
    <row r="201" spans="1:2" x14ac:dyDescent="0.55000000000000004">
      <c r="A201" s="9">
        <v>4</v>
      </c>
      <c r="B201" s="9">
        <v>91.1</v>
      </c>
    </row>
    <row r="202" spans="1:2" x14ac:dyDescent="0.55000000000000004">
      <c r="A202" s="9">
        <v>4.0199999999999996</v>
      </c>
      <c r="B202" s="9">
        <v>91.56</v>
      </c>
    </row>
    <row r="203" spans="1:2" x14ac:dyDescent="0.55000000000000004">
      <c r="A203" s="9">
        <v>4.04</v>
      </c>
      <c r="B203" s="9">
        <v>92.01</v>
      </c>
    </row>
    <row r="204" spans="1:2" x14ac:dyDescent="0.55000000000000004">
      <c r="A204" s="9">
        <v>4.0599999999999996</v>
      </c>
      <c r="B204" s="9">
        <v>92.47</v>
      </c>
    </row>
    <row r="205" spans="1:2" x14ac:dyDescent="0.55000000000000004">
      <c r="A205" s="9">
        <v>4.08</v>
      </c>
      <c r="B205" s="9">
        <v>92.92</v>
      </c>
    </row>
    <row r="206" spans="1:2" x14ac:dyDescent="0.55000000000000004">
      <c r="A206" s="9">
        <v>4.0999999999999996</v>
      </c>
      <c r="B206" s="9">
        <v>93.38</v>
      </c>
    </row>
    <row r="207" spans="1:2" x14ac:dyDescent="0.55000000000000004">
      <c r="A207" s="9">
        <v>4.12</v>
      </c>
      <c r="B207" s="9">
        <v>93.83</v>
      </c>
    </row>
    <row r="208" spans="1:2" x14ac:dyDescent="0.55000000000000004">
      <c r="A208" s="9">
        <v>4.1399999999999997</v>
      </c>
      <c r="B208" s="9">
        <v>94.29</v>
      </c>
    </row>
    <row r="209" spans="1:2" x14ac:dyDescent="0.55000000000000004">
      <c r="A209" s="9">
        <v>4.16</v>
      </c>
      <c r="B209" s="9">
        <v>94.74</v>
      </c>
    </row>
    <row r="210" spans="1:2" x14ac:dyDescent="0.55000000000000004">
      <c r="A210" s="9">
        <v>4.18</v>
      </c>
      <c r="B210" s="9">
        <v>95.2</v>
      </c>
    </row>
    <row r="211" spans="1:2" x14ac:dyDescent="0.55000000000000004">
      <c r="A211" s="9">
        <v>4.2</v>
      </c>
      <c r="B211" s="9">
        <v>95.65</v>
      </c>
    </row>
    <row r="212" spans="1:2" x14ac:dyDescent="0.55000000000000004">
      <c r="A212" s="9">
        <v>4.22</v>
      </c>
      <c r="B212" s="9">
        <v>96.11</v>
      </c>
    </row>
    <row r="213" spans="1:2" x14ac:dyDescent="0.55000000000000004">
      <c r="A213" s="9">
        <v>4.24</v>
      </c>
      <c r="B213" s="9">
        <v>96.56</v>
      </c>
    </row>
    <row r="214" spans="1:2" x14ac:dyDescent="0.55000000000000004">
      <c r="A214" s="9">
        <v>4.26</v>
      </c>
      <c r="B214" s="9">
        <v>97.01</v>
      </c>
    </row>
    <row r="215" spans="1:2" x14ac:dyDescent="0.55000000000000004">
      <c r="A215" s="9">
        <v>4.28</v>
      </c>
      <c r="B215" s="9">
        <v>97.47</v>
      </c>
    </row>
    <row r="216" spans="1:2" x14ac:dyDescent="0.55000000000000004">
      <c r="A216" s="9">
        <v>4.3</v>
      </c>
      <c r="B216" s="9">
        <v>97.92</v>
      </c>
    </row>
    <row r="217" spans="1:2" x14ac:dyDescent="0.55000000000000004">
      <c r="A217" s="9">
        <v>4.32</v>
      </c>
      <c r="B217" s="9">
        <v>98.38</v>
      </c>
    </row>
    <row r="218" spans="1:2" x14ac:dyDescent="0.55000000000000004">
      <c r="A218" s="9">
        <v>4.34</v>
      </c>
      <c r="B218" s="9">
        <v>98.83</v>
      </c>
    </row>
    <row r="219" spans="1:2" x14ac:dyDescent="0.55000000000000004">
      <c r="A219" s="9">
        <v>4.3600000000000003</v>
      </c>
      <c r="B219" s="9">
        <v>99.29</v>
      </c>
    </row>
    <row r="220" spans="1:2" x14ac:dyDescent="0.55000000000000004">
      <c r="A220" s="9">
        <v>4.38</v>
      </c>
      <c r="B220" s="9">
        <v>99.74</v>
      </c>
    </row>
    <row r="221" spans="1:2" x14ac:dyDescent="0.55000000000000004">
      <c r="A221" s="9">
        <v>4.4000000000000004</v>
      </c>
      <c r="B221" s="9">
        <v>100.2</v>
      </c>
    </row>
    <row r="222" spans="1:2" x14ac:dyDescent="0.55000000000000004">
      <c r="A222" s="9">
        <v>4.42</v>
      </c>
      <c r="B222" s="9">
        <v>100.65</v>
      </c>
    </row>
    <row r="223" spans="1:2" x14ac:dyDescent="0.55000000000000004">
      <c r="A223" s="9">
        <v>4.4400000000000004</v>
      </c>
      <c r="B223" s="9">
        <v>101.11</v>
      </c>
    </row>
    <row r="224" spans="1:2" x14ac:dyDescent="0.55000000000000004">
      <c r="A224" s="9">
        <v>4.46</v>
      </c>
      <c r="B224" s="9">
        <v>101.56</v>
      </c>
    </row>
    <row r="225" spans="1:2" x14ac:dyDescent="0.55000000000000004">
      <c r="A225" s="9">
        <v>4.4800000000000004</v>
      </c>
      <c r="B225" s="9">
        <v>102.02</v>
      </c>
    </row>
    <row r="226" spans="1:2" x14ac:dyDescent="0.55000000000000004">
      <c r="A226" s="9">
        <v>4.5</v>
      </c>
      <c r="B226" s="9">
        <v>102.47</v>
      </c>
    </row>
    <row r="227" spans="1:2" x14ac:dyDescent="0.55000000000000004">
      <c r="A227" s="9">
        <v>4.5199999999999996</v>
      </c>
      <c r="B227" s="9">
        <v>102.93</v>
      </c>
    </row>
    <row r="228" spans="1:2" x14ac:dyDescent="0.55000000000000004">
      <c r="A228" s="9">
        <v>4.54</v>
      </c>
      <c r="B228" s="9">
        <v>103.38</v>
      </c>
    </row>
    <row r="229" spans="1:2" x14ac:dyDescent="0.55000000000000004">
      <c r="A229" s="9">
        <v>4.5599999999999996</v>
      </c>
      <c r="B229" s="9">
        <v>103.84</v>
      </c>
    </row>
    <row r="230" spans="1:2" x14ac:dyDescent="0.55000000000000004">
      <c r="A230" s="9">
        <v>4.58</v>
      </c>
      <c r="B230" s="9">
        <v>104.29</v>
      </c>
    </row>
    <row r="231" spans="1:2" x14ac:dyDescent="0.55000000000000004">
      <c r="A231" s="9">
        <v>4.5999999999999996</v>
      </c>
      <c r="B231" s="9">
        <v>104.75</v>
      </c>
    </row>
    <row r="232" spans="1:2" x14ac:dyDescent="0.55000000000000004">
      <c r="A232" s="9">
        <v>4.62</v>
      </c>
      <c r="B232" s="9">
        <v>105.2</v>
      </c>
    </row>
    <row r="233" spans="1:2" x14ac:dyDescent="0.55000000000000004">
      <c r="A233" s="9">
        <v>4.6399999999999997</v>
      </c>
      <c r="B233" s="9">
        <v>105.66</v>
      </c>
    </row>
    <row r="234" spans="1:2" x14ac:dyDescent="0.55000000000000004">
      <c r="A234" s="9">
        <v>4.66</v>
      </c>
      <c r="B234" s="9">
        <v>106.11</v>
      </c>
    </row>
    <row r="235" spans="1:2" x14ac:dyDescent="0.55000000000000004">
      <c r="A235" s="9">
        <v>4.68</v>
      </c>
      <c r="B235" s="9">
        <v>106.57</v>
      </c>
    </row>
    <row r="236" spans="1:2" x14ac:dyDescent="0.55000000000000004">
      <c r="A236" s="9">
        <v>4.7</v>
      </c>
      <c r="B236" s="9">
        <v>107.02</v>
      </c>
    </row>
    <row r="237" spans="1:2" x14ac:dyDescent="0.55000000000000004">
      <c r="A237" s="9">
        <v>4.72</v>
      </c>
      <c r="B237" s="9">
        <v>107.48</v>
      </c>
    </row>
    <row r="238" spans="1:2" x14ac:dyDescent="0.55000000000000004">
      <c r="A238" s="9">
        <v>4.74</v>
      </c>
      <c r="B238" s="9">
        <v>107.93</v>
      </c>
    </row>
    <row r="239" spans="1:2" x14ac:dyDescent="0.55000000000000004">
      <c r="A239" s="9">
        <v>4.76</v>
      </c>
      <c r="B239" s="9">
        <v>108.39</v>
      </c>
    </row>
    <row r="240" spans="1:2" x14ac:dyDescent="0.55000000000000004">
      <c r="A240" s="9">
        <v>4.78</v>
      </c>
      <c r="B240" s="9">
        <v>108.84</v>
      </c>
    </row>
    <row r="241" spans="1:2" x14ac:dyDescent="0.55000000000000004">
      <c r="A241" s="9">
        <v>4.8</v>
      </c>
      <c r="B241" s="8">
        <v>109.3</v>
      </c>
    </row>
    <row r="242" spans="1:2" x14ac:dyDescent="0.55000000000000004">
      <c r="A242" s="9">
        <v>4.82</v>
      </c>
      <c r="B242" s="8">
        <v>109.75</v>
      </c>
    </row>
    <row r="243" spans="1:2" x14ac:dyDescent="0.55000000000000004">
      <c r="A243" s="9">
        <v>4.84</v>
      </c>
      <c r="B243" s="8">
        <v>110.2</v>
      </c>
    </row>
    <row r="244" spans="1:2" x14ac:dyDescent="0.55000000000000004">
      <c r="A244" s="9">
        <v>4.8600000000000003</v>
      </c>
      <c r="B244" s="8">
        <v>110.66</v>
      </c>
    </row>
    <row r="245" spans="1:2" x14ac:dyDescent="0.55000000000000004">
      <c r="A245" s="9">
        <v>4.88</v>
      </c>
      <c r="B245" s="8">
        <v>111.11</v>
      </c>
    </row>
    <row r="246" spans="1:2" x14ac:dyDescent="0.55000000000000004">
      <c r="A246" s="9">
        <v>4.9000000000000004</v>
      </c>
      <c r="B246" s="8">
        <v>111.57</v>
      </c>
    </row>
    <row r="247" spans="1:2" x14ac:dyDescent="0.55000000000000004">
      <c r="A247" s="9">
        <v>4.92</v>
      </c>
      <c r="B247" s="8">
        <v>112.02</v>
      </c>
    </row>
    <row r="248" spans="1:2" x14ac:dyDescent="0.55000000000000004">
      <c r="A248" s="9">
        <v>4.9400000000000004</v>
      </c>
      <c r="B248" s="8">
        <v>112.48</v>
      </c>
    </row>
    <row r="249" spans="1:2" x14ac:dyDescent="0.55000000000000004">
      <c r="A249" s="9">
        <v>4.96</v>
      </c>
      <c r="B249" s="8">
        <v>112.93</v>
      </c>
    </row>
    <row r="250" spans="1:2" x14ac:dyDescent="0.55000000000000004">
      <c r="A250" s="9">
        <v>4.9800000000000004</v>
      </c>
      <c r="B250" s="8">
        <v>113.39</v>
      </c>
    </row>
    <row r="251" spans="1:2" x14ac:dyDescent="0.55000000000000004">
      <c r="A251" s="9">
        <v>5</v>
      </c>
      <c r="B251" s="9">
        <v>113.84</v>
      </c>
    </row>
    <row r="252" spans="1:2" x14ac:dyDescent="0.55000000000000004">
      <c r="A252" s="9">
        <v>5.0199999999999996</v>
      </c>
      <c r="B252" s="9">
        <v>114.3</v>
      </c>
    </row>
    <row r="253" spans="1:2" x14ac:dyDescent="0.55000000000000004">
      <c r="A253" s="9">
        <v>5.04</v>
      </c>
      <c r="B253" s="9">
        <v>114.75</v>
      </c>
    </row>
    <row r="254" spans="1:2" x14ac:dyDescent="0.55000000000000004">
      <c r="A254" s="9">
        <v>5.0599999999999996</v>
      </c>
      <c r="B254" s="9">
        <v>115.21</v>
      </c>
    </row>
    <row r="255" spans="1:2" x14ac:dyDescent="0.55000000000000004">
      <c r="A255" s="9">
        <v>5.08</v>
      </c>
      <c r="B255" s="9">
        <v>115.66</v>
      </c>
    </row>
    <row r="256" spans="1:2" x14ac:dyDescent="0.55000000000000004">
      <c r="A256" s="9">
        <v>5.0999999999999996</v>
      </c>
      <c r="B256" s="9">
        <v>116.12</v>
      </c>
    </row>
    <row r="257" spans="1:2" x14ac:dyDescent="0.55000000000000004">
      <c r="A257" s="9">
        <v>5.12</v>
      </c>
      <c r="B257" s="9">
        <v>116.57</v>
      </c>
    </row>
    <row r="258" spans="1:2" x14ac:dyDescent="0.55000000000000004">
      <c r="A258" s="9">
        <v>5.14</v>
      </c>
      <c r="B258" s="9">
        <v>117.03</v>
      </c>
    </row>
    <row r="259" spans="1:2" x14ac:dyDescent="0.55000000000000004">
      <c r="A259" s="9">
        <v>5.16</v>
      </c>
      <c r="B259" s="9">
        <v>117.48</v>
      </c>
    </row>
    <row r="260" spans="1:2" x14ac:dyDescent="0.55000000000000004">
      <c r="A260" s="9">
        <v>5.18</v>
      </c>
      <c r="B260" s="9">
        <v>117.94</v>
      </c>
    </row>
    <row r="261" spans="1:2" x14ac:dyDescent="0.55000000000000004">
      <c r="A261" s="9">
        <v>5.2</v>
      </c>
      <c r="B261" s="9">
        <v>118.39</v>
      </c>
    </row>
    <row r="262" spans="1:2" x14ac:dyDescent="0.55000000000000004">
      <c r="A262" s="9">
        <v>5.22</v>
      </c>
      <c r="B262" s="9">
        <v>118.85</v>
      </c>
    </row>
    <row r="263" spans="1:2" x14ac:dyDescent="0.55000000000000004">
      <c r="A263" s="9">
        <v>5.24</v>
      </c>
      <c r="B263" s="9">
        <v>119.3</v>
      </c>
    </row>
    <row r="264" spans="1:2" x14ac:dyDescent="0.55000000000000004">
      <c r="A264" s="9">
        <v>5.26</v>
      </c>
      <c r="B264" s="9">
        <v>119.76</v>
      </c>
    </row>
    <row r="265" spans="1:2" x14ac:dyDescent="0.55000000000000004">
      <c r="A265" s="9">
        <v>5.28</v>
      </c>
      <c r="B265" s="9">
        <v>120.21</v>
      </c>
    </row>
    <row r="266" spans="1:2" x14ac:dyDescent="0.55000000000000004">
      <c r="A266" s="9">
        <v>5.3</v>
      </c>
      <c r="B266" s="9">
        <v>120.67</v>
      </c>
    </row>
    <row r="267" spans="1:2" x14ac:dyDescent="0.55000000000000004">
      <c r="A267" s="9">
        <v>5.32</v>
      </c>
      <c r="B267" s="9">
        <v>121.12</v>
      </c>
    </row>
    <row r="268" spans="1:2" x14ac:dyDescent="0.55000000000000004">
      <c r="A268" s="9">
        <v>5.34</v>
      </c>
      <c r="B268" s="9">
        <v>121.58</v>
      </c>
    </row>
    <row r="269" spans="1:2" x14ac:dyDescent="0.55000000000000004">
      <c r="A269" s="9">
        <v>5.36</v>
      </c>
      <c r="B269" s="9">
        <v>122.03</v>
      </c>
    </row>
    <row r="270" spans="1:2" x14ac:dyDescent="0.55000000000000004">
      <c r="A270" s="9">
        <v>5.38</v>
      </c>
      <c r="B270" s="9">
        <v>122.49</v>
      </c>
    </row>
    <row r="271" spans="1:2" x14ac:dyDescent="0.55000000000000004">
      <c r="A271" s="9">
        <v>5.4</v>
      </c>
      <c r="B271" s="9">
        <v>122.94</v>
      </c>
    </row>
    <row r="272" spans="1:2" x14ac:dyDescent="0.55000000000000004">
      <c r="A272" s="9">
        <v>5.42</v>
      </c>
      <c r="B272" s="9">
        <v>123.39</v>
      </c>
    </row>
    <row r="273" spans="1:2" x14ac:dyDescent="0.55000000000000004">
      <c r="A273" s="9">
        <v>5.44</v>
      </c>
      <c r="B273" s="9">
        <v>123.85</v>
      </c>
    </row>
    <row r="274" spans="1:2" x14ac:dyDescent="0.55000000000000004">
      <c r="A274" s="9">
        <v>5.46</v>
      </c>
      <c r="B274" s="9">
        <v>124.3</v>
      </c>
    </row>
    <row r="275" spans="1:2" x14ac:dyDescent="0.55000000000000004">
      <c r="A275" s="9">
        <v>5.48</v>
      </c>
      <c r="B275" s="9">
        <v>124.76</v>
      </c>
    </row>
    <row r="276" spans="1:2" x14ac:dyDescent="0.55000000000000004">
      <c r="A276" s="9">
        <v>5.5</v>
      </c>
      <c r="B276" s="9">
        <v>125.21</v>
      </c>
    </row>
    <row r="277" spans="1:2" x14ac:dyDescent="0.55000000000000004">
      <c r="A277" s="9">
        <v>5.52</v>
      </c>
      <c r="B277" s="9">
        <v>125.67</v>
      </c>
    </row>
    <row r="278" spans="1:2" x14ac:dyDescent="0.55000000000000004">
      <c r="A278" s="9">
        <v>5.54</v>
      </c>
      <c r="B278" s="9">
        <v>126.12</v>
      </c>
    </row>
    <row r="279" spans="1:2" x14ac:dyDescent="0.55000000000000004">
      <c r="A279" s="9">
        <v>5.56</v>
      </c>
      <c r="B279" s="9">
        <v>126.58</v>
      </c>
    </row>
    <row r="280" spans="1:2" x14ac:dyDescent="0.55000000000000004">
      <c r="A280" s="9">
        <v>5.58</v>
      </c>
      <c r="B280" s="9">
        <v>127.03</v>
      </c>
    </row>
    <row r="281" spans="1:2" x14ac:dyDescent="0.55000000000000004">
      <c r="A281" s="9">
        <v>5.6</v>
      </c>
      <c r="B281" s="9">
        <v>127.49</v>
      </c>
    </row>
    <row r="282" spans="1:2" x14ac:dyDescent="0.55000000000000004">
      <c r="A282" s="9">
        <v>5.62</v>
      </c>
      <c r="B282" s="9">
        <v>127.94</v>
      </c>
    </row>
    <row r="283" spans="1:2" x14ac:dyDescent="0.55000000000000004">
      <c r="A283" s="9">
        <v>5.64</v>
      </c>
      <c r="B283" s="9">
        <v>128.4</v>
      </c>
    </row>
    <row r="284" spans="1:2" x14ac:dyDescent="0.55000000000000004">
      <c r="A284" s="9">
        <v>5.66</v>
      </c>
      <c r="B284" s="9">
        <v>128.85</v>
      </c>
    </row>
    <row r="285" spans="1:2" x14ac:dyDescent="0.55000000000000004">
      <c r="A285" s="9">
        <v>5.68</v>
      </c>
      <c r="B285" s="9">
        <v>129.31</v>
      </c>
    </row>
    <row r="286" spans="1:2" x14ac:dyDescent="0.55000000000000004">
      <c r="A286" s="9">
        <v>5.7</v>
      </c>
      <c r="B286" s="9">
        <v>129.76</v>
      </c>
    </row>
    <row r="287" spans="1:2" x14ac:dyDescent="0.55000000000000004">
      <c r="A287" s="9">
        <v>5.72</v>
      </c>
      <c r="B287" s="9">
        <v>130.22</v>
      </c>
    </row>
    <row r="288" spans="1:2" x14ac:dyDescent="0.55000000000000004">
      <c r="A288" s="9">
        <v>5.74</v>
      </c>
      <c r="B288" s="9">
        <v>130.66999999999999</v>
      </c>
    </row>
    <row r="289" spans="1:2" x14ac:dyDescent="0.55000000000000004">
      <c r="A289" s="9">
        <v>5.76</v>
      </c>
      <c r="B289" s="9">
        <v>131.13</v>
      </c>
    </row>
    <row r="290" spans="1:2" x14ac:dyDescent="0.55000000000000004">
      <c r="A290" s="9">
        <v>5.78</v>
      </c>
      <c r="B290" s="9">
        <v>131.58000000000001</v>
      </c>
    </row>
    <row r="291" spans="1:2" x14ac:dyDescent="0.55000000000000004">
      <c r="A291" s="9">
        <v>5.8</v>
      </c>
      <c r="B291" s="8">
        <v>132.04</v>
      </c>
    </row>
    <row r="292" spans="1:2" x14ac:dyDescent="0.55000000000000004">
      <c r="A292" s="9">
        <v>5.82</v>
      </c>
      <c r="B292" s="8">
        <v>132.49</v>
      </c>
    </row>
    <row r="293" spans="1:2" x14ac:dyDescent="0.55000000000000004">
      <c r="A293" s="9">
        <v>5.84</v>
      </c>
      <c r="B293" s="8">
        <v>132.94999999999999</v>
      </c>
    </row>
    <row r="294" spans="1:2" x14ac:dyDescent="0.55000000000000004">
      <c r="A294" s="9">
        <v>5.86</v>
      </c>
      <c r="B294" s="8">
        <v>133.4</v>
      </c>
    </row>
    <row r="295" spans="1:2" x14ac:dyDescent="0.55000000000000004">
      <c r="A295" s="9">
        <v>5.88</v>
      </c>
      <c r="B295" s="8">
        <v>133.86000000000001</v>
      </c>
    </row>
    <row r="296" spans="1:2" x14ac:dyDescent="0.55000000000000004">
      <c r="A296" s="9">
        <v>5.9</v>
      </c>
      <c r="B296" s="8">
        <v>134.31</v>
      </c>
    </row>
    <row r="297" spans="1:2" x14ac:dyDescent="0.55000000000000004">
      <c r="A297" s="9">
        <v>5.92</v>
      </c>
      <c r="B297" s="8">
        <v>134.77000000000001</v>
      </c>
    </row>
    <row r="298" spans="1:2" x14ac:dyDescent="0.55000000000000004">
      <c r="A298" s="9">
        <v>5.94</v>
      </c>
      <c r="B298" s="8">
        <v>135.22</v>
      </c>
    </row>
    <row r="299" spans="1:2" x14ac:dyDescent="0.55000000000000004">
      <c r="A299" s="9">
        <v>5.96</v>
      </c>
      <c r="B299" s="8">
        <v>135.68</v>
      </c>
    </row>
    <row r="300" spans="1:2" x14ac:dyDescent="0.55000000000000004">
      <c r="A300" s="9">
        <v>5.98</v>
      </c>
      <c r="B300" s="8">
        <v>136.13</v>
      </c>
    </row>
    <row r="301" spans="1:2" x14ac:dyDescent="0.55000000000000004">
      <c r="A301" s="9">
        <v>6</v>
      </c>
      <c r="B301" s="9">
        <v>136.59</v>
      </c>
    </row>
    <row r="302" spans="1:2" x14ac:dyDescent="0.55000000000000004">
      <c r="A302" s="9">
        <v>6.02</v>
      </c>
      <c r="B302" s="9">
        <v>137.04</v>
      </c>
    </row>
    <row r="303" spans="1:2" x14ac:dyDescent="0.55000000000000004">
      <c r="A303" s="9">
        <v>6.04</v>
      </c>
      <c r="B303" s="9">
        <v>137.49</v>
      </c>
    </row>
    <row r="304" spans="1:2" x14ac:dyDescent="0.55000000000000004">
      <c r="A304" s="9">
        <v>6.06</v>
      </c>
      <c r="B304" s="9">
        <v>137.94999999999999</v>
      </c>
    </row>
    <row r="305" spans="1:2" x14ac:dyDescent="0.55000000000000004">
      <c r="A305" s="9">
        <v>6.08</v>
      </c>
      <c r="B305" s="9">
        <v>138.4</v>
      </c>
    </row>
    <row r="306" spans="1:2" x14ac:dyDescent="0.55000000000000004">
      <c r="A306" s="9">
        <v>6.1</v>
      </c>
      <c r="B306" s="9">
        <v>138.86000000000001</v>
      </c>
    </row>
    <row r="307" spans="1:2" x14ac:dyDescent="0.55000000000000004">
      <c r="A307" s="9">
        <v>6.12</v>
      </c>
      <c r="B307" s="9">
        <v>139.31</v>
      </c>
    </row>
    <row r="308" spans="1:2" x14ac:dyDescent="0.55000000000000004">
      <c r="A308" s="9">
        <v>6.14</v>
      </c>
      <c r="B308" s="9">
        <v>139.77000000000001</v>
      </c>
    </row>
    <row r="309" spans="1:2" x14ac:dyDescent="0.55000000000000004">
      <c r="A309" s="9">
        <v>6.16</v>
      </c>
      <c r="B309" s="9">
        <v>140.22</v>
      </c>
    </row>
    <row r="310" spans="1:2" x14ac:dyDescent="0.55000000000000004">
      <c r="A310" s="9">
        <v>6.18</v>
      </c>
      <c r="B310" s="9">
        <v>140.68</v>
      </c>
    </row>
    <row r="311" spans="1:2" x14ac:dyDescent="0.55000000000000004">
      <c r="A311" s="9">
        <v>6.2</v>
      </c>
      <c r="B311" s="9">
        <v>141.13</v>
      </c>
    </row>
    <row r="312" spans="1:2" x14ac:dyDescent="0.55000000000000004">
      <c r="A312" s="9">
        <v>6.22</v>
      </c>
      <c r="B312" s="9">
        <v>141.59</v>
      </c>
    </row>
    <row r="313" spans="1:2" x14ac:dyDescent="0.55000000000000004">
      <c r="A313" s="9">
        <v>6.24</v>
      </c>
      <c r="B313" s="9">
        <v>142.04</v>
      </c>
    </row>
    <row r="314" spans="1:2" x14ac:dyDescent="0.55000000000000004">
      <c r="A314" s="9">
        <v>6.26</v>
      </c>
      <c r="B314" s="9">
        <v>142.5</v>
      </c>
    </row>
    <row r="315" spans="1:2" x14ac:dyDescent="0.55000000000000004">
      <c r="A315" s="9">
        <v>6.28</v>
      </c>
      <c r="B315" s="9">
        <v>142.94999999999999</v>
      </c>
    </row>
    <row r="316" spans="1:2" x14ac:dyDescent="0.55000000000000004">
      <c r="A316" s="9">
        <v>6.3</v>
      </c>
      <c r="B316" s="9">
        <v>143.41</v>
      </c>
    </row>
    <row r="317" spans="1:2" x14ac:dyDescent="0.55000000000000004">
      <c r="A317" s="9">
        <v>6.32</v>
      </c>
      <c r="B317" s="9">
        <v>143.86000000000001</v>
      </c>
    </row>
    <row r="318" spans="1:2" x14ac:dyDescent="0.55000000000000004">
      <c r="A318" s="9">
        <v>6.34</v>
      </c>
      <c r="B318" s="9">
        <v>144.32</v>
      </c>
    </row>
    <row r="319" spans="1:2" x14ac:dyDescent="0.55000000000000004">
      <c r="A319" s="9">
        <v>6.36</v>
      </c>
      <c r="B319" s="9">
        <v>144.77000000000001</v>
      </c>
    </row>
    <row r="320" spans="1:2" x14ac:dyDescent="0.55000000000000004">
      <c r="A320" s="9">
        <v>6.38</v>
      </c>
      <c r="B320" s="9">
        <v>145.22999999999999</v>
      </c>
    </row>
    <row r="321" spans="1:2" x14ac:dyDescent="0.55000000000000004">
      <c r="A321" s="9">
        <v>6.4</v>
      </c>
      <c r="B321" s="9">
        <v>145.68</v>
      </c>
    </row>
    <row r="322" spans="1:2" x14ac:dyDescent="0.55000000000000004">
      <c r="A322" s="9">
        <v>6.42</v>
      </c>
      <c r="B322" s="9">
        <v>146.13999999999999</v>
      </c>
    </row>
    <row r="323" spans="1:2" x14ac:dyDescent="0.55000000000000004">
      <c r="A323" s="9">
        <v>6.44</v>
      </c>
      <c r="B323" s="9">
        <v>146.59</v>
      </c>
    </row>
    <row r="324" spans="1:2" x14ac:dyDescent="0.55000000000000004">
      <c r="A324" s="9">
        <v>6.46</v>
      </c>
      <c r="B324" s="9">
        <v>147.05000000000001</v>
      </c>
    </row>
    <row r="325" spans="1:2" x14ac:dyDescent="0.55000000000000004">
      <c r="A325" s="9">
        <v>6.48</v>
      </c>
      <c r="B325" s="9">
        <v>147.5</v>
      </c>
    </row>
    <row r="326" spans="1:2" x14ac:dyDescent="0.55000000000000004">
      <c r="A326" s="9">
        <v>6.5</v>
      </c>
      <c r="B326" s="9">
        <v>147.96</v>
      </c>
    </row>
    <row r="327" spans="1:2" x14ac:dyDescent="0.55000000000000004">
      <c r="A327" s="9">
        <v>6.52</v>
      </c>
      <c r="B327" s="9">
        <v>148.41</v>
      </c>
    </row>
    <row r="328" spans="1:2" x14ac:dyDescent="0.55000000000000004">
      <c r="A328" s="9">
        <v>6.54</v>
      </c>
      <c r="B328" s="9">
        <v>148.87</v>
      </c>
    </row>
    <row r="329" spans="1:2" x14ac:dyDescent="0.55000000000000004">
      <c r="A329" s="9">
        <v>6.56</v>
      </c>
      <c r="B329" s="9">
        <v>149.32</v>
      </c>
    </row>
    <row r="330" spans="1:2" x14ac:dyDescent="0.55000000000000004">
      <c r="A330" s="9">
        <v>6.58</v>
      </c>
      <c r="B330" s="9">
        <v>149.78</v>
      </c>
    </row>
    <row r="331" spans="1:2" x14ac:dyDescent="0.55000000000000004">
      <c r="A331" s="9">
        <v>6.6</v>
      </c>
      <c r="B331" s="9">
        <v>150.22999999999999</v>
      </c>
    </row>
    <row r="332" spans="1:2" x14ac:dyDescent="0.55000000000000004">
      <c r="A332" s="9">
        <v>6.62</v>
      </c>
      <c r="B332" s="9">
        <v>150.68</v>
      </c>
    </row>
    <row r="333" spans="1:2" x14ac:dyDescent="0.55000000000000004">
      <c r="A333" s="9">
        <v>6.64</v>
      </c>
      <c r="B333" s="9">
        <v>151.13999999999999</v>
      </c>
    </row>
    <row r="334" spans="1:2" x14ac:dyDescent="0.55000000000000004">
      <c r="A334" s="9">
        <v>6.66</v>
      </c>
      <c r="B334" s="9">
        <v>151.59</v>
      </c>
    </row>
    <row r="335" spans="1:2" x14ac:dyDescent="0.55000000000000004">
      <c r="A335" s="9">
        <v>6.68</v>
      </c>
      <c r="B335" s="9">
        <v>152.05000000000001</v>
      </c>
    </row>
    <row r="336" spans="1:2" x14ac:dyDescent="0.55000000000000004">
      <c r="A336" s="9">
        <v>6.7</v>
      </c>
      <c r="B336" s="9">
        <v>152.5</v>
      </c>
    </row>
    <row r="337" spans="1:2" x14ac:dyDescent="0.55000000000000004">
      <c r="A337" s="9">
        <v>6.72</v>
      </c>
      <c r="B337" s="9">
        <v>152.96</v>
      </c>
    </row>
    <row r="338" spans="1:2" x14ac:dyDescent="0.55000000000000004">
      <c r="A338" s="9">
        <v>6.74</v>
      </c>
      <c r="B338" s="9">
        <v>153.41</v>
      </c>
    </row>
    <row r="339" spans="1:2" x14ac:dyDescent="0.55000000000000004">
      <c r="A339" s="9">
        <v>6.76</v>
      </c>
      <c r="B339" s="9">
        <v>153.87</v>
      </c>
    </row>
    <row r="340" spans="1:2" x14ac:dyDescent="0.55000000000000004">
      <c r="A340" s="9">
        <v>6.78</v>
      </c>
      <c r="B340" s="9">
        <v>154.32</v>
      </c>
    </row>
    <row r="341" spans="1:2" x14ac:dyDescent="0.55000000000000004">
      <c r="A341" s="9">
        <v>6.8</v>
      </c>
      <c r="B341" s="9">
        <v>154.78</v>
      </c>
    </row>
    <row r="342" spans="1:2" x14ac:dyDescent="0.55000000000000004">
      <c r="A342" s="9">
        <v>6.82</v>
      </c>
      <c r="B342" s="9">
        <v>155.22999999999999</v>
      </c>
    </row>
    <row r="343" spans="1:2" x14ac:dyDescent="0.55000000000000004">
      <c r="A343" s="9">
        <v>6.84</v>
      </c>
      <c r="B343" s="9">
        <v>155.69</v>
      </c>
    </row>
    <row r="344" spans="1:2" x14ac:dyDescent="0.55000000000000004">
      <c r="A344" s="9">
        <v>6.86</v>
      </c>
      <c r="B344" s="9">
        <v>156.13999999999999</v>
      </c>
    </row>
    <row r="345" spans="1:2" x14ac:dyDescent="0.55000000000000004">
      <c r="A345" s="9">
        <v>6.88</v>
      </c>
      <c r="B345" s="9">
        <v>156.6</v>
      </c>
    </row>
    <row r="346" spans="1:2" x14ac:dyDescent="0.55000000000000004">
      <c r="A346" s="9">
        <v>6.9</v>
      </c>
      <c r="B346" s="9">
        <v>157.05000000000001</v>
      </c>
    </row>
    <row r="347" spans="1:2" x14ac:dyDescent="0.55000000000000004">
      <c r="A347" s="9">
        <v>6.92</v>
      </c>
      <c r="B347" s="9">
        <v>157.51</v>
      </c>
    </row>
    <row r="348" spans="1:2" x14ac:dyDescent="0.55000000000000004">
      <c r="A348" s="9">
        <v>6.94</v>
      </c>
      <c r="B348" s="9">
        <v>157.96</v>
      </c>
    </row>
    <row r="349" spans="1:2" x14ac:dyDescent="0.55000000000000004">
      <c r="A349" s="9">
        <v>6.96</v>
      </c>
      <c r="B349" s="9">
        <v>158.41999999999999</v>
      </c>
    </row>
    <row r="350" spans="1:2" x14ac:dyDescent="0.55000000000000004">
      <c r="A350" s="9">
        <v>6.98</v>
      </c>
      <c r="B350" s="9">
        <v>158.87</v>
      </c>
    </row>
    <row r="351" spans="1:2" x14ac:dyDescent="0.55000000000000004">
      <c r="A351" s="9">
        <v>7</v>
      </c>
      <c r="B351" s="9">
        <v>159.33000000000001</v>
      </c>
    </row>
    <row r="352" spans="1:2" x14ac:dyDescent="0.55000000000000004">
      <c r="A352" s="9">
        <v>7.02</v>
      </c>
      <c r="B352" s="9">
        <v>159.78</v>
      </c>
    </row>
    <row r="353" spans="1:2" x14ac:dyDescent="0.55000000000000004">
      <c r="A353" s="9">
        <v>7.04</v>
      </c>
      <c r="B353" s="9">
        <v>160.24</v>
      </c>
    </row>
    <row r="354" spans="1:2" x14ac:dyDescent="0.55000000000000004">
      <c r="A354" s="9">
        <v>7.06</v>
      </c>
      <c r="B354" s="9">
        <v>160.69</v>
      </c>
    </row>
    <row r="355" spans="1:2" x14ac:dyDescent="0.55000000000000004">
      <c r="A355" s="9">
        <v>7.08</v>
      </c>
      <c r="B355" s="9">
        <v>161.15</v>
      </c>
    </row>
    <row r="356" spans="1:2" x14ac:dyDescent="0.55000000000000004">
      <c r="A356" s="9">
        <v>7.1</v>
      </c>
      <c r="B356" s="9">
        <v>161.6</v>
      </c>
    </row>
    <row r="357" spans="1:2" x14ac:dyDescent="0.55000000000000004">
      <c r="A357" s="9">
        <v>7.12</v>
      </c>
      <c r="B357" s="9">
        <v>162.06</v>
      </c>
    </row>
    <row r="358" spans="1:2" x14ac:dyDescent="0.55000000000000004">
      <c r="A358" s="9">
        <v>7.14</v>
      </c>
      <c r="B358" s="9">
        <v>162.51</v>
      </c>
    </row>
    <row r="359" spans="1:2" x14ac:dyDescent="0.55000000000000004">
      <c r="A359" s="9">
        <v>7.16</v>
      </c>
      <c r="B359" s="9">
        <v>162.97</v>
      </c>
    </row>
    <row r="360" spans="1:2" x14ac:dyDescent="0.55000000000000004">
      <c r="A360" s="9">
        <v>7.18</v>
      </c>
      <c r="B360" s="9">
        <v>163.41999999999999</v>
      </c>
    </row>
    <row r="361" spans="1:2" x14ac:dyDescent="0.55000000000000004">
      <c r="A361" s="9">
        <v>7.2</v>
      </c>
      <c r="B361" s="9">
        <v>163.87</v>
      </c>
    </row>
    <row r="362" spans="1:2" x14ac:dyDescent="0.55000000000000004">
      <c r="A362" s="9">
        <v>7.22</v>
      </c>
      <c r="B362" s="9">
        <v>164.33</v>
      </c>
    </row>
    <row r="363" spans="1:2" x14ac:dyDescent="0.55000000000000004">
      <c r="A363" s="9">
        <v>7.24</v>
      </c>
      <c r="B363" s="9">
        <v>164.78</v>
      </c>
    </row>
    <row r="364" spans="1:2" x14ac:dyDescent="0.55000000000000004">
      <c r="A364" s="9">
        <v>7.26</v>
      </c>
      <c r="B364" s="9">
        <v>165.24</v>
      </c>
    </row>
    <row r="365" spans="1:2" x14ac:dyDescent="0.55000000000000004">
      <c r="A365" s="9">
        <v>7.28</v>
      </c>
      <c r="B365" s="9">
        <v>165.69</v>
      </c>
    </row>
    <row r="366" spans="1:2" x14ac:dyDescent="0.55000000000000004">
      <c r="A366" s="9">
        <v>7.3</v>
      </c>
      <c r="B366" s="9">
        <v>166.15</v>
      </c>
    </row>
    <row r="367" spans="1:2" x14ac:dyDescent="0.55000000000000004">
      <c r="A367" s="9">
        <v>7.32</v>
      </c>
      <c r="B367" s="9">
        <v>166.6</v>
      </c>
    </row>
    <row r="368" spans="1:2" x14ac:dyDescent="0.55000000000000004">
      <c r="A368" s="9">
        <v>7.34</v>
      </c>
      <c r="B368" s="9">
        <v>167.06</v>
      </c>
    </row>
    <row r="369" spans="1:2" x14ac:dyDescent="0.55000000000000004">
      <c r="A369" s="9">
        <v>7.36</v>
      </c>
      <c r="B369" s="9">
        <v>167.51</v>
      </c>
    </row>
    <row r="370" spans="1:2" x14ac:dyDescent="0.55000000000000004">
      <c r="A370" s="9">
        <v>7.38</v>
      </c>
      <c r="B370" s="9">
        <v>167.97</v>
      </c>
    </row>
    <row r="371" spans="1:2" x14ac:dyDescent="0.55000000000000004">
      <c r="A371" s="9">
        <v>7.4</v>
      </c>
      <c r="B371" s="9">
        <v>168.42</v>
      </c>
    </row>
    <row r="372" spans="1:2" x14ac:dyDescent="0.55000000000000004">
      <c r="A372" s="9">
        <v>7.42</v>
      </c>
      <c r="B372" s="9">
        <v>168.88</v>
      </c>
    </row>
    <row r="373" spans="1:2" x14ac:dyDescent="0.55000000000000004">
      <c r="A373" s="9">
        <v>7.44</v>
      </c>
      <c r="B373" s="9">
        <v>169.33</v>
      </c>
    </row>
    <row r="374" spans="1:2" x14ac:dyDescent="0.55000000000000004">
      <c r="A374" s="9">
        <v>7.46</v>
      </c>
      <c r="B374" s="9">
        <v>169.79</v>
      </c>
    </row>
    <row r="375" spans="1:2" x14ac:dyDescent="0.55000000000000004">
      <c r="A375" s="9">
        <v>7.48</v>
      </c>
      <c r="B375" s="9">
        <v>170.24</v>
      </c>
    </row>
    <row r="376" spans="1:2" x14ac:dyDescent="0.55000000000000004">
      <c r="A376" s="9">
        <v>7.5</v>
      </c>
      <c r="B376" s="9">
        <v>170.7</v>
      </c>
    </row>
    <row r="377" spans="1:2" x14ac:dyDescent="0.55000000000000004">
      <c r="A377" s="9">
        <v>7.52</v>
      </c>
      <c r="B377" s="9">
        <v>171.15</v>
      </c>
    </row>
    <row r="378" spans="1:2" x14ac:dyDescent="0.55000000000000004">
      <c r="A378" s="9">
        <v>7.54</v>
      </c>
      <c r="B378" s="9">
        <v>171.61</v>
      </c>
    </row>
    <row r="379" spans="1:2" x14ac:dyDescent="0.55000000000000004">
      <c r="A379" s="9">
        <v>7.56</v>
      </c>
      <c r="B379" s="9">
        <v>172.06</v>
      </c>
    </row>
    <row r="380" spans="1:2" x14ac:dyDescent="0.55000000000000004">
      <c r="A380" s="9">
        <v>7.58</v>
      </c>
      <c r="B380" s="9">
        <v>172.51</v>
      </c>
    </row>
    <row r="381" spans="1:2" x14ac:dyDescent="0.55000000000000004">
      <c r="A381" s="9">
        <v>7.6</v>
      </c>
      <c r="B381" s="9">
        <v>172.9</v>
      </c>
    </row>
    <row r="382" spans="1:2" x14ac:dyDescent="0.55000000000000004">
      <c r="A382" s="9">
        <v>7.62</v>
      </c>
      <c r="B382" s="9">
        <v>173.13</v>
      </c>
    </row>
  </sheetData>
  <sheetProtection sheet="1" objects="1" scenarios="1"/>
  <conditionalFormatting sqref="B1:B1048576">
    <cfRule type="expression" dxfId="16" priority="2">
      <formula>IF(AND(OR(B1=$P$3,B1=$P$5),OR(A1=$O$3,A1=$O$5)),TRUE,FALSE)</formula>
    </cfRule>
  </conditionalFormatting>
  <conditionalFormatting sqref="A1:A1048576">
    <cfRule type="expression" dxfId="15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82"/>
  <sheetViews>
    <sheetView workbookViewId="0">
      <selection activeCell="C1" sqref="C1"/>
    </sheetView>
  </sheetViews>
  <sheetFormatPr defaultColWidth="9.15625" defaultRowHeight="14.4" x14ac:dyDescent="0.55000000000000004"/>
  <cols>
    <col min="1" max="2" width="9.15625" style="8"/>
    <col min="3" max="3" width="9.15625" style="11"/>
    <col min="4" max="7" width="9.15625" style="8"/>
    <col min="8" max="8" width="9.15625" style="68"/>
    <col min="9" max="16384" width="9.15625" style="5"/>
  </cols>
  <sheetData>
    <row r="1" spans="1:18" x14ac:dyDescent="0.55000000000000004">
      <c r="A1" s="8">
        <v>0</v>
      </c>
      <c r="B1" s="9">
        <v>0.14000000000000001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8" x14ac:dyDescent="0.55000000000000004">
      <c r="A2" s="8">
        <v>0.02</v>
      </c>
      <c r="B2" s="9">
        <v>0.59</v>
      </c>
      <c r="D2" s="8">
        <v>0</v>
      </c>
      <c r="E2" s="8">
        <v>0</v>
      </c>
      <c r="F2" s="9">
        <v>0.1</v>
      </c>
      <c r="G2" s="9">
        <v>0.6</v>
      </c>
      <c r="H2" s="68">
        <v>1.1000000000000001</v>
      </c>
      <c r="I2" s="5">
        <v>7.976</v>
      </c>
      <c r="J2" s="4">
        <f>'Tank Sounding'!D15</f>
        <v>7.95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8" x14ac:dyDescent="0.55000000000000004">
      <c r="A3" s="8">
        <v>0.04</v>
      </c>
      <c r="B3" s="9">
        <v>1.05</v>
      </c>
      <c r="D3" s="8">
        <v>0.2</v>
      </c>
      <c r="E3" s="8">
        <v>0</v>
      </c>
      <c r="F3" s="9">
        <v>-3.6</v>
      </c>
      <c r="G3" s="9">
        <v>-6.9</v>
      </c>
      <c r="H3" s="68">
        <v>-8.9</v>
      </c>
      <c r="J3" s="6">
        <f>I2-J2</f>
        <v>2.5999999999999801E-2</v>
      </c>
      <c r="K3" s="5">
        <f>MROUND(J3,0.2)</f>
        <v>0</v>
      </c>
      <c r="L3" s="5">
        <f>VLOOKUP(ROUNDDOWN($K$3,2),D:H,MATCH(L2,E1:H1,0)+1,FALSE)</f>
        <v>0.6</v>
      </c>
      <c r="M3" s="5">
        <f>L3+((N3-L3)*(M2-L2))</f>
        <v>0.67499999999999993</v>
      </c>
      <c r="N3" s="5">
        <f>VLOOKUP(ROUNDDOWN($K$3,2),D:H,MATCH(N2,E1:H1,0)+1,FALSE)</f>
        <v>1.1000000000000001</v>
      </c>
      <c r="O3" s="5">
        <f>IF(P8,O8,O8-0.01)</f>
        <v>1.9999999999999997E-2</v>
      </c>
      <c r="P3" s="4">
        <f>VLOOKUP(ROUNDDOWN(O3,2),$A:$B,2,FALSE)</f>
        <v>0.59</v>
      </c>
    </row>
    <row r="4" spans="1:18" x14ac:dyDescent="0.55000000000000004">
      <c r="A4" s="8">
        <v>0.06</v>
      </c>
      <c r="B4" s="9">
        <v>1.5</v>
      </c>
      <c r="D4" s="8">
        <v>0.4</v>
      </c>
      <c r="E4" s="8">
        <v>0</v>
      </c>
      <c r="F4" s="9">
        <v>-3.6</v>
      </c>
      <c r="G4" s="9">
        <v>-7.1</v>
      </c>
      <c r="H4" s="68">
        <v>-10.7</v>
      </c>
      <c r="J4" s="5" t="b">
        <f>IF(AND(OR(B1=$P$3,B1=$P$5),OR(A1=$O$3,A1=$O$5)),TRUE,FALSE)</f>
        <v>0</v>
      </c>
      <c r="O4" s="6">
        <f>J3+(M3/100)</f>
        <v>3.27499999999998E-2</v>
      </c>
      <c r="P4" s="6">
        <f>IF((P5-P3)&gt;0,P3+((P5-P3)/(O5-O3)*(O4-O3)),P3)</f>
        <v>0.88324999999999554</v>
      </c>
    </row>
    <row r="5" spans="1:18" x14ac:dyDescent="0.55000000000000004">
      <c r="A5" s="8">
        <v>0.08</v>
      </c>
      <c r="B5" s="9">
        <v>1.96</v>
      </c>
      <c r="D5" s="8">
        <v>0.6</v>
      </c>
      <c r="E5" s="8">
        <v>0</v>
      </c>
      <c r="F5" s="9">
        <v>-3.6</v>
      </c>
      <c r="G5" s="9">
        <v>-7.1</v>
      </c>
      <c r="H5" s="68">
        <v>-10.7</v>
      </c>
      <c r="O5" s="5">
        <f>IF(O4=O3,O3,O3+0.02)</f>
        <v>3.9999999999999994E-2</v>
      </c>
      <c r="P5" s="4">
        <f>VLOOKUP(ROUNDDOWN(O5,2),$A:$B,2,FALSE)</f>
        <v>1.05</v>
      </c>
    </row>
    <row r="6" spans="1:18" x14ac:dyDescent="0.55000000000000004">
      <c r="A6" s="8">
        <v>0.1</v>
      </c>
      <c r="B6" s="9">
        <v>2.41</v>
      </c>
      <c r="D6" s="8">
        <v>0.8</v>
      </c>
      <c r="E6" s="8">
        <v>0</v>
      </c>
      <c r="F6" s="9">
        <v>-3.6</v>
      </c>
      <c r="G6" s="9">
        <v>-7.1</v>
      </c>
      <c r="H6" s="68">
        <v>-10.7</v>
      </c>
    </row>
    <row r="7" spans="1:18" x14ac:dyDescent="0.55000000000000004">
      <c r="A7" s="8">
        <v>0.12</v>
      </c>
      <c r="B7" s="9">
        <v>2.87</v>
      </c>
      <c r="D7" s="8">
        <v>1</v>
      </c>
      <c r="E7" s="8">
        <v>0</v>
      </c>
      <c r="F7" s="9">
        <v>-3.6</v>
      </c>
      <c r="G7" s="9">
        <v>-7.1</v>
      </c>
      <c r="H7" s="68">
        <v>-10.7</v>
      </c>
    </row>
    <row r="8" spans="1:18" x14ac:dyDescent="0.55000000000000004">
      <c r="A8" s="8">
        <v>0.14000000000000001</v>
      </c>
      <c r="B8" s="9">
        <v>3.32</v>
      </c>
      <c r="D8" s="8">
        <v>1.2</v>
      </c>
      <c r="E8" s="8">
        <v>0</v>
      </c>
      <c r="F8" s="9">
        <v>-3.6</v>
      </c>
      <c r="G8" s="9">
        <v>-7.1</v>
      </c>
      <c r="H8" s="68">
        <v>-10.7</v>
      </c>
      <c r="O8" s="4">
        <f>ROUND(O4,2)</f>
        <v>0.03</v>
      </c>
      <c r="P8" s="5" t="b">
        <f>ISEVEN(VALUE(RIGHT(O8*100,1)))</f>
        <v>0</v>
      </c>
    </row>
    <row r="9" spans="1:18" x14ac:dyDescent="0.55000000000000004">
      <c r="A9" s="8">
        <v>0.16</v>
      </c>
      <c r="B9" s="9">
        <v>3.78</v>
      </c>
      <c r="D9" s="8">
        <v>1.4</v>
      </c>
      <c r="E9" s="8">
        <v>0</v>
      </c>
      <c r="F9" s="9">
        <v>-3.6</v>
      </c>
      <c r="G9" s="9">
        <v>-7.1</v>
      </c>
      <c r="H9" s="68">
        <v>-10.7</v>
      </c>
      <c r="J9" t="s">
        <v>24</v>
      </c>
      <c r="L9" s="6">
        <f>I2-O4</f>
        <v>7.9432499999999999</v>
      </c>
    </row>
    <row r="10" spans="1:18" x14ac:dyDescent="0.55000000000000004">
      <c r="A10" s="8">
        <v>0.18</v>
      </c>
      <c r="B10" s="9">
        <v>4.2300000000000004</v>
      </c>
      <c r="D10" s="8">
        <v>1.6</v>
      </c>
      <c r="E10" s="8">
        <v>0</v>
      </c>
      <c r="F10" s="9">
        <v>-3.6</v>
      </c>
      <c r="G10" s="9">
        <v>-7.1</v>
      </c>
      <c r="H10" s="68">
        <v>-10.7</v>
      </c>
    </row>
    <row r="11" spans="1:18" x14ac:dyDescent="0.55000000000000004">
      <c r="A11" s="8">
        <v>0.2</v>
      </c>
      <c r="B11" s="9">
        <v>4.68</v>
      </c>
      <c r="D11" s="8">
        <v>1.8</v>
      </c>
      <c r="E11" s="8">
        <v>0</v>
      </c>
      <c r="F11" s="9">
        <v>-3.6</v>
      </c>
      <c r="G11" s="9">
        <v>-7.1</v>
      </c>
      <c r="H11" s="68">
        <v>-10.7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  <c r="R11" t="s">
        <v>54</v>
      </c>
    </row>
    <row r="12" spans="1:18" x14ac:dyDescent="0.55000000000000004">
      <c r="A12" s="8">
        <v>0.22</v>
      </c>
      <c r="B12" s="9">
        <v>5.14</v>
      </c>
      <c r="D12" s="8">
        <v>2</v>
      </c>
      <c r="E12" s="8">
        <v>0</v>
      </c>
      <c r="F12" s="9">
        <v>-3.6</v>
      </c>
      <c r="G12" s="9">
        <v>-7.1</v>
      </c>
      <c r="H12" s="68">
        <v>-10.7</v>
      </c>
      <c r="M12" s="5">
        <f>MROUND(M15,0.2)</f>
        <v>6.4</v>
      </c>
      <c r="N12" s="5">
        <f>VLOOKUP(ROUNDDOWN($M$12,2),D:H,MATCH(N11,$E$1:$H$1,0)+1,FALSE)</f>
        <v>-7.1</v>
      </c>
      <c r="O12" s="5">
        <f>N12+((P12-N12)*(O11-N11))</f>
        <v>-7.46</v>
      </c>
      <c r="P12" s="5">
        <f>VLOOKUP(ROUNDDOWN($M$12,2),D:H,MATCH(P11,$E$1:$H$1,0)+1,FALSE)</f>
        <v>-10.7</v>
      </c>
      <c r="Q12" s="6">
        <f>M15-(O12/100)</f>
        <v>6.3899777777777755</v>
      </c>
      <c r="R12" s="6">
        <f>I2-Q12</f>
        <v>1.5860222222222244</v>
      </c>
    </row>
    <row r="13" spans="1:18" x14ac:dyDescent="0.55000000000000004">
      <c r="A13" s="8">
        <v>0.24</v>
      </c>
      <c r="B13" s="9">
        <v>5.59</v>
      </c>
      <c r="D13" s="8">
        <v>2.2000000000000002</v>
      </c>
      <c r="E13" s="8">
        <v>0</v>
      </c>
      <c r="F13" s="9">
        <v>-3.6</v>
      </c>
      <c r="G13" s="9">
        <v>-7.1</v>
      </c>
      <c r="H13" s="68">
        <v>-10.7</v>
      </c>
      <c r="M13" s="1"/>
      <c r="N13" s="1"/>
      <c r="O13" s="1"/>
    </row>
    <row r="14" spans="1:18" x14ac:dyDescent="0.55000000000000004">
      <c r="A14" s="8">
        <v>0.26</v>
      </c>
      <c r="B14" s="9">
        <v>6.05</v>
      </c>
      <c r="D14" s="8">
        <v>2.4</v>
      </c>
      <c r="E14" s="8">
        <v>0</v>
      </c>
      <c r="F14" s="9">
        <v>-3.6</v>
      </c>
      <c r="G14" s="9">
        <v>-7.1</v>
      </c>
      <c r="H14" s="68">
        <v>-10.7</v>
      </c>
      <c r="M14" s="1">
        <f>LOOKUP(N15,B:B,A:A)</f>
        <v>6.3</v>
      </c>
      <c r="N14" s="5">
        <f>VLOOKUP(ROUNDDOWN(M14,2),$A:$B,2,FALSE)</f>
        <v>143.41</v>
      </c>
      <c r="O14" s="1"/>
    </row>
    <row r="15" spans="1:18" x14ac:dyDescent="0.55000000000000004">
      <c r="A15" s="8">
        <v>0.28000000000000003</v>
      </c>
      <c r="B15" s="9">
        <v>6.5</v>
      </c>
      <c r="D15" s="8">
        <v>2.6</v>
      </c>
      <c r="E15" s="8">
        <v>0</v>
      </c>
      <c r="F15" s="9">
        <v>-3.6</v>
      </c>
      <c r="G15" s="9">
        <v>-7.1</v>
      </c>
      <c r="H15" s="68">
        <v>-10.7</v>
      </c>
      <c r="M15">
        <f>M14+((N15-N14)*ABS(M16-M14))/(N16-N14)</f>
        <v>6.3153777777777753</v>
      </c>
      <c r="N15" s="1">
        <f>'Tank Sounding'!L15</f>
        <v>143.75599999999997</v>
      </c>
      <c r="O15"/>
    </row>
    <row r="16" spans="1:18" x14ac:dyDescent="0.55000000000000004">
      <c r="A16" s="8">
        <v>0.3</v>
      </c>
      <c r="B16" s="9">
        <v>6.96</v>
      </c>
      <c r="D16" s="8">
        <v>2.8</v>
      </c>
      <c r="E16" s="8">
        <v>0</v>
      </c>
      <c r="F16" s="9">
        <v>-3.6</v>
      </c>
      <c r="G16" s="9">
        <v>-7.1</v>
      </c>
      <c r="H16" s="68">
        <v>-10.7</v>
      </c>
      <c r="M16" s="1">
        <f>M14+0.02</f>
        <v>6.3199999999999994</v>
      </c>
      <c r="N16" s="1">
        <f>VLOOKUP(ROUNDDOWN(M16,2),$A:$B,2,FALSE)</f>
        <v>143.86000000000001</v>
      </c>
      <c r="O16" s="1"/>
    </row>
    <row r="17" spans="1:8" x14ac:dyDescent="0.55000000000000004">
      <c r="A17" s="8">
        <v>0.32</v>
      </c>
      <c r="B17" s="9">
        <v>7.41</v>
      </c>
      <c r="D17" s="8">
        <v>3</v>
      </c>
      <c r="E17" s="8">
        <v>0</v>
      </c>
      <c r="F17" s="9">
        <v>-3.6</v>
      </c>
      <c r="G17" s="9">
        <v>-7.1</v>
      </c>
      <c r="H17" s="68">
        <v>-10.7</v>
      </c>
    </row>
    <row r="18" spans="1:8" x14ac:dyDescent="0.55000000000000004">
      <c r="A18" s="8">
        <v>0.34</v>
      </c>
      <c r="B18" s="9">
        <v>7.87</v>
      </c>
      <c r="D18" s="8">
        <v>3.2</v>
      </c>
      <c r="E18" s="8">
        <v>0</v>
      </c>
      <c r="F18" s="9">
        <v>-3.6</v>
      </c>
      <c r="G18" s="9">
        <v>-7.1</v>
      </c>
      <c r="H18" s="68">
        <v>-10.7</v>
      </c>
    </row>
    <row r="19" spans="1:8" x14ac:dyDescent="0.55000000000000004">
      <c r="A19" s="8">
        <v>0.36</v>
      </c>
      <c r="B19" s="9">
        <v>8.32</v>
      </c>
      <c r="D19" s="8">
        <v>3.4</v>
      </c>
      <c r="E19" s="8">
        <v>0</v>
      </c>
      <c r="F19" s="9">
        <v>-3.6</v>
      </c>
      <c r="G19" s="9">
        <v>-7.1</v>
      </c>
      <c r="H19" s="68">
        <v>-10.7</v>
      </c>
    </row>
    <row r="20" spans="1:8" x14ac:dyDescent="0.55000000000000004">
      <c r="A20" s="8">
        <v>0.38</v>
      </c>
      <c r="B20" s="9">
        <v>8.7799999999999994</v>
      </c>
      <c r="D20" s="8">
        <v>3.6</v>
      </c>
      <c r="E20" s="8">
        <v>0</v>
      </c>
      <c r="F20" s="9">
        <v>-3.6</v>
      </c>
      <c r="G20" s="9">
        <v>-7.1</v>
      </c>
      <c r="H20" s="68">
        <v>-10.7</v>
      </c>
    </row>
    <row r="21" spans="1:8" x14ac:dyDescent="0.55000000000000004">
      <c r="A21" s="8">
        <v>0.4</v>
      </c>
      <c r="B21" s="9">
        <v>9.23</v>
      </c>
      <c r="D21" s="8">
        <v>3.8</v>
      </c>
      <c r="E21" s="8">
        <v>0</v>
      </c>
      <c r="F21" s="9">
        <v>-3.6</v>
      </c>
      <c r="G21" s="9">
        <v>-7.1</v>
      </c>
      <c r="H21" s="68">
        <v>-10.7</v>
      </c>
    </row>
    <row r="22" spans="1:8" x14ac:dyDescent="0.55000000000000004">
      <c r="A22" s="8">
        <v>0.42</v>
      </c>
      <c r="B22" s="9">
        <v>9.69</v>
      </c>
      <c r="D22" s="8">
        <v>4</v>
      </c>
      <c r="E22" s="8">
        <v>0</v>
      </c>
      <c r="F22" s="9">
        <v>-3.6</v>
      </c>
      <c r="G22" s="9">
        <v>-7.1</v>
      </c>
      <c r="H22" s="68">
        <v>-10.7</v>
      </c>
    </row>
    <row r="23" spans="1:8" x14ac:dyDescent="0.55000000000000004">
      <c r="A23" s="8">
        <v>0.44</v>
      </c>
      <c r="B23" s="9">
        <v>10.14</v>
      </c>
      <c r="D23" s="8">
        <v>4.2</v>
      </c>
      <c r="E23" s="8">
        <v>0</v>
      </c>
      <c r="F23" s="9">
        <v>-3.6</v>
      </c>
      <c r="G23" s="9">
        <v>-7.1</v>
      </c>
      <c r="H23" s="68">
        <v>-10.7</v>
      </c>
    </row>
    <row r="24" spans="1:8" x14ac:dyDescent="0.55000000000000004">
      <c r="A24" s="8">
        <v>0.46</v>
      </c>
      <c r="B24" s="9">
        <v>10.6</v>
      </c>
      <c r="D24" s="8">
        <v>4.4000000000000004</v>
      </c>
      <c r="E24" s="8">
        <v>0</v>
      </c>
      <c r="F24" s="9">
        <v>-3.6</v>
      </c>
      <c r="G24" s="9">
        <v>-7.1</v>
      </c>
      <c r="H24" s="68">
        <v>-10.7</v>
      </c>
    </row>
    <row r="25" spans="1:8" x14ac:dyDescent="0.55000000000000004">
      <c r="A25" s="8">
        <v>0.48</v>
      </c>
      <c r="B25" s="9">
        <v>11.05</v>
      </c>
      <c r="D25" s="8">
        <v>4.5999999999999996</v>
      </c>
      <c r="E25" s="8">
        <v>0</v>
      </c>
      <c r="F25" s="9">
        <v>-3.6</v>
      </c>
      <c r="G25" s="9">
        <v>-7.1</v>
      </c>
      <c r="H25" s="68">
        <v>-10.7</v>
      </c>
    </row>
    <row r="26" spans="1:8" x14ac:dyDescent="0.55000000000000004">
      <c r="A26" s="8">
        <v>0.5</v>
      </c>
      <c r="B26" s="9">
        <v>11.51</v>
      </c>
      <c r="D26" s="8">
        <v>4.8</v>
      </c>
      <c r="E26" s="8">
        <v>0</v>
      </c>
      <c r="F26" s="9">
        <v>-3.6</v>
      </c>
      <c r="G26" s="9">
        <v>-7.1</v>
      </c>
      <c r="H26" s="68">
        <v>-10.7</v>
      </c>
    </row>
    <row r="27" spans="1:8" x14ac:dyDescent="0.55000000000000004">
      <c r="A27" s="8">
        <v>0.52</v>
      </c>
      <c r="B27" s="9">
        <v>11.96</v>
      </c>
      <c r="D27" s="8">
        <v>5</v>
      </c>
      <c r="E27" s="8">
        <v>0</v>
      </c>
      <c r="F27" s="9">
        <v>-3.6</v>
      </c>
      <c r="G27" s="9">
        <v>-7.1</v>
      </c>
      <c r="H27" s="68">
        <v>-10.7</v>
      </c>
    </row>
    <row r="28" spans="1:8" x14ac:dyDescent="0.55000000000000004">
      <c r="A28" s="8">
        <v>0.54</v>
      </c>
      <c r="B28" s="9">
        <v>12.42</v>
      </c>
      <c r="D28" s="8">
        <v>5.2</v>
      </c>
      <c r="E28" s="8">
        <v>0</v>
      </c>
      <c r="F28" s="9">
        <v>-3.6</v>
      </c>
      <c r="G28" s="9">
        <v>-7.1</v>
      </c>
      <c r="H28" s="68">
        <v>-10.7</v>
      </c>
    </row>
    <row r="29" spans="1:8" x14ac:dyDescent="0.55000000000000004">
      <c r="A29" s="8">
        <v>0.56000000000000005</v>
      </c>
      <c r="B29" s="9">
        <v>12.87</v>
      </c>
      <c r="D29" s="8">
        <v>5.4</v>
      </c>
      <c r="E29" s="8">
        <v>0</v>
      </c>
      <c r="F29" s="9">
        <v>-3.6</v>
      </c>
      <c r="G29" s="9">
        <v>-7.1</v>
      </c>
      <c r="H29" s="68">
        <v>-10.7</v>
      </c>
    </row>
    <row r="30" spans="1:8" x14ac:dyDescent="0.55000000000000004">
      <c r="A30" s="8">
        <v>0.57999999999999996</v>
      </c>
      <c r="B30" s="9">
        <v>13.33</v>
      </c>
      <c r="D30" s="8">
        <v>5.6</v>
      </c>
      <c r="E30" s="8">
        <v>0</v>
      </c>
      <c r="F30" s="9">
        <v>-3.6</v>
      </c>
      <c r="G30" s="9">
        <v>-7.1</v>
      </c>
      <c r="H30" s="68">
        <v>-10.7</v>
      </c>
    </row>
    <row r="31" spans="1:8" x14ac:dyDescent="0.55000000000000004">
      <c r="A31" s="8">
        <v>0.6</v>
      </c>
      <c r="B31" s="9">
        <v>13.78</v>
      </c>
      <c r="D31" s="8">
        <v>5.8</v>
      </c>
      <c r="E31" s="8">
        <v>0</v>
      </c>
      <c r="F31" s="9">
        <v>-3.6</v>
      </c>
      <c r="G31" s="9">
        <v>-7.1</v>
      </c>
      <c r="H31" s="68">
        <v>-10.7</v>
      </c>
    </row>
    <row r="32" spans="1:8" x14ac:dyDescent="0.55000000000000004">
      <c r="A32" s="8">
        <v>0.62</v>
      </c>
      <c r="B32" s="9">
        <v>14.24</v>
      </c>
      <c r="D32" s="8">
        <v>6</v>
      </c>
      <c r="E32" s="8">
        <v>0</v>
      </c>
      <c r="F32" s="9">
        <v>-3.6</v>
      </c>
      <c r="G32" s="9">
        <v>-7.1</v>
      </c>
      <c r="H32" s="68">
        <v>-10.7</v>
      </c>
    </row>
    <row r="33" spans="1:8" x14ac:dyDescent="0.55000000000000004">
      <c r="A33" s="8">
        <v>0.64</v>
      </c>
      <c r="B33" s="9">
        <v>14.69</v>
      </c>
      <c r="D33" s="8">
        <v>6.2</v>
      </c>
      <c r="E33" s="8">
        <v>0</v>
      </c>
      <c r="F33" s="9">
        <v>-3.6</v>
      </c>
      <c r="G33" s="9">
        <v>-7.1</v>
      </c>
      <c r="H33" s="68">
        <v>-10.7</v>
      </c>
    </row>
    <row r="34" spans="1:8" x14ac:dyDescent="0.55000000000000004">
      <c r="A34" s="8">
        <v>0.66</v>
      </c>
      <c r="B34" s="9">
        <v>15.15</v>
      </c>
      <c r="D34" s="8">
        <v>6.4</v>
      </c>
      <c r="E34" s="8">
        <v>0</v>
      </c>
      <c r="F34" s="9">
        <v>-3.6</v>
      </c>
      <c r="G34" s="9">
        <v>-7.1</v>
      </c>
      <c r="H34" s="68">
        <v>-10.7</v>
      </c>
    </row>
    <row r="35" spans="1:8" x14ac:dyDescent="0.55000000000000004">
      <c r="A35" s="8">
        <v>0.68</v>
      </c>
      <c r="B35" s="9">
        <v>15.6</v>
      </c>
      <c r="D35" s="8">
        <v>6.6</v>
      </c>
      <c r="E35" s="8">
        <v>0</v>
      </c>
      <c r="F35" s="9">
        <v>-3.6</v>
      </c>
      <c r="G35" s="9">
        <v>-7.1</v>
      </c>
      <c r="H35" s="68">
        <v>-10.7</v>
      </c>
    </row>
    <row r="36" spans="1:8" x14ac:dyDescent="0.55000000000000004">
      <c r="A36" s="8">
        <v>0.7</v>
      </c>
      <c r="B36" s="9">
        <v>16.059999999999999</v>
      </c>
      <c r="D36" s="8">
        <v>6.8</v>
      </c>
      <c r="E36" s="8">
        <v>0</v>
      </c>
      <c r="F36" s="9">
        <v>-3.6</v>
      </c>
      <c r="G36" s="9">
        <v>-7.1</v>
      </c>
      <c r="H36" s="68">
        <v>-10.7</v>
      </c>
    </row>
    <row r="37" spans="1:8" x14ac:dyDescent="0.55000000000000004">
      <c r="A37" s="8">
        <v>0.72</v>
      </c>
      <c r="B37" s="9">
        <v>16.510000000000002</v>
      </c>
      <c r="D37" s="8">
        <v>7</v>
      </c>
      <c r="E37" s="8">
        <v>0</v>
      </c>
      <c r="F37" s="9">
        <v>-3.6</v>
      </c>
      <c r="G37" s="9">
        <v>-7.1</v>
      </c>
      <c r="H37" s="68">
        <v>-10.7</v>
      </c>
    </row>
    <row r="38" spans="1:8" x14ac:dyDescent="0.55000000000000004">
      <c r="A38" s="8">
        <v>0.74</v>
      </c>
      <c r="B38" s="9">
        <v>16.97</v>
      </c>
      <c r="D38" s="8">
        <v>7.2</v>
      </c>
      <c r="E38" s="8">
        <v>0</v>
      </c>
      <c r="F38" s="9">
        <v>-3.6</v>
      </c>
      <c r="G38" s="9">
        <v>-7.1</v>
      </c>
      <c r="H38" s="68">
        <v>-10.7</v>
      </c>
    </row>
    <row r="39" spans="1:8" x14ac:dyDescent="0.55000000000000004">
      <c r="A39" s="8">
        <v>0.76</v>
      </c>
      <c r="B39" s="9">
        <v>17.420000000000002</v>
      </c>
      <c r="D39" s="8">
        <v>7.4</v>
      </c>
      <c r="E39" s="8">
        <v>0</v>
      </c>
      <c r="F39" s="9">
        <v>-3.6</v>
      </c>
      <c r="G39" s="9">
        <v>-7.1</v>
      </c>
      <c r="H39" s="68">
        <v>-10.7</v>
      </c>
    </row>
    <row r="40" spans="1:8" x14ac:dyDescent="0.55000000000000004">
      <c r="A40" s="8">
        <v>0.78</v>
      </c>
      <c r="B40" s="9">
        <v>17.87</v>
      </c>
      <c r="D40" s="8">
        <v>7.6</v>
      </c>
      <c r="E40" s="8">
        <v>0</v>
      </c>
      <c r="F40" s="9">
        <v>-4.0999999999999996</v>
      </c>
      <c r="G40" s="9">
        <v>-8.1</v>
      </c>
      <c r="H40" s="68">
        <v>-11.9</v>
      </c>
    </row>
    <row r="41" spans="1:8" x14ac:dyDescent="0.55000000000000004">
      <c r="A41" s="8">
        <v>0.8</v>
      </c>
      <c r="B41" s="8">
        <v>18.329999999999998</v>
      </c>
      <c r="D41" s="8">
        <v>7.8</v>
      </c>
      <c r="E41" s="8">
        <v>0</v>
      </c>
      <c r="F41" s="9">
        <v>0</v>
      </c>
      <c r="G41" s="9">
        <v>-18.2</v>
      </c>
      <c r="H41" s="68">
        <v>-21.3</v>
      </c>
    </row>
    <row r="42" spans="1:8" x14ac:dyDescent="0.55000000000000004">
      <c r="A42" s="8">
        <v>0.82</v>
      </c>
      <c r="B42" s="8">
        <v>18.78</v>
      </c>
    </row>
    <row r="43" spans="1:8" x14ac:dyDescent="0.55000000000000004">
      <c r="A43" s="8">
        <v>0.84</v>
      </c>
      <c r="B43" s="8">
        <v>19.239999999999998</v>
      </c>
    </row>
    <row r="44" spans="1:8" x14ac:dyDescent="0.55000000000000004">
      <c r="A44" s="8">
        <v>0.86</v>
      </c>
      <c r="B44" s="8">
        <v>19.690000000000001</v>
      </c>
    </row>
    <row r="45" spans="1:8" x14ac:dyDescent="0.55000000000000004">
      <c r="A45" s="8">
        <v>0.88</v>
      </c>
      <c r="B45" s="8">
        <v>20.149999999999999</v>
      </c>
    </row>
    <row r="46" spans="1:8" x14ac:dyDescent="0.55000000000000004">
      <c r="A46" s="8">
        <v>0.9</v>
      </c>
      <c r="B46" s="8">
        <v>20.6</v>
      </c>
    </row>
    <row r="47" spans="1:8" x14ac:dyDescent="0.55000000000000004">
      <c r="A47" s="8">
        <v>0.92</v>
      </c>
      <c r="B47" s="8">
        <v>21.06</v>
      </c>
    </row>
    <row r="48" spans="1:8" x14ac:dyDescent="0.55000000000000004">
      <c r="A48" s="8">
        <v>0.94</v>
      </c>
      <c r="B48" s="8">
        <v>21.51</v>
      </c>
    </row>
    <row r="49" spans="1:2" x14ac:dyDescent="0.55000000000000004">
      <c r="A49" s="8">
        <v>0.96</v>
      </c>
      <c r="B49" s="8">
        <v>21.97</v>
      </c>
    </row>
    <row r="50" spans="1:2" x14ac:dyDescent="0.55000000000000004">
      <c r="A50" s="8">
        <v>0.98</v>
      </c>
      <c r="B50" s="8">
        <v>22.42</v>
      </c>
    </row>
    <row r="51" spans="1:2" x14ac:dyDescent="0.55000000000000004">
      <c r="A51" s="8">
        <v>1</v>
      </c>
      <c r="B51" s="9">
        <v>22.88</v>
      </c>
    </row>
    <row r="52" spans="1:2" x14ac:dyDescent="0.55000000000000004">
      <c r="A52" s="8">
        <v>1.02</v>
      </c>
      <c r="B52" s="9">
        <v>23.33</v>
      </c>
    </row>
    <row r="53" spans="1:2" x14ac:dyDescent="0.55000000000000004">
      <c r="A53" s="8">
        <v>1.04</v>
      </c>
      <c r="B53" s="9">
        <v>23.79</v>
      </c>
    </row>
    <row r="54" spans="1:2" x14ac:dyDescent="0.55000000000000004">
      <c r="A54" s="8">
        <v>1.06</v>
      </c>
      <c r="B54" s="9">
        <v>24.24</v>
      </c>
    </row>
    <row r="55" spans="1:2" x14ac:dyDescent="0.55000000000000004">
      <c r="A55" s="8">
        <v>1.08</v>
      </c>
      <c r="B55" s="9">
        <v>24.7</v>
      </c>
    </row>
    <row r="56" spans="1:2" x14ac:dyDescent="0.55000000000000004">
      <c r="A56" s="8">
        <v>1.1000000000000001</v>
      </c>
      <c r="B56" s="9">
        <v>25.15</v>
      </c>
    </row>
    <row r="57" spans="1:2" x14ac:dyDescent="0.55000000000000004">
      <c r="A57" s="8">
        <v>1.1200000000000001</v>
      </c>
      <c r="B57" s="9">
        <v>25.61</v>
      </c>
    </row>
    <row r="58" spans="1:2" x14ac:dyDescent="0.55000000000000004">
      <c r="A58" s="8">
        <v>1.1399999999999999</v>
      </c>
      <c r="B58" s="9">
        <v>26.06</v>
      </c>
    </row>
    <row r="59" spans="1:2" x14ac:dyDescent="0.55000000000000004">
      <c r="A59" s="8">
        <v>1.1599999999999999</v>
      </c>
      <c r="B59" s="9">
        <v>26.52</v>
      </c>
    </row>
    <row r="60" spans="1:2" x14ac:dyDescent="0.55000000000000004">
      <c r="A60" s="8">
        <v>1.18</v>
      </c>
      <c r="B60" s="9">
        <v>26.97</v>
      </c>
    </row>
    <row r="61" spans="1:2" x14ac:dyDescent="0.55000000000000004">
      <c r="A61" s="8">
        <v>1.2</v>
      </c>
      <c r="B61" s="9">
        <v>27.43</v>
      </c>
    </row>
    <row r="62" spans="1:2" x14ac:dyDescent="0.55000000000000004">
      <c r="A62" s="8">
        <v>1.22</v>
      </c>
      <c r="B62" s="9">
        <v>27.88</v>
      </c>
    </row>
    <row r="63" spans="1:2" x14ac:dyDescent="0.55000000000000004">
      <c r="A63" s="8">
        <v>1.24</v>
      </c>
      <c r="B63" s="9">
        <v>28.34</v>
      </c>
    </row>
    <row r="64" spans="1:2" x14ac:dyDescent="0.55000000000000004">
      <c r="A64" s="8">
        <v>1.26</v>
      </c>
      <c r="B64" s="9">
        <v>28.79</v>
      </c>
    </row>
    <row r="65" spans="1:2" x14ac:dyDescent="0.55000000000000004">
      <c r="A65" s="8">
        <v>1.28</v>
      </c>
      <c r="B65" s="9">
        <v>29.25</v>
      </c>
    </row>
    <row r="66" spans="1:2" x14ac:dyDescent="0.55000000000000004">
      <c r="A66" s="8">
        <v>1.3</v>
      </c>
      <c r="B66" s="9">
        <v>29.7</v>
      </c>
    </row>
    <row r="67" spans="1:2" x14ac:dyDescent="0.55000000000000004">
      <c r="A67" s="8">
        <v>1.32</v>
      </c>
      <c r="B67" s="9">
        <v>30.16</v>
      </c>
    </row>
    <row r="68" spans="1:2" x14ac:dyDescent="0.55000000000000004">
      <c r="A68" s="8">
        <v>1.34</v>
      </c>
      <c r="B68" s="9">
        <v>30.61</v>
      </c>
    </row>
    <row r="69" spans="1:2" x14ac:dyDescent="0.55000000000000004">
      <c r="A69" s="8">
        <v>1.36</v>
      </c>
      <c r="B69" s="9">
        <v>31.06</v>
      </c>
    </row>
    <row r="70" spans="1:2" x14ac:dyDescent="0.55000000000000004">
      <c r="A70" s="8">
        <v>1.38</v>
      </c>
      <c r="B70" s="9">
        <v>31.52</v>
      </c>
    </row>
    <row r="71" spans="1:2" x14ac:dyDescent="0.55000000000000004">
      <c r="A71" s="8">
        <v>1.4</v>
      </c>
      <c r="B71" s="9">
        <v>31.97</v>
      </c>
    </row>
    <row r="72" spans="1:2" x14ac:dyDescent="0.55000000000000004">
      <c r="A72" s="8">
        <v>1.42</v>
      </c>
      <c r="B72" s="9">
        <v>32.43</v>
      </c>
    </row>
    <row r="73" spans="1:2" x14ac:dyDescent="0.55000000000000004">
      <c r="A73" s="8">
        <v>1.44</v>
      </c>
      <c r="B73" s="9">
        <v>32.880000000000003</v>
      </c>
    </row>
    <row r="74" spans="1:2" x14ac:dyDescent="0.55000000000000004">
      <c r="A74" s="8">
        <v>1.46</v>
      </c>
      <c r="B74" s="9">
        <v>33.340000000000003</v>
      </c>
    </row>
    <row r="75" spans="1:2" x14ac:dyDescent="0.55000000000000004">
      <c r="A75" s="8">
        <v>1.48</v>
      </c>
      <c r="B75" s="9">
        <v>33.79</v>
      </c>
    </row>
    <row r="76" spans="1:2" x14ac:dyDescent="0.55000000000000004">
      <c r="A76" s="8">
        <v>1.5</v>
      </c>
      <c r="B76" s="9">
        <v>34.25</v>
      </c>
    </row>
    <row r="77" spans="1:2" x14ac:dyDescent="0.55000000000000004">
      <c r="A77" s="8">
        <v>1.52</v>
      </c>
      <c r="B77" s="9">
        <v>34.700000000000003</v>
      </c>
    </row>
    <row r="78" spans="1:2" x14ac:dyDescent="0.55000000000000004">
      <c r="A78" s="8">
        <v>1.54</v>
      </c>
      <c r="B78" s="9">
        <v>35.159999999999997</v>
      </c>
    </row>
    <row r="79" spans="1:2" x14ac:dyDescent="0.55000000000000004">
      <c r="A79" s="8">
        <v>1.56</v>
      </c>
      <c r="B79" s="9">
        <v>35.61</v>
      </c>
    </row>
    <row r="80" spans="1:2" x14ac:dyDescent="0.55000000000000004">
      <c r="A80" s="8">
        <v>1.58</v>
      </c>
      <c r="B80" s="9">
        <v>36.07</v>
      </c>
    </row>
    <row r="81" spans="1:2" x14ac:dyDescent="0.55000000000000004">
      <c r="A81" s="8">
        <v>1.6</v>
      </c>
      <c r="B81" s="9">
        <v>36.520000000000003</v>
      </c>
    </row>
    <row r="82" spans="1:2" x14ac:dyDescent="0.55000000000000004">
      <c r="A82" s="8">
        <v>1.62</v>
      </c>
      <c r="B82" s="9">
        <v>36.979999999999997</v>
      </c>
    </row>
    <row r="83" spans="1:2" x14ac:dyDescent="0.55000000000000004">
      <c r="A83" s="8">
        <v>1.64</v>
      </c>
      <c r="B83" s="9">
        <v>37.43</v>
      </c>
    </row>
    <row r="84" spans="1:2" x14ac:dyDescent="0.55000000000000004">
      <c r="A84" s="8">
        <v>1.66</v>
      </c>
      <c r="B84" s="9">
        <v>37.89</v>
      </c>
    </row>
    <row r="85" spans="1:2" x14ac:dyDescent="0.55000000000000004">
      <c r="A85" s="8">
        <v>1.68</v>
      </c>
      <c r="B85" s="9">
        <v>38.340000000000003</v>
      </c>
    </row>
    <row r="86" spans="1:2" x14ac:dyDescent="0.55000000000000004">
      <c r="A86" s="8">
        <v>1.7</v>
      </c>
      <c r="B86" s="9">
        <v>38.799999999999997</v>
      </c>
    </row>
    <row r="87" spans="1:2" x14ac:dyDescent="0.55000000000000004">
      <c r="A87" s="8">
        <v>1.72</v>
      </c>
      <c r="B87" s="9">
        <v>39.25</v>
      </c>
    </row>
    <row r="88" spans="1:2" x14ac:dyDescent="0.55000000000000004">
      <c r="A88" s="8">
        <v>1.74</v>
      </c>
      <c r="B88" s="9">
        <v>39.71</v>
      </c>
    </row>
    <row r="89" spans="1:2" x14ac:dyDescent="0.55000000000000004">
      <c r="A89" s="8">
        <v>1.76</v>
      </c>
      <c r="B89" s="9">
        <v>40.159999999999997</v>
      </c>
    </row>
    <row r="90" spans="1:2" x14ac:dyDescent="0.55000000000000004">
      <c r="A90" s="8">
        <v>1.78</v>
      </c>
      <c r="B90" s="9">
        <v>40.619999999999997</v>
      </c>
    </row>
    <row r="91" spans="1:2" x14ac:dyDescent="0.55000000000000004">
      <c r="A91" s="8">
        <v>1.8</v>
      </c>
      <c r="B91" s="8">
        <v>41.07</v>
      </c>
    </row>
    <row r="92" spans="1:2" x14ac:dyDescent="0.55000000000000004">
      <c r="A92" s="8">
        <v>1.82</v>
      </c>
      <c r="B92" s="8">
        <v>41.53</v>
      </c>
    </row>
    <row r="93" spans="1:2" x14ac:dyDescent="0.55000000000000004">
      <c r="A93" s="8">
        <v>1.84</v>
      </c>
      <c r="B93" s="8">
        <v>41.98</v>
      </c>
    </row>
    <row r="94" spans="1:2" x14ac:dyDescent="0.55000000000000004">
      <c r="A94" s="8">
        <v>1.86</v>
      </c>
      <c r="B94" s="8">
        <v>42.44</v>
      </c>
    </row>
    <row r="95" spans="1:2" x14ac:dyDescent="0.55000000000000004">
      <c r="A95" s="8">
        <v>1.88</v>
      </c>
      <c r="B95" s="8">
        <v>42.89</v>
      </c>
    </row>
    <row r="96" spans="1:2" x14ac:dyDescent="0.55000000000000004">
      <c r="A96" s="8">
        <v>1.9</v>
      </c>
      <c r="B96" s="8">
        <v>43.35</v>
      </c>
    </row>
    <row r="97" spans="1:2" x14ac:dyDescent="0.55000000000000004">
      <c r="A97" s="8">
        <v>1.92</v>
      </c>
      <c r="B97" s="8">
        <v>43.8</v>
      </c>
    </row>
    <row r="98" spans="1:2" x14ac:dyDescent="0.55000000000000004">
      <c r="A98" s="8">
        <v>1.94</v>
      </c>
      <c r="B98" s="8">
        <v>44.25</v>
      </c>
    </row>
    <row r="99" spans="1:2" x14ac:dyDescent="0.55000000000000004">
      <c r="A99" s="8">
        <v>1.96</v>
      </c>
      <c r="B99" s="8">
        <v>44.71</v>
      </c>
    </row>
    <row r="100" spans="1:2" x14ac:dyDescent="0.55000000000000004">
      <c r="A100" s="8">
        <v>1.98</v>
      </c>
      <c r="B100" s="8">
        <v>45.16</v>
      </c>
    </row>
    <row r="101" spans="1:2" x14ac:dyDescent="0.55000000000000004">
      <c r="A101" s="8">
        <v>2</v>
      </c>
      <c r="B101" s="9">
        <v>45.62</v>
      </c>
    </row>
    <row r="102" spans="1:2" x14ac:dyDescent="0.55000000000000004">
      <c r="A102" s="8">
        <v>2.02</v>
      </c>
      <c r="B102" s="9">
        <v>46.07</v>
      </c>
    </row>
    <row r="103" spans="1:2" x14ac:dyDescent="0.55000000000000004">
      <c r="A103" s="8">
        <v>2.04</v>
      </c>
      <c r="B103" s="9">
        <v>46.53</v>
      </c>
    </row>
    <row r="104" spans="1:2" x14ac:dyDescent="0.55000000000000004">
      <c r="A104" s="8">
        <v>2.06</v>
      </c>
      <c r="B104" s="9">
        <v>46.98</v>
      </c>
    </row>
    <row r="105" spans="1:2" x14ac:dyDescent="0.55000000000000004">
      <c r="A105" s="8">
        <v>2.08</v>
      </c>
      <c r="B105" s="9">
        <v>47.44</v>
      </c>
    </row>
    <row r="106" spans="1:2" x14ac:dyDescent="0.55000000000000004">
      <c r="A106" s="8">
        <v>2.1</v>
      </c>
      <c r="B106" s="9">
        <v>47.89</v>
      </c>
    </row>
    <row r="107" spans="1:2" x14ac:dyDescent="0.55000000000000004">
      <c r="A107" s="8">
        <v>2.12</v>
      </c>
      <c r="B107" s="9">
        <v>48.35</v>
      </c>
    </row>
    <row r="108" spans="1:2" x14ac:dyDescent="0.55000000000000004">
      <c r="A108" s="8">
        <v>2.14</v>
      </c>
      <c r="B108" s="9">
        <v>48.8</v>
      </c>
    </row>
    <row r="109" spans="1:2" x14ac:dyDescent="0.55000000000000004">
      <c r="A109" s="8">
        <v>2.16</v>
      </c>
      <c r="B109" s="9">
        <v>49.26</v>
      </c>
    </row>
    <row r="110" spans="1:2" x14ac:dyDescent="0.55000000000000004">
      <c r="A110" s="8">
        <v>2.1800000000000002</v>
      </c>
      <c r="B110" s="9">
        <v>49.71</v>
      </c>
    </row>
    <row r="111" spans="1:2" x14ac:dyDescent="0.55000000000000004">
      <c r="A111" s="8">
        <v>2.2000000000000002</v>
      </c>
      <c r="B111" s="9">
        <v>50.17</v>
      </c>
    </row>
    <row r="112" spans="1:2" x14ac:dyDescent="0.55000000000000004">
      <c r="A112" s="8">
        <v>2.2200000000000002</v>
      </c>
      <c r="B112" s="9">
        <v>50.62</v>
      </c>
    </row>
    <row r="113" spans="1:2" x14ac:dyDescent="0.55000000000000004">
      <c r="A113" s="8">
        <v>2.2400000000000002</v>
      </c>
      <c r="B113" s="9">
        <v>51.08</v>
      </c>
    </row>
    <row r="114" spans="1:2" x14ac:dyDescent="0.55000000000000004">
      <c r="A114" s="8">
        <v>2.2599999999999998</v>
      </c>
      <c r="B114" s="9">
        <v>51.53</v>
      </c>
    </row>
    <row r="115" spans="1:2" x14ac:dyDescent="0.55000000000000004">
      <c r="A115" s="8">
        <v>2.2799999999999998</v>
      </c>
      <c r="B115" s="9">
        <v>51.99</v>
      </c>
    </row>
    <row r="116" spans="1:2" x14ac:dyDescent="0.55000000000000004">
      <c r="A116" s="8">
        <v>2.2999999999999998</v>
      </c>
      <c r="B116" s="9">
        <v>52.44</v>
      </c>
    </row>
    <row r="117" spans="1:2" x14ac:dyDescent="0.55000000000000004">
      <c r="A117" s="8">
        <v>2.3199999999999998</v>
      </c>
      <c r="B117" s="9">
        <v>52.9</v>
      </c>
    </row>
    <row r="118" spans="1:2" x14ac:dyDescent="0.55000000000000004">
      <c r="A118" s="8">
        <v>2.34</v>
      </c>
      <c r="B118" s="9">
        <v>53.35</v>
      </c>
    </row>
    <row r="119" spans="1:2" x14ac:dyDescent="0.55000000000000004">
      <c r="A119" s="8">
        <v>2.36</v>
      </c>
      <c r="B119" s="9">
        <v>53.81</v>
      </c>
    </row>
    <row r="120" spans="1:2" x14ac:dyDescent="0.55000000000000004">
      <c r="A120" s="8">
        <v>2.38</v>
      </c>
      <c r="B120" s="9">
        <v>54.26</v>
      </c>
    </row>
    <row r="121" spans="1:2" x14ac:dyDescent="0.55000000000000004">
      <c r="A121" s="8">
        <v>2.4</v>
      </c>
      <c r="B121" s="9">
        <v>54.72</v>
      </c>
    </row>
    <row r="122" spans="1:2" x14ac:dyDescent="0.55000000000000004">
      <c r="A122" s="8">
        <v>2.42</v>
      </c>
      <c r="B122" s="9">
        <v>55.17</v>
      </c>
    </row>
    <row r="123" spans="1:2" x14ac:dyDescent="0.55000000000000004">
      <c r="A123" s="8">
        <v>2.44</v>
      </c>
      <c r="B123" s="9">
        <v>55.63</v>
      </c>
    </row>
    <row r="124" spans="1:2" x14ac:dyDescent="0.55000000000000004">
      <c r="A124" s="8">
        <v>2.46</v>
      </c>
      <c r="B124" s="9">
        <v>56.08</v>
      </c>
    </row>
    <row r="125" spans="1:2" x14ac:dyDescent="0.55000000000000004">
      <c r="A125" s="8">
        <v>2.48</v>
      </c>
      <c r="B125" s="9">
        <v>56.54</v>
      </c>
    </row>
    <row r="126" spans="1:2" x14ac:dyDescent="0.55000000000000004">
      <c r="A126" s="8">
        <v>2.5</v>
      </c>
      <c r="B126" s="9">
        <v>56.99</v>
      </c>
    </row>
    <row r="127" spans="1:2" x14ac:dyDescent="0.55000000000000004">
      <c r="A127" s="8">
        <v>2.52</v>
      </c>
      <c r="B127" s="9">
        <v>57.44</v>
      </c>
    </row>
    <row r="128" spans="1:2" x14ac:dyDescent="0.55000000000000004">
      <c r="A128" s="8">
        <v>2.54</v>
      </c>
      <c r="B128" s="9">
        <v>57.9</v>
      </c>
    </row>
    <row r="129" spans="1:2" x14ac:dyDescent="0.55000000000000004">
      <c r="A129" s="8">
        <v>2.56</v>
      </c>
      <c r="B129" s="9">
        <v>58.35</v>
      </c>
    </row>
    <row r="130" spans="1:2" x14ac:dyDescent="0.55000000000000004">
      <c r="A130" s="8">
        <v>2.58</v>
      </c>
      <c r="B130" s="9">
        <v>58.81</v>
      </c>
    </row>
    <row r="131" spans="1:2" x14ac:dyDescent="0.55000000000000004">
      <c r="A131" s="8">
        <v>2.6</v>
      </c>
      <c r="B131" s="9">
        <v>59.26</v>
      </c>
    </row>
    <row r="132" spans="1:2" x14ac:dyDescent="0.55000000000000004">
      <c r="A132" s="8">
        <v>2.62</v>
      </c>
      <c r="B132" s="9">
        <v>59.72</v>
      </c>
    </row>
    <row r="133" spans="1:2" x14ac:dyDescent="0.55000000000000004">
      <c r="A133" s="8">
        <v>2.64</v>
      </c>
      <c r="B133" s="9">
        <v>60.17</v>
      </c>
    </row>
    <row r="134" spans="1:2" x14ac:dyDescent="0.55000000000000004">
      <c r="A134" s="8">
        <v>2.66</v>
      </c>
      <c r="B134" s="9">
        <v>60.63</v>
      </c>
    </row>
    <row r="135" spans="1:2" x14ac:dyDescent="0.55000000000000004">
      <c r="A135" s="8">
        <v>2.68</v>
      </c>
      <c r="B135" s="9">
        <v>61.08</v>
      </c>
    </row>
    <row r="136" spans="1:2" x14ac:dyDescent="0.55000000000000004">
      <c r="A136" s="8">
        <v>2.7</v>
      </c>
      <c r="B136" s="9">
        <v>61.54</v>
      </c>
    </row>
    <row r="137" spans="1:2" x14ac:dyDescent="0.55000000000000004">
      <c r="A137" s="8">
        <v>2.72</v>
      </c>
      <c r="B137" s="9">
        <v>61.99</v>
      </c>
    </row>
    <row r="138" spans="1:2" x14ac:dyDescent="0.55000000000000004">
      <c r="A138" s="8">
        <v>2.74</v>
      </c>
      <c r="B138" s="9">
        <v>62.45</v>
      </c>
    </row>
    <row r="139" spans="1:2" x14ac:dyDescent="0.55000000000000004">
      <c r="A139" s="8">
        <v>2.76</v>
      </c>
      <c r="B139" s="9">
        <v>62.9</v>
      </c>
    </row>
    <row r="140" spans="1:2" x14ac:dyDescent="0.55000000000000004">
      <c r="A140" s="8">
        <v>2.78</v>
      </c>
      <c r="B140" s="9">
        <v>63.36</v>
      </c>
    </row>
    <row r="141" spans="1:2" x14ac:dyDescent="0.55000000000000004">
      <c r="A141" s="8">
        <v>2.8</v>
      </c>
      <c r="B141" s="8">
        <v>63.81</v>
      </c>
    </row>
    <row r="142" spans="1:2" x14ac:dyDescent="0.55000000000000004">
      <c r="A142" s="8">
        <v>2.82</v>
      </c>
      <c r="B142" s="8">
        <v>64.27</v>
      </c>
    </row>
    <row r="143" spans="1:2" x14ac:dyDescent="0.55000000000000004">
      <c r="A143" s="8">
        <v>2.84</v>
      </c>
      <c r="B143" s="8">
        <v>64.72</v>
      </c>
    </row>
    <row r="144" spans="1:2" x14ac:dyDescent="0.55000000000000004">
      <c r="A144" s="8">
        <v>2.86</v>
      </c>
      <c r="B144" s="8">
        <v>65.180000000000007</v>
      </c>
    </row>
    <row r="145" spans="1:2" x14ac:dyDescent="0.55000000000000004">
      <c r="A145" s="8">
        <v>2.88</v>
      </c>
      <c r="B145" s="8">
        <v>65.63</v>
      </c>
    </row>
    <row r="146" spans="1:2" x14ac:dyDescent="0.55000000000000004">
      <c r="A146" s="8">
        <v>2.9</v>
      </c>
      <c r="B146" s="8">
        <v>66.09</v>
      </c>
    </row>
    <row r="147" spans="1:2" x14ac:dyDescent="0.55000000000000004">
      <c r="A147" s="8">
        <v>2.92</v>
      </c>
      <c r="B147" s="8">
        <v>66.540000000000006</v>
      </c>
    </row>
    <row r="148" spans="1:2" x14ac:dyDescent="0.55000000000000004">
      <c r="A148" s="8">
        <v>2.94</v>
      </c>
      <c r="B148" s="8">
        <v>67</v>
      </c>
    </row>
    <row r="149" spans="1:2" x14ac:dyDescent="0.55000000000000004">
      <c r="A149" s="8">
        <v>2.96</v>
      </c>
      <c r="B149" s="8">
        <v>67.45</v>
      </c>
    </row>
    <row r="150" spans="1:2" x14ac:dyDescent="0.55000000000000004">
      <c r="A150" s="8">
        <v>2.98</v>
      </c>
      <c r="B150" s="8">
        <v>67.91</v>
      </c>
    </row>
    <row r="151" spans="1:2" x14ac:dyDescent="0.55000000000000004">
      <c r="A151" s="8">
        <v>3</v>
      </c>
      <c r="B151" s="9">
        <v>68.36</v>
      </c>
    </row>
    <row r="152" spans="1:2" x14ac:dyDescent="0.55000000000000004">
      <c r="A152" s="8">
        <v>3.02</v>
      </c>
      <c r="B152" s="9">
        <v>68.819999999999993</v>
      </c>
    </row>
    <row r="153" spans="1:2" x14ac:dyDescent="0.55000000000000004">
      <c r="A153" s="8">
        <v>3.04</v>
      </c>
      <c r="B153" s="9">
        <v>69.27</v>
      </c>
    </row>
    <row r="154" spans="1:2" x14ac:dyDescent="0.55000000000000004">
      <c r="A154" s="8">
        <v>3.06</v>
      </c>
      <c r="B154" s="9">
        <v>69.73</v>
      </c>
    </row>
    <row r="155" spans="1:2" x14ac:dyDescent="0.55000000000000004">
      <c r="A155" s="8">
        <v>3.08</v>
      </c>
      <c r="B155" s="9">
        <v>70.180000000000007</v>
      </c>
    </row>
    <row r="156" spans="1:2" x14ac:dyDescent="0.55000000000000004">
      <c r="A156" s="8">
        <v>3.1</v>
      </c>
      <c r="B156" s="9">
        <v>70.63</v>
      </c>
    </row>
    <row r="157" spans="1:2" x14ac:dyDescent="0.55000000000000004">
      <c r="A157" s="8">
        <v>3.12</v>
      </c>
      <c r="B157" s="9">
        <v>71.09</v>
      </c>
    </row>
    <row r="158" spans="1:2" x14ac:dyDescent="0.55000000000000004">
      <c r="A158" s="8">
        <v>3.14</v>
      </c>
      <c r="B158" s="9">
        <v>71.540000000000006</v>
      </c>
    </row>
    <row r="159" spans="1:2" x14ac:dyDescent="0.55000000000000004">
      <c r="A159" s="8">
        <v>3.16</v>
      </c>
      <c r="B159" s="9">
        <v>72</v>
      </c>
    </row>
    <row r="160" spans="1:2" x14ac:dyDescent="0.55000000000000004">
      <c r="A160" s="8">
        <v>3.18</v>
      </c>
      <c r="B160" s="9">
        <v>72.45</v>
      </c>
    </row>
    <row r="161" spans="1:2" x14ac:dyDescent="0.55000000000000004">
      <c r="A161" s="8">
        <v>3.2</v>
      </c>
      <c r="B161" s="9">
        <v>72.91</v>
      </c>
    </row>
    <row r="162" spans="1:2" x14ac:dyDescent="0.55000000000000004">
      <c r="A162" s="8">
        <v>3.22</v>
      </c>
      <c r="B162" s="9">
        <v>73.36</v>
      </c>
    </row>
    <row r="163" spans="1:2" x14ac:dyDescent="0.55000000000000004">
      <c r="A163" s="8">
        <v>3.24</v>
      </c>
      <c r="B163" s="9">
        <v>73.819999999999993</v>
      </c>
    </row>
    <row r="164" spans="1:2" x14ac:dyDescent="0.55000000000000004">
      <c r="A164" s="8">
        <v>3.26</v>
      </c>
      <c r="B164" s="9">
        <v>74.27</v>
      </c>
    </row>
    <row r="165" spans="1:2" x14ac:dyDescent="0.55000000000000004">
      <c r="A165" s="8">
        <v>3.28</v>
      </c>
      <c r="B165" s="9">
        <v>74.73</v>
      </c>
    </row>
    <row r="166" spans="1:2" x14ac:dyDescent="0.55000000000000004">
      <c r="A166" s="8">
        <v>3.3</v>
      </c>
      <c r="B166" s="9">
        <v>75.180000000000007</v>
      </c>
    </row>
    <row r="167" spans="1:2" x14ac:dyDescent="0.55000000000000004">
      <c r="A167" s="8">
        <v>3.32</v>
      </c>
      <c r="B167" s="9">
        <v>75.64</v>
      </c>
    </row>
    <row r="168" spans="1:2" x14ac:dyDescent="0.55000000000000004">
      <c r="A168" s="8">
        <v>3.34</v>
      </c>
      <c r="B168" s="9">
        <v>76.09</v>
      </c>
    </row>
    <row r="169" spans="1:2" x14ac:dyDescent="0.55000000000000004">
      <c r="A169" s="8">
        <v>3.36</v>
      </c>
      <c r="B169" s="9">
        <v>76.55</v>
      </c>
    </row>
    <row r="170" spans="1:2" x14ac:dyDescent="0.55000000000000004">
      <c r="A170" s="8">
        <v>3.38</v>
      </c>
      <c r="B170" s="9">
        <v>77</v>
      </c>
    </row>
    <row r="171" spans="1:2" x14ac:dyDescent="0.55000000000000004">
      <c r="A171" s="8">
        <v>3.4</v>
      </c>
      <c r="B171" s="9">
        <v>77.459999999999994</v>
      </c>
    </row>
    <row r="172" spans="1:2" x14ac:dyDescent="0.55000000000000004">
      <c r="A172" s="8">
        <v>3.42</v>
      </c>
      <c r="B172" s="9">
        <v>77.91</v>
      </c>
    </row>
    <row r="173" spans="1:2" x14ac:dyDescent="0.55000000000000004">
      <c r="A173" s="8">
        <v>3.44</v>
      </c>
      <c r="B173" s="9">
        <v>78.37</v>
      </c>
    </row>
    <row r="174" spans="1:2" x14ac:dyDescent="0.55000000000000004">
      <c r="A174" s="8">
        <v>3.46</v>
      </c>
      <c r="B174" s="9">
        <v>78.819999999999993</v>
      </c>
    </row>
    <row r="175" spans="1:2" x14ac:dyDescent="0.55000000000000004">
      <c r="A175" s="8">
        <v>3.48</v>
      </c>
      <c r="B175" s="9">
        <v>79.28</v>
      </c>
    </row>
    <row r="176" spans="1:2" x14ac:dyDescent="0.55000000000000004">
      <c r="A176" s="8">
        <v>3.5</v>
      </c>
      <c r="B176" s="9">
        <v>79.73</v>
      </c>
    </row>
    <row r="177" spans="1:2" x14ac:dyDescent="0.55000000000000004">
      <c r="A177" s="8">
        <v>3.52</v>
      </c>
      <c r="B177" s="9">
        <v>80.19</v>
      </c>
    </row>
    <row r="178" spans="1:2" x14ac:dyDescent="0.55000000000000004">
      <c r="A178" s="8">
        <v>3.54</v>
      </c>
      <c r="B178" s="9">
        <v>80.64</v>
      </c>
    </row>
    <row r="179" spans="1:2" x14ac:dyDescent="0.55000000000000004">
      <c r="A179" s="8">
        <v>3.56</v>
      </c>
      <c r="B179" s="9">
        <v>81.099999999999994</v>
      </c>
    </row>
    <row r="180" spans="1:2" x14ac:dyDescent="0.55000000000000004">
      <c r="A180" s="8">
        <v>3.58</v>
      </c>
      <c r="B180" s="9">
        <v>81.55</v>
      </c>
    </row>
    <row r="181" spans="1:2" x14ac:dyDescent="0.55000000000000004">
      <c r="A181" s="8">
        <v>3.6</v>
      </c>
      <c r="B181" s="9">
        <v>82.01</v>
      </c>
    </row>
    <row r="182" spans="1:2" x14ac:dyDescent="0.55000000000000004">
      <c r="A182" s="8">
        <v>3.62</v>
      </c>
      <c r="B182" s="9">
        <v>82.46</v>
      </c>
    </row>
    <row r="183" spans="1:2" x14ac:dyDescent="0.55000000000000004">
      <c r="A183" s="8">
        <v>3.64</v>
      </c>
      <c r="B183" s="9">
        <v>82.92</v>
      </c>
    </row>
    <row r="184" spans="1:2" x14ac:dyDescent="0.55000000000000004">
      <c r="A184" s="8">
        <v>3.66</v>
      </c>
      <c r="B184" s="9">
        <v>83.37</v>
      </c>
    </row>
    <row r="185" spans="1:2" x14ac:dyDescent="0.55000000000000004">
      <c r="A185" s="8">
        <v>3.68</v>
      </c>
      <c r="B185" s="9">
        <v>83.82</v>
      </c>
    </row>
    <row r="186" spans="1:2" x14ac:dyDescent="0.55000000000000004">
      <c r="A186" s="8">
        <v>3.7</v>
      </c>
      <c r="B186" s="9">
        <v>84.28</v>
      </c>
    </row>
    <row r="187" spans="1:2" x14ac:dyDescent="0.55000000000000004">
      <c r="A187" s="8">
        <v>3.72</v>
      </c>
      <c r="B187" s="9">
        <v>84.73</v>
      </c>
    </row>
    <row r="188" spans="1:2" x14ac:dyDescent="0.55000000000000004">
      <c r="A188" s="8">
        <v>3.74</v>
      </c>
      <c r="B188" s="9">
        <v>85.19</v>
      </c>
    </row>
    <row r="189" spans="1:2" x14ac:dyDescent="0.55000000000000004">
      <c r="A189" s="8">
        <v>3.76</v>
      </c>
      <c r="B189" s="9">
        <v>85.64</v>
      </c>
    </row>
    <row r="190" spans="1:2" x14ac:dyDescent="0.55000000000000004">
      <c r="A190" s="8">
        <v>3.78</v>
      </c>
      <c r="B190" s="9">
        <v>86.1</v>
      </c>
    </row>
    <row r="191" spans="1:2" x14ac:dyDescent="0.55000000000000004">
      <c r="A191" s="8">
        <v>3.8</v>
      </c>
      <c r="B191" s="8">
        <v>86.55</v>
      </c>
    </row>
    <row r="192" spans="1:2" x14ac:dyDescent="0.55000000000000004">
      <c r="A192" s="8">
        <v>3.82</v>
      </c>
      <c r="B192" s="8">
        <v>87.01</v>
      </c>
    </row>
    <row r="193" spans="1:2" x14ac:dyDescent="0.55000000000000004">
      <c r="A193" s="8">
        <v>3.84</v>
      </c>
      <c r="B193" s="8">
        <v>87.46</v>
      </c>
    </row>
    <row r="194" spans="1:2" x14ac:dyDescent="0.55000000000000004">
      <c r="A194" s="8">
        <v>3.86</v>
      </c>
      <c r="B194" s="8">
        <v>87.92</v>
      </c>
    </row>
    <row r="195" spans="1:2" x14ac:dyDescent="0.55000000000000004">
      <c r="A195" s="8">
        <v>3.88</v>
      </c>
      <c r="B195" s="8">
        <v>88.37</v>
      </c>
    </row>
    <row r="196" spans="1:2" x14ac:dyDescent="0.55000000000000004">
      <c r="A196" s="8">
        <v>3.9</v>
      </c>
      <c r="B196" s="8">
        <v>88.83</v>
      </c>
    </row>
    <row r="197" spans="1:2" x14ac:dyDescent="0.55000000000000004">
      <c r="A197" s="8">
        <v>3.92</v>
      </c>
      <c r="B197" s="8">
        <v>89.28</v>
      </c>
    </row>
    <row r="198" spans="1:2" x14ac:dyDescent="0.55000000000000004">
      <c r="A198" s="8">
        <v>3.94</v>
      </c>
      <c r="B198" s="8">
        <v>89.74</v>
      </c>
    </row>
    <row r="199" spans="1:2" x14ac:dyDescent="0.55000000000000004">
      <c r="A199" s="8">
        <v>3.96</v>
      </c>
      <c r="B199" s="8">
        <v>90.19</v>
      </c>
    </row>
    <row r="200" spans="1:2" x14ac:dyDescent="0.55000000000000004">
      <c r="A200" s="8">
        <v>3.98</v>
      </c>
      <c r="B200" s="8">
        <v>90.65</v>
      </c>
    </row>
    <row r="201" spans="1:2" x14ac:dyDescent="0.55000000000000004">
      <c r="A201" s="8">
        <v>4</v>
      </c>
      <c r="B201" s="9">
        <v>91.1</v>
      </c>
    </row>
    <row r="202" spans="1:2" x14ac:dyDescent="0.55000000000000004">
      <c r="A202" s="8">
        <v>4.0199999999999996</v>
      </c>
      <c r="B202" s="9">
        <v>91.56</v>
      </c>
    </row>
    <row r="203" spans="1:2" x14ac:dyDescent="0.55000000000000004">
      <c r="A203" s="8">
        <v>4.04</v>
      </c>
      <c r="B203" s="9">
        <v>92.01</v>
      </c>
    </row>
    <row r="204" spans="1:2" x14ac:dyDescent="0.55000000000000004">
      <c r="A204" s="8">
        <v>4.0599999999999996</v>
      </c>
      <c r="B204" s="9">
        <v>92.47</v>
      </c>
    </row>
    <row r="205" spans="1:2" x14ac:dyDescent="0.55000000000000004">
      <c r="A205" s="8">
        <v>4.08</v>
      </c>
      <c r="B205" s="9">
        <v>92.92</v>
      </c>
    </row>
    <row r="206" spans="1:2" x14ac:dyDescent="0.55000000000000004">
      <c r="A206" s="8">
        <v>4.0999999999999996</v>
      </c>
      <c r="B206" s="9">
        <v>93.38</v>
      </c>
    </row>
    <row r="207" spans="1:2" x14ac:dyDescent="0.55000000000000004">
      <c r="A207" s="8">
        <v>4.12</v>
      </c>
      <c r="B207" s="9">
        <v>93.83</v>
      </c>
    </row>
    <row r="208" spans="1:2" x14ac:dyDescent="0.55000000000000004">
      <c r="A208" s="8">
        <v>4.1399999999999997</v>
      </c>
      <c r="B208" s="9">
        <v>94.29</v>
      </c>
    </row>
    <row r="209" spans="1:2" x14ac:dyDescent="0.55000000000000004">
      <c r="A209" s="8">
        <v>4.16</v>
      </c>
      <c r="B209" s="9">
        <v>94.74</v>
      </c>
    </row>
    <row r="210" spans="1:2" x14ac:dyDescent="0.55000000000000004">
      <c r="A210" s="8">
        <v>4.18</v>
      </c>
      <c r="B210" s="9">
        <v>95.2</v>
      </c>
    </row>
    <row r="211" spans="1:2" x14ac:dyDescent="0.55000000000000004">
      <c r="A211" s="8">
        <v>4.2</v>
      </c>
      <c r="B211" s="9">
        <v>95.65</v>
      </c>
    </row>
    <row r="212" spans="1:2" x14ac:dyDescent="0.55000000000000004">
      <c r="A212" s="8">
        <v>4.22</v>
      </c>
      <c r="B212" s="9">
        <v>96.11</v>
      </c>
    </row>
    <row r="213" spans="1:2" x14ac:dyDescent="0.55000000000000004">
      <c r="A213" s="8">
        <v>4.24</v>
      </c>
      <c r="B213" s="9">
        <v>96.56</v>
      </c>
    </row>
    <row r="214" spans="1:2" x14ac:dyDescent="0.55000000000000004">
      <c r="A214" s="8">
        <v>4.26</v>
      </c>
      <c r="B214" s="9">
        <v>97.01</v>
      </c>
    </row>
    <row r="215" spans="1:2" x14ac:dyDescent="0.55000000000000004">
      <c r="A215" s="8">
        <v>4.28</v>
      </c>
      <c r="B215" s="9">
        <v>97.47</v>
      </c>
    </row>
    <row r="216" spans="1:2" x14ac:dyDescent="0.55000000000000004">
      <c r="A216" s="8">
        <v>4.3</v>
      </c>
      <c r="B216" s="9">
        <v>97.92</v>
      </c>
    </row>
    <row r="217" spans="1:2" x14ac:dyDescent="0.55000000000000004">
      <c r="A217" s="8">
        <v>4.32</v>
      </c>
      <c r="B217" s="9">
        <v>98.38</v>
      </c>
    </row>
    <row r="218" spans="1:2" x14ac:dyDescent="0.55000000000000004">
      <c r="A218" s="8">
        <v>4.34</v>
      </c>
      <c r="B218" s="9">
        <v>98.83</v>
      </c>
    </row>
    <row r="219" spans="1:2" x14ac:dyDescent="0.55000000000000004">
      <c r="A219" s="8">
        <v>4.3600000000000003</v>
      </c>
      <c r="B219" s="9">
        <v>99.29</v>
      </c>
    </row>
    <row r="220" spans="1:2" x14ac:dyDescent="0.55000000000000004">
      <c r="A220" s="8">
        <v>4.38</v>
      </c>
      <c r="B220" s="9">
        <v>99.74</v>
      </c>
    </row>
    <row r="221" spans="1:2" x14ac:dyDescent="0.55000000000000004">
      <c r="A221" s="8">
        <v>4.4000000000000004</v>
      </c>
      <c r="B221" s="9">
        <v>100.2</v>
      </c>
    </row>
    <row r="222" spans="1:2" x14ac:dyDescent="0.55000000000000004">
      <c r="A222" s="8">
        <v>4.42</v>
      </c>
      <c r="B222" s="9">
        <v>100.65</v>
      </c>
    </row>
    <row r="223" spans="1:2" x14ac:dyDescent="0.55000000000000004">
      <c r="A223" s="8">
        <v>4.4400000000000004</v>
      </c>
      <c r="B223" s="9">
        <v>101.11</v>
      </c>
    </row>
    <row r="224" spans="1:2" x14ac:dyDescent="0.55000000000000004">
      <c r="A224" s="8">
        <v>4.46</v>
      </c>
      <c r="B224" s="9">
        <v>101.56</v>
      </c>
    </row>
    <row r="225" spans="1:2" x14ac:dyDescent="0.55000000000000004">
      <c r="A225" s="8">
        <v>4.4800000000000004</v>
      </c>
      <c r="B225" s="9">
        <v>102.02</v>
      </c>
    </row>
    <row r="226" spans="1:2" x14ac:dyDescent="0.55000000000000004">
      <c r="A226" s="8">
        <v>4.5</v>
      </c>
      <c r="B226" s="9">
        <v>102.47</v>
      </c>
    </row>
    <row r="227" spans="1:2" x14ac:dyDescent="0.55000000000000004">
      <c r="A227" s="8">
        <v>4.5199999999999996</v>
      </c>
      <c r="B227" s="9">
        <v>102.93</v>
      </c>
    </row>
    <row r="228" spans="1:2" x14ac:dyDescent="0.55000000000000004">
      <c r="A228" s="8">
        <v>4.54</v>
      </c>
      <c r="B228" s="9">
        <v>103.38</v>
      </c>
    </row>
    <row r="229" spans="1:2" x14ac:dyDescent="0.55000000000000004">
      <c r="A229" s="8">
        <v>4.5599999999999996</v>
      </c>
      <c r="B229" s="9">
        <v>103.84</v>
      </c>
    </row>
    <row r="230" spans="1:2" x14ac:dyDescent="0.55000000000000004">
      <c r="A230" s="8">
        <v>4.58</v>
      </c>
      <c r="B230" s="9">
        <v>104.29</v>
      </c>
    </row>
    <row r="231" spans="1:2" x14ac:dyDescent="0.55000000000000004">
      <c r="A231" s="8">
        <v>4.5999999999999996</v>
      </c>
      <c r="B231" s="9">
        <v>104.75</v>
      </c>
    </row>
    <row r="232" spans="1:2" x14ac:dyDescent="0.55000000000000004">
      <c r="A232" s="8">
        <v>4.62</v>
      </c>
      <c r="B232" s="9">
        <v>105.2</v>
      </c>
    </row>
    <row r="233" spans="1:2" x14ac:dyDescent="0.55000000000000004">
      <c r="A233" s="8">
        <v>4.6399999999999997</v>
      </c>
      <c r="B233" s="9">
        <v>105.66</v>
      </c>
    </row>
    <row r="234" spans="1:2" x14ac:dyDescent="0.55000000000000004">
      <c r="A234" s="8">
        <v>4.66</v>
      </c>
      <c r="B234" s="9">
        <v>106.11</v>
      </c>
    </row>
    <row r="235" spans="1:2" x14ac:dyDescent="0.55000000000000004">
      <c r="A235" s="8">
        <v>4.68</v>
      </c>
      <c r="B235" s="9">
        <v>106.57</v>
      </c>
    </row>
    <row r="236" spans="1:2" x14ac:dyDescent="0.55000000000000004">
      <c r="A236" s="8">
        <v>4.7</v>
      </c>
      <c r="B236" s="9">
        <v>107.02</v>
      </c>
    </row>
    <row r="237" spans="1:2" x14ac:dyDescent="0.55000000000000004">
      <c r="A237" s="8">
        <v>4.72</v>
      </c>
      <c r="B237" s="9">
        <v>107.48</v>
      </c>
    </row>
    <row r="238" spans="1:2" x14ac:dyDescent="0.55000000000000004">
      <c r="A238" s="8">
        <v>4.74</v>
      </c>
      <c r="B238" s="9">
        <v>107.93</v>
      </c>
    </row>
    <row r="239" spans="1:2" x14ac:dyDescent="0.55000000000000004">
      <c r="A239" s="8">
        <v>4.76</v>
      </c>
      <c r="B239" s="9">
        <v>108.39</v>
      </c>
    </row>
    <row r="240" spans="1:2" x14ac:dyDescent="0.55000000000000004">
      <c r="A240" s="8">
        <v>4.78</v>
      </c>
      <c r="B240" s="9">
        <v>108.84</v>
      </c>
    </row>
    <row r="241" spans="1:2" x14ac:dyDescent="0.55000000000000004">
      <c r="A241" s="8">
        <v>4.8</v>
      </c>
      <c r="B241" s="8">
        <v>109.3</v>
      </c>
    </row>
    <row r="242" spans="1:2" x14ac:dyDescent="0.55000000000000004">
      <c r="A242" s="8">
        <v>4.82</v>
      </c>
      <c r="B242" s="8">
        <v>109.75</v>
      </c>
    </row>
    <row r="243" spans="1:2" x14ac:dyDescent="0.55000000000000004">
      <c r="A243" s="8">
        <v>4.84</v>
      </c>
      <c r="B243" s="8">
        <v>110.2</v>
      </c>
    </row>
    <row r="244" spans="1:2" x14ac:dyDescent="0.55000000000000004">
      <c r="A244" s="8">
        <v>4.8600000000000003</v>
      </c>
      <c r="B244" s="8">
        <v>110.66</v>
      </c>
    </row>
    <row r="245" spans="1:2" x14ac:dyDescent="0.55000000000000004">
      <c r="A245" s="8">
        <v>4.88</v>
      </c>
      <c r="B245" s="8">
        <v>111.11</v>
      </c>
    </row>
    <row r="246" spans="1:2" x14ac:dyDescent="0.55000000000000004">
      <c r="A246" s="8">
        <v>4.9000000000000004</v>
      </c>
      <c r="B246" s="8">
        <v>111.57</v>
      </c>
    </row>
    <row r="247" spans="1:2" x14ac:dyDescent="0.55000000000000004">
      <c r="A247" s="8">
        <v>4.92</v>
      </c>
      <c r="B247" s="8">
        <v>112.02</v>
      </c>
    </row>
    <row r="248" spans="1:2" x14ac:dyDescent="0.55000000000000004">
      <c r="A248" s="8">
        <v>4.9400000000000004</v>
      </c>
      <c r="B248" s="8">
        <v>112.48</v>
      </c>
    </row>
    <row r="249" spans="1:2" x14ac:dyDescent="0.55000000000000004">
      <c r="A249" s="8">
        <v>4.96</v>
      </c>
      <c r="B249" s="8">
        <v>112.93</v>
      </c>
    </row>
    <row r="250" spans="1:2" x14ac:dyDescent="0.55000000000000004">
      <c r="A250" s="8">
        <v>4.9800000000000004</v>
      </c>
      <c r="B250" s="8">
        <v>113.39</v>
      </c>
    </row>
    <row r="251" spans="1:2" x14ac:dyDescent="0.55000000000000004">
      <c r="A251" s="8">
        <v>5</v>
      </c>
      <c r="B251" s="9">
        <v>113.84</v>
      </c>
    </row>
    <row r="252" spans="1:2" x14ac:dyDescent="0.55000000000000004">
      <c r="A252" s="8">
        <v>5.0199999999999996</v>
      </c>
      <c r="B252" s="9">
        <v>114.3</v>
      </c>
    </row>
    <row r="253" spans="1:2" x14ac:dyDescent="0.55000000000000004">
      <c r="A253" s="8">
        <v>5.04</v>
      </c>
      <c r="B253" s="9">
        <v>114.75</v>
      </c>
    </row>
    <row r="254" spans="1:2" x14ac:dyDescent="0.55000000000000004">
      <c r="A254" s="8">
        <v>5.0599999999999996</v>
      </c>
      <c r="B254" s="9">
        <v>115.21</v>
      </c>
    </row>
    <row r="255" spans="1:2" x14ac:dyDescent="0.55000000000000004">
      <c r="A255" s="8">
        <v>5.08</v>
      </c>
      <c r="B255" s="9">
        <v>115.66</v>
      </c>
    </row>
    <row r="256" spans="1:2" x14ac:dyDescent="0.55000000000000004">
      <c r="A256" s="8">
        <v>5.0999999999999996</v>
      </c>
      <c r="B256" s="9">
        <v>116.12</v>
      </c>
    </row>
    <row r="257" spans="1:2" x14ac:dyDescent="0.55000000000000004">
      <c r="A257" s="8">
        <v>5.12</v>
      </c>
      <c r="B257" s="9">
        <v>116.57</v>
      </c>
    </row>
    <row r="258" spans="1:2" x14ac:dyDescent="0.55000000000000004">
      <c r="A258" s="8">
        <v>5.14</v>
      </c>
      <c r="B258" s="9">
        <v>117.03</v>
      </c>
    </row>
    <row r="259" spans="1:2" x14ac:dyDescent="0.55000000000000004">
      <c r="A259" s="8">
        <v>5.16</v>
      </c>
      <c r="B259" s="9">
        <v>117.48</v>
      </c>
    </row>
    <row r="260" spans="1:2" x14ac:dyDescent="0.55000000000000004">
      <c r="A260" s="8">
        <v>5.18</v>
      </c>
      <c r="B260" s="9">
        <v>117.94</v>
      </c>
    </row>
    <row r="261" spans="1:2" x14ac:dyDescent="0.55000000000000004">
      <c r="A261" s="8">
        <v>5.2</v>
      </c>
      <c r="B261" s="9">
        <v>118.39</v>
      </c>
    </row>
    <row r="262" spans="1:2" x14ac:dyDescent="0.55000000000000004">
      <c r="A262" s="8">
        <v>5.22</v>
      </c>
      <c r="B262" s="9">
        <v>118.85</v>
      </c>
    </row>
    <row r="263" spans="1:2" x14ac:dyDescent="0.55000000000000004">
      <c r="A263" s="8">
        <v>5.24</v>
      </c>
      <c r="B263" s="9">
        <v>119.3</v>
      </c>
    </row>
    <row r="264" spans="1:2" x14ac:dyDescent="0.55000000000000004">
      <c r="A264" s="8">
        <v>5.26</v>
      </c>
      <c r="B264" s="9">
        <v>119.76</v>
      </c>
    </row>
    <row r="265" spans="1:2" x14ac:dyDescent="0.55000000000000004">
      <c r="A265" s="8">
        <v>5.28</v>
      </c>
      <c r="B265" s="9">
        <v>120.21</v>
      </c>
    </row>
    <row r="266" spans="1:2" x14ac:dyDescent="0.55000000000000004">
      <c r="A266" s="8">
        <v>5.3</v>
      </c>
      <c r="B266" s="9">
        <v>120.67</v>
      </c>
    </row>
    <row r="267" spans="1:2" x14ac:dyDescent="0.55000000000000004">
      <c r="A267" s="8">
        <v>5.32</v>
      </c>
      <c r="B267" s="9">
        <v>121.12</v>
      </c>
    </row>
    <row r="268" spans="1:2" x14ac:dyDescent="0.55000000000000004">
      <c r="A268" s="8">
        <v>5.34</v>
      </c>
      <c r="B268" s="9">
        <v>121.58</v>
      </c>
    </row>
    <row r="269" spans="1:2" x14ac:dyDescent="0.55000000000000004">
      <c r="A269" s="8">
        <v>5.36</v>
      </c>
      <c r="B269" s="9">
        <v>122.03</v>
      </c>
    </row>
    <row r="270" spans="1:2" x14ac:dyDescent="0.55000000000000004">
      <c r="A270" s="8">
        <v>5.38</v>
      </c>
      <c r="B270" s="9">
        <v>122.49</v>
      </c>
    </row>
    <row r="271" spans="1:2" x14ac:dyDescent="0.55000000000000004">
      <c r="A271" s="8">
        <v>5.4</v>
      </c>
      <c r="B271" s="9">
        <v>122.94</v>
      </c>
    </row>
    <row r="272" spans="1:2" x14ac:dyDescent="0.55000000000000004">
      <c r="A272" s="8">
        <v>5.42</v>
      </c>
      <c r="B272" s="9">
        <v>123.39</v>
      </c>
    </row>
    <row r="273" spans="1:2" x14ac:dyDescent="0.55000000000000004">
      <c r="A273" s="8">
        <v>5.44</v>
      </c>
      <c r="B273" s="9">
        <v>123.85</v>
      </c>
    </row>
    <row r="274" spans="1:2" x14ac:dyDescent="0.55000000000000004">
      <c r="A274" s="8">
        <v>5.46</v>
      </c>
      <c r="B274" s="9">
        <v>124.3</v>
      </c>
    </row>
    <row r="275" spans="1:2" x14ac:dyDescent="0.55000000000000004">
      <c r="A275" s="8">
        <v>5.48</v>
      </c>
      <c r="B275" s="9">
        <v>124.76</v>
      </c>
    </row>
    <row r="276" spans="1:2" x14ac:dyDescent="0.55000000000000004">
      <c r="A276" s="8">
        <v>5.5</v>
      </c>
      <c r="B276" s="9">
        <v>125.21</v>
      </c>
    </row>
    <row r="277" spans="1:2" x14ac:dyDescent="0.55000000000000004">
      <c r="A277" s="8">
        <v>5.52</v>
      </c>
      <c r="B277" s="9">
        <v>125.67</v>
      </c>
    </row>
    <row r="278" spans="1:2" x14ac:dyDescent="0.55000000000000004">
      <c r="A278" s="8">
        <v>5.54</v>
      </c>
      <c r="B278" s="9">
        <v>126.12</v>
      </c>
    </row>
    <row r="279" spans="1:2" x14ac:dyDescent="0.55000000000000004">
      <c r="A279" s="8">
        <v>5.56</v>
      </c>
      <c r="B279" s="9">
        <v>126.58</v>
      </c>
    </row>
    <row r="280" spans="1:2" x14ac:dyDescent="0.55000000000000004">
      <c r="A280" s="8">
        <v>5.58</v>
      </c>
      <c r="B280" s="9">
        <v>127.03</v>
      </c>
    </row>
    <row r="281" spans="1:2" x14ac:dyDescent="0.55000000000000004">
      <c r="A281" s="8">
        <v>5.6</v>
      </c>
      <c r="B281" s="9">
        <v>127.49</v>
      </c>
    </row>
    <row r="282" spans="1:2" x14ac:dyDescent="0.55000000000000004">
      <c r="A282" s="8">
        <v>5.62</v>
      </c>
      <c r="B282" s="9">
        <v>127.94</v>
      </c>
    </row>
    <row r="283" spans="1:2" x14ac:dyDescent="0.55000000000000004">
      <c r="A283" s="8">
        <v>5.64</v>
      </c>
      <c r="B283" s="9">
        <v>128.4</v>
      </c>
    </row>
    <row r="284" spans="1:2" x14ac:dyDescent="0.55000000000000004">
      <c r="A284" s="8">
        <v>5.66</v>
      </c>
      <c r="B284" s="9">
        <v>128.85</v>
      </c>
    </row>
    <row r="285" spans="1:2" x14ac:dyDescent="0.55000000000000004">
      <c r="A285" s="8">
        <v>5.68</v>
      </c>
      <c r="B285" s="9">
        <v>129.31</v>
      </c>
    </row>
    <row r="286" spans="1:2" x14ac:dyDescent="0.55000000000000004">
      <c r="A286" s="8">
        <v>5.7</v>
      </c>
      <c r="B286" s="9">
        <v>129.76</v>
      </c>
    </row>
    <row r="287" spans="1:2" x14ac:dyDescent="0.55000000000000004">
      <c r="A287" s="8">
        <v>5.72</v>
      </c>
      <c r="B287" s="9">
        <v>130.22</v>
      </c>
    </row>
    <row r="288" spans="1:2" x14ac:dyDescent="0.55000000000000004">
      <c r="A288" s="8">
        <v>5.74</v>
      </c>
      <c r="B288" s="9">
        <v>130.66999999999999</v>
      </c>
    </row>
    <row r="289" spans="1:2" x14ac:dyDescent="0.55000000000000004">
      <c r="A289" s="8">
        <v>5.76</v>
      </c>
      <c r="B289" s="9">
        <v>131.13</v>
      </c>
    </row>
    <row r="290" spans="1:2" x14ac:dyDescent="0.55000000000000004">
      <c r="A290" s="8">
        <v>5.78</v>
      </c>
      <c r="B290" s="9">
        <v>131.58000000000001</v>
      </c>
    </row>
    <row r="291" spans="1:2" x14ac:dyDescent="0.55000000000000004">
      <c r="A291" s="8">
        <v>5.8</v>
      </c>
      <c r="B291" s="8">
        <v>132.04</v>
      </c>
    </row>
    <row r="292" spans="1:2" x14ac:dyDescent="0.55000000000000004">
      <c r="A292" s="8">
        <v>5.82</v>
      </c>
      <c r="B292" s="8">
        <v>132.49</v>
      </c>
    </row>
    <row r="293" spans="1:2" x14ac:dyDescent="0.55000000000000004">
      <c r="A293" s="8">
        <v>5.84</v>
      </c>
      <c r="B293" s="8">
        <v>132.94999999999999</v>
      </c>
    </row>
    <row r="294" spans="1:2" x14ac:dyDescent="0.55000000000000004">
      <c r="A294" s="8">
        <v>5.86</v>
      </c>
      <c r="B294" s="8">
        <v>133.4</v>
      </c>
    </row>
    <row r="295" spans="1:2" x14ac:dyDescent="0.55000000000000004">
      <c r="A295" s="8">
        <v>5.88</v>
      </c>
      <c r="B295" s="8">
        <v>133.86000000000001</v>
      </c>
    </row>
    <row r="296" spans="1:2" x14ac:dyDescent="0.55000000000000004">
      <c r="A296" s="8">
        <v>5.9</v>
      </c>
      <c r="B296" s="8">
        <v>134.31</v>
      </c>
    </row>
    <row r="297" spans="1:2" x14ac:dyDescent="0.55000000000000004">
      <c r="A297" s="8">
        <v>5.92</v>
      </c>
      <c r="B297" s="8">
        <v>134.77000000000001</v>
      </c>
    </row>
    <row r="298" spans="1:2" x14ac:dyDescent="0.55000000000000004">
      <c r="A298" s="8">
        <v>5.94</v>
      </c>
      <c r="B298" s="8">
        <v>135.22</v>
      </c>
    </row>
    <row r="299" spans="1:2" x14ac:dyDescent="0.55000000000000004">
      <c r="A299" s="8">
        <v>5.96</v>
      </c>
      <c r="B299" s="8">
        <v>135.68</v>
      </c>
    </row>
    <row r="300" spans="1:2" x14ac:dyDescent="0.55000000000000004">
      <c r="A300" s="8">
        <v>5.98</v>
      </c>
      <c r="B300" s="8">
        <v>136.13</v>
      </c>
    </row>
    <row r="301" spans="1:2" x14ac:dyDescent="0.55000000000000004">
      <c r="A301" s="8">
        <v>6</v>
      </c>
      <c r="B301" s="9">
        <v>136.59</v>
      </c>
    </row>
    <row r="302" spans="1:2" x14ac:dyDescent="0.55000000000000004">
      <c r="A302" s="8">
        <v>6.02</v>
      </c>
      <c r="B302" s="9">
        <v>137.04</v>
      </c>
    </row>
    <row r="303" spans="1:2" x14ac:dyDescent="0.55000000000000004">
      <c r="A303" s="8">
        <v>6.04</v>
      </c>
      <c r="B303" s="9">
        <v>137.49</v>
      </c>
    </row>
    <row r="304" spans="1:2" x14ac:dyDescent="0.55000000000000004">
      <c r="A304" s="8">
        <v>6.06</v>
      </c>
      <c r="B304" s="9">
        <v>137.94999999999999</v>
      </c>
    </row>
    <row r="305" spans="1:2" x14ac:dyDescent="0.55000000000000004">
      <c r="A305" s="8">
        <v>6.08</v>
      </c>
      <c r="B305" s="9">
        <v>138.4</v>
      </c>
    </row>
    <row r="306" spans="1:2" x14ac:dyDescent="0.55000000000000004">
      <c r="A306" s="8">
        <v>6.1</v>
      </c>
      <c r="B306" s="9">
        <v>138.86000000000001</v>
      </c>
    </row>
    <row r="307" spans="1:2" x14ac:dyDescent="0.55000000000000004">
      <c r="A307" s="8">
        <v>6.12</v>
      </c>
      <c r="B307" s="9">
        <v>139.31</v>
      </c>
    </row>
    <row r="308" spans="1:2" x14ac:dyDescent="0.55000000000000004">
      <c r="A308" s="8">
        <v>6.14</v>
      </c>
      <c r="B308" s="9">
        <v>139.77000000000001</v>
      </c>
    </row>
    <row r="309" spans="1:2" x14ac:dyDescent="0.55000000000000004">
      <c r="A309" s="8">
        <v>6.16</v>
      </c>
      <c r="B309" s="9">
        <v>140.22</v>
      </c>
    </row>
    <row r="310" spans="1:2" x14ac:dyDescent="0.55000000000000004">
      <c r="A310" s="8">
        <v>6.18</v>
      </c>
      <c r="B310" s="9">
        <v>140.68</v>
      </c>
    </row>
    <row r="311" spans="1:2" x14ac:dyDescent="0.55000000000000004">
      <c r="A311" s="8">
        <v>6.2</v>
      </c>
      <c r="B311" s="9">
        <v>141.13</v>
      </c>
    </row>
    <row r="312" spans="1:2" x14ac:dyDescent="0.55000000000000004">
      <c r="A312" s="8">
        <v>6.22</v>
      </c>
      <c r="B312" s="9">
        <v>141.59</v>
      </c>
    </row>
    <row r="313" spans="1:2" x14ac:dyDescent="0.55000000000000004">
      <c r="A313" s="8">
        <v>6.24</v>
      </c>
      <c r="B313" s="9">
        <v>142.04</v>
      </c>
    </row>
    <row r="314" spans="1:2" x14ac:dyDescent="0.55000000000000004">
      <c r="A314" s="8">
        <v>6.26</v>
      </c>
      <c r="B314" s="9">
        <v>142.5</v>
      </c>
    </row>
    <row r="315" spans="1:2" x14ac:dyDescent="0.55000000000000004">
      <c r="A315" s="8">
        <v>6.28</v>
      </c>
      <c r="B315" s="9">
        <v>142.94999999999999</v>
      </c>
    </row>
    <row r="316" spans="1:2" x14ac:dyDescent="0.55000000000000004">
      <c r="A316" s="8">
        <v>6.3</v>
      </c>
      <c r="B316" s="9">
        <v>143.41</v>
      </c>
    </row>
    <row r="317" spans="1:2" x14ac:dyDescent="0.55000000000000004">
      <c r="A317" s="8">
        <v>6.32</v>
      </c>
      <c r="B317" s="9">
        <v>143.86000000000001</v>
      </c>
    </row>
    <row r="318" spans="1:2" x14ac:dyDescent="0.55000000000000004">
      <c r="A318" s="8">
        <v>6.34</v>
      </c>
      <c r="B318" s="9">
        <v>144.32</v>
      </c>
    </row>
    <row r="319" spans="1:2" x14ac:dyDescent="0.55000000000000004">
      <c r="A319" s="8">
        <v>6.36</v>
      </c>
      <c r="B319" s="9">
        <v>144.77000000000001</v>
      </c>
    </row>
    <row r="320" spans="1:2" x14ac:dyDescent="0.55000000000000004">
      <c r="A320" s="8">
        <v>6.38</v>
      </c>
      <c r="B320" s="9">
        <v>145.22999999999999</v>
      </c>
    </row>
    <row r="321" spans="1:2" x14ac:dyDescent="0.55000000000000004">
      <c r="A321" s="8">
        <v>6.4</v>
      </c>
      <c r="B321" s="9">
        <v>145.68</v>
      </c>
    </row>
    <row r="322" spans="1:2" x14ac:dyDescent="0.55000000000000004">
      <c r="A322" s="8">
        <v>6.42</v>
      </c>
      <c r="B322" s="9">
        <v>146.13999999999999</v>
      </c>
    </row>
    <row r="323" spans="1:2" x14ac:dyDescent="0.55000000000000004">
      <c r="A323" s="8">
        <v>6.44</v>
      </c>
      <c r="B323" s="9">
        <v>146.59</v>
      </c>
    </row>
    <row r="324" spans="1:2" x14ac:dyDescent="0.55000000000000004">
      <c r="A324" s="8">
        <v>6.46</v>
      </c>
      <c r="B324" s="9">
        <v>147.05000000000001</v>
      </c>
    </row>
    <row r="325" spans="1:2" x14ac:dyDescent="0.55000000000000004">
      <c r="A325" s="8">
        <v>6.48</v>
      </c>
      <c r="B325" s="9">
        <v>147.5</v>
      </c>
    </row>
    <row r="326" spans="1:2" x14ac:dyDescent="0.55000000000000004">
      <c r="A326" s="8">
        <v>6.5</v>
      </c>
      <c r="B326" s="9">
        <v>147.96</v>
      </c>
    </row>
    <row r="327" spans="1:2" x14ac:dyDescent="0.55000000000000004">
      <c r="A327" s="8">
        <v>6.52</v>
      </c>
      <c r="B327" s="9">
        <v>148.41</v>
      </c>
    </row>
    <row r="328" spans="1:2" x14ac:dyDescent="0.55000000000000004">
      <c r="A328" s="8">
        <v>6.54</v>
      </c>
      <c r="B328" s="9">
        <v>148.87</v>
      </c>
    </row>
    <row r="329" spans="1:2" x14ac:dyDescent="0.55000000000000004">
      <c r="A329" s="8">
        <v>6.56</v>
      </c>
      <c r="B329" s="9">
        <v>149.32</v>
      </c>
    </row>
    <row r="330" spans="1:2" x14ac:dyDescent="0.55000000000000004">
      <c r="A330" s="8">
        <v>6.58</v>
      </c>
      <c r="B330" s="9">
        <v>149.78</v>
      </c>
    </row>
    <row r="331" spans="1:2" x14ac:dyDescent="0.55000000000000004">
      <c r="A331" s="8">
        <v>6.6</v>
      </c>
      <c r="B331" s="9">
        <v>150.22999999999999</v>
      </c>
    </row>
    <row r="332" spans="1:2" x14ac:dyDescent="0.55000000000000004">
      <c r="A332" s="8">
        <v>6.62</v>
      </c>
      <c r="B332" s="9">
        <v>150.68</v>
      </c>
    </row>
    <row r="333" spans="1:2" x14ac:dyDescent="0.55000000000000004">
      <c r="A333" s="8">
        <v>6.64</v>
      </c>
      <c r="B333" s="9">
        <v>151.13999999999999</v>
      </c>
    </row>
    <row r="334" spans="1:2" x14ac:dyDescent="0.55000000000000004">
      <c r="A334" s="8">
        <v>6.66</v>
      </c>
      <c r="B334" s="9">
        <v>151.59</v>
      </c>
    </row>
    <row r="335" spans="1:2" x14ac:dyDescent="0.55000000000000004">
      <c r="A335" s="8">
        <v>6.68</v>
      </c>
      <c r="B335" s="9">
        <v>152.05000000000001</v>
      </c>
    </row>
    <row r="336" spans="1:2" x14ac:dyDescent="0.55000000000000004">
      <c r="A336" s="8">
        <v>6.7</v>
      </c>
      <c r="B336" s="9">
        <v>152.5</v>
      </c>
    </row>
    <row r="337" spans="1:2" x14ac:dyDescent="0.55000000000000004">
      <c r="A337" s="8">
        <v>6.72</v>
      </c>
      <c r="B337" s="9">
        <v>152.96</v>
      </c>
    </row>
    <row r="338" spans="1:2" x14ac:dyDescent="0.55000000000000004">
      <c r="A338" s="8">
        <v>6.74</v>
      </c>
      <c r="B338" s="9">
        <v>153.41</v>
      </c>
    </row>
    <row r="339" spans="1:2" x14ac:dyDescent="0.55000000000000004">
      <c r="A339" s="8">
        <v>6.76</v>
      </c>
      <c r="B339" s="9">
        <v>153.87</v>
      </c>
    </row>
    <row r="340" spans="1:2" x14ac:dyDescent="0.55000000000000004">
      <c r="A340" s="8">
        <v>6.78</v>
      </c>
      <c r="B340" s="9">
        <v>154.32</v>
      </c>
    </row>
    <row r="341" spans="1:2" x14ac:dyDescent="0.55000000000000004">
      <c r="A341" s="8">
        <v>6.8</v>
      </c>
      <c r="B341" s="9">
        <v>154.78</v>
      </c>
    </row>
    <row r="342" spans="1:2" x14ac:dyDescent="0.55000000000000004">
      <c r="A342" s="8">
        <v>6.82</v>
      </c>
      <c r="B342" s="9">
        <v>155.22999999999999</v>
      </c>
    </row>
    <row r="343" spans="1:2" x14ac:dyDescent="0.55000000000000004">
      <c r="A343" s="8">
        <v>6.84</v>
      </c>
      <c r="B343" s="9">
        <v>155.69</v>
      </c>
    </row>
    <row r="344" spans="1:2" x14ac:dyDescent="0.55000000000000004">
      <c r="A344" s="8">
        <v>6.86</v>
      </c>
      <c r="B344" s="9">
        <v>156.13999999999999</v>
      </c>
    </row>
    <row r="345" spans="1:2" x14ac:dyDescent="0.55000000000000004">
      <c r="A345" s="8">
        <v>6.88</v>
      </c>
      <c r="B345" s="9">
        <v>156.6</v>
      </c>
    </row>
    <row r="346" spans="1:2" x14ac:dyDescent="0.55000000000000004">
      <c r="A346" s="8">
        <v>6.9</v>
      </c>
      <c r="B346" s="9">
        <v>157.05000000000001</v>
      </c>
    </row>
    <row r="347" spans="1:2" x14ac:dyDescent="0.55000000000000004">
      <c r="A347" s="8">
        <v>6.92</v>
      </c>
      <c r="B347" s="9">
        <v>157.51</v>
      </c>
    </row>
    <row r="348" spans="1:2" x14ac:dyDescent="0.55000000000000004">
      <c r="A348" s="8">
        <v>6.94</v>
      </c>
      <c r="B348" s="9">
        <v>157.96</v>
      </c>
    </row>
    <row r="349" spans="1:2" x14ac:dyDescent="0.55000000000000004">
      <c r="A349" s="8">
        <v>6.96</v>
      </c>
      <c r="B349" s="9">
        <v>158.41999999999999</v>
      </c>
    </row>
    <row r="350" spans="1:2" x14ac:dyDescent="0.55000000000000004">
      <c r="A350" s="8">
        <v>6.98</v>
      </c>
      <c r="B350" s="9">
        <v>158.87</v>
      </c>
    </row>
    <row r="351" spans="1:2" x14ac:dyDescent="0.55000000000000004">
      <c r="A351" s="8">
        <v>7</v>
      </c>
      <c r="B351" s="9">
        <v>159.33000000000001</v>
      </c>
    </row>
    <row r="352" spans="1:2" x14ac:dyDescent="0.55000000000000004">
      <c r="A352" s="8">
        <v>7.02</v>
      </c>
      <c r="B352" s="9">
        <v>159.78</v>
      </c>
    </row>
    <row r="353" spans="1:2" x14ac:dyDescent="0.55000000000000004">
      <c r="A353" s="8">
        <v>7.04</v>
      </c>
      <c r="B353" s="9">
        <v>160.24</v>
      </c>
    </row>
    <row r="354" spans="1:2" x14ac:dyDescent="0.55000000000000004">
      <c r="A354" s="8">
        <v>7.06</v>
      </c>
      <c r="B354" s="9">
        <v>160.69</v>
      </c>
    </row>
    <row r="355" spans="1:2" x14ac:dyDescent="0.55000000000000004">
      <c r="A355" s="8">
        <v>7.08</v>
      </c>
      <c r="B355" s="9">
        <v>161.15</v>
      </c>
    </row>
    <row r="356" spans="1:2" x14ac:dyDescent="0.55000000000000004">
      <c r="A356" s="8">
        <v>7.1</v>
      </c>
      <c r="B356" s="9">
        <v>161.6</v>
      </c>
    </row>
    <row r="357" spans="1:2" x14ac:dyDescent="0.55000000000000004">
      <c r="A357" s="8">
        <v>7.12</v>
      </c>
      <c r="B357" s="9">
        <v>162.06</v>
      </c>
    </row>
    <row r="358" spans="1:2" x14ac:dyDescent="0.55000000000000004">
      <c r="A358" s="8">
        <v>7.14</v>
      </c>
      <c r="B358" s="9">
        <v>162.51</v>
      </c>
    </row>
    <row r="359" spans="1:2" x14ac:dyDescent="0.55000000000000004">
      <c r="A359" s="8">
        <v>7.16</v>
      </c>
      <c r="B359" s="9">
        <v>162.97</v>
      </c>
    </row>
    <row r="360" spans="1:2" x14ac:dyDescent="0.55000000000000004">
      <c r="A360" s="8">
        <v>7.18</v>
      </c>
      <c r="B360" s="9">
        <v>163.41999999999999</v>
      </c>
    </row>
    <row r="361" spans="1:2" x14ac:dyDescent="0.55000000000000004">
      <c r="A361" s="8">
        <v>7.2</v>
      </c>
      <c r="B361" s="9">
        <v>163.87</v>
      </c>
    </row>
    <row r="362" spans="1:2" x14ac:dyDescent="0.55000000000000004">
      <c r="A362" s="8">
        <v>7.22</v>
      </c>
      <c r="B362" s="9">
        <v>164.33</v>
      </c>
    </row>
    <row r="363" spans="1:2" x14ac:dyDescent="0.55000000000000004">
      <c r="A363" s="8">
        <v>7.24</v>
      </c>
      <c r="B363" s="9">
        <v>164.78</v>
      </c>
    </row>
    <row r="364" spans="1:2" x14ac:dyDescent="0.55000000000000004">
      <c r="A364" s="8">
        <v>7.26</v>
      </c>
      <c r="B364" s="9">
        <v>165.24</v>
      </c>
    </row>
    <row r="365" spans="1:2" x14ac:dyDescent="0.55000000000000004">
      <c r="A365" s="8">
        <v>7.28</v>
      </c>
      <c r="B365" s="9">
        <v>165.69</v>
      </c>
    </row>
    <row r="366" spans="1:2" x14ac:dyDescent="0.55000000000000004">
      <c r="A366" s="8">
        <v>7.3</v>
      </c>
      <c r="B366" s="9">
        <v>166.15</v>
      </c>
    </row>
    <row r="367" spans="1:2" x14ac:dyDescent="0.55000000000000004">
      <c r="A367" s="8">
        <v>7.32</v>
      </c>
      <c r="B367" s="9">
        <v>166.6</v>
      </c>
    </row>
    <row r="368" spans="1:2" x14ac:dyDescent="0.55000000000000004">
      <c r="A368" s="8">
        <v>7.34</v>
      </c>
      <c r="B368" s="9">
        <v>167.06</v>
      </c>
    </row>
    <row r="369" spans="1:2" x14ac:dyDescent="0.55000000000000004">
      <c r="A369" s="8">
        <v>7.36</v>
      </c>
      <c r="B369" s="9">
        <v>167.51</v>
      </c>
    </row>
    <row r="370" spans="1:2" x14ac:dyDescent="0.55000000000000004">
      <c r="A370" s="8">
        <v>7.38</v>
      </c>
      <c r="B370" s="9">
        <v>167.97</v>
      </c>
    </row>
    <row r="371" spans="1:2" x14ac:dyDescent="0.55000000000000004">
      <c r="A371" s="8">
        <v>7.4</v>
      </c>
      <c r="B371" s="9">
        <v>168.42</v>
      </c>
    </row>
    <row r="372" spans="1:2" x14ac:dyDescent="0.55000000000000004">
      <c r="A372" s="8">
        <v>7.42</v>
      </c>
      <c r="B372" s="9">
        <v>168.88</v>
      </c>
    </row>
    <row r="373" spans="1:2" x14ac:dyDescent="0.55000000000000004">
      <c r="A373" s="8">
        <v>7.44</v>
      </c>
      <c r="B373" s="9">
        <v>169.33</v>
      </c>
    </row>
    <row r="374" spans="1:2" x14ac:dyDescent="0.55000000000000004">
      <c r="A374" s="8">
        <v>7.46</v>
      </c>
      <c r="B374" s="9">
        <v>169.79</v>
      </c>
    </row>
    <row r="375" spans="1:2" x14ac:dyDescent="0.55000000000000004">
      <c r="A375" s="8">
        <v>7.48</v>
      </c>
      <c r="B375" s="9">
        <v>170.24</v>
      </c>
    </row>
    <row r="376" spans="1:2" x14ac:dyDescent="0.55000000000000004">
      <c r="A376" s="8">
        <v>7.5</v>
      </c>
      <c r="B376" s="9">
        <v>170.7</v>
      </c>
    </row>
    <row r="377" spans="1:2" x14ac:dyDescent="0.55000000000000004">
      <c r="A377" s="8">
        <v>7.52</v>
      </c>
      <c r="B377" s="9">
        <v>171.15</v>
      </c>
    </row>
    <row r="378" spans="1:2" x14ac:dyDescent="0.55000000000000004">
      <c r="A378" s="8">
        <v>7.54</v>
      </c>
      <c r="B378" s="9">
        <v>171.61</v>
      </c>
    </row>
    <row r="379" spans="1:2" x14ac:dyDescent="0.55000000000000004">
      <c r="A379" s="8">
        <v>7.56</v>
      </c>
      <c r="B379" s="9">
        <v>172.06</v>
      </c>
    </row>
    <row r="380" spans="1:2" x14ac:dyDescent="0.55000000000000004">
      <c r="A380" s="8">
        <v>7.58</v>
      </c>
      <c r="B380" s="9">
        <v>172.51</v>
      </c>
    </row>
    <row r="381" spans="1:2" x14ac:dyDescent="0.55000000000000004">
      <c r="A381" s="8">
        <v>7.6</v>
      </c>
      <c r="B381" s="9">
        <v>172.9</v>
      </c>
    </row>
    <row r="382" spans="1:2" x14ac:dyDescent="0.55000000000000004">
      <c r="A382" s="8">
        <v>7.62</v>
      </c>
      <c r="B382" s="9">
        <v>173.13</v>
      </c>
    </row>
  </sheetData>
  <sheetProtection sheet="1" objects="1" scenarios="1"/>
  <conditionalFormatting sqref="A1:A1048576">
    <cfRule type="expression" dxfId="14" priority="2">
      <formula>IF(AND(OR(B1=$P$3,B1=$P$5),OR(A1=$O$3,A1=$O$5)),TRUE,FALSE)</formula>
    </cfRule>
  </conditionalFormatting>
  <conditionalFormatting sqref="B1:B1048576">
    <cfRule type="expression" dxfId="13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82"/>
  <sheetViews>
    <sheetView workbookViewId="0">
      <selection activeCell="C1" sqref="C1"/>
    </sheetView>
  </sheetViews>
  <sheetFormatPr defaultColWidth="9.15625" defaultRowHeight="14.4" x14ac:dyDescent="0.55000000000000004"/>
  <cols>
    <col min="1" max="7" width="9.15625" style="8"/>
    <col min="8" max="16384" width="9.15625" style="5"/>
  </cols>
  <sheetData>
    <row r="1" spans="1:18" x14ac:dyDescent="0.55000000000000004">
      <c r="A1" s="8">
        <v>0</v>
      </c>
      <c r="B1" s="9">
        <v>0.23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8" x14ac:dyDescent="0.55000000000000004">
      <c r="A2" s="8">
        <v>0.02</v>
      </c>
      <c r="B2" s="9">
        <v>0.74</v>
      </c>
      <c r="D2" s="8">
        <v>0</v>
      </c>
      <c r="E2" s="8">
        <v>0</v>
      </c>
      <c r="F2" s="9">
        <v>-0.7</v>
      </c>
      <c r="G2" s="9">
        <v>-0.6</v>
      </c>
      <c r="H2" s="8">
        <v>-0.6</v>
      </c>
      <c r="I2" s="5">
        <v>7.9749999999999996</v>
      </c>
      <c r="J2" s="4">
        <f>'Tank Sounding'!D16</f>
        <v>7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8" x14ac:dyDescent="0.55000000000000004">
      <c r="A3" s="8">
        <v>0.04</v>
      </c>
      <c r="B3" s="9">
        <v>1.25</v>
      </c>
      <c r="D3" s="8">
        <v>0.2</v>
      </c>
      <c r="E3" s="8">
        <v>0</v>
      </c>
      <c r="F3" s="9">
        <v>-7.8</v>
      </c>
      <c r="G3" s="9">
        <v>-13.5</v>
      </c>
      <c r="H3" s="8">
        <v>-15.6</v>
      </c>
      <c r="J3" s="6">
        <f>I2-J2</f>
        <v>0.97499999999999964</v>
      </c>
      <c r="K3" s="5">
        <f>MROUND(J3,0.2)</f>
        <v>1</v>
      </c>
      <c r="L3" s="5">
        <f>VLOOKUP(ROUNDDOWN($K$3,2),D:H,MATCH(L2,E1:H1,0)+1,FALSE)</f>
        <v>-15.6</v>
      </c>
      <c r="M3" s="5">
        <f>L3+((N3-L3)*(M2-L2))</f>
        <v>-16.77</v>
      </c>
      <c r="N3" s="5">
        <f>VLOOKUP(ROUNDDOWN($K$3,2),D:H,MATCH(N2,E1:H1,0)+1,FALSE)</f>
        <v>-23.4</v>
      </c>
      <c r="O3" s="6">
        <f>IF(P8,O8,O8-0.01)</f>
        <v>0.8</v>
      </c>
      <c r="P3" s="4">
        <f>VLOOKUP(ROUNDDOWN(O3,2),$A:$B,2,FALSE)</f>
        <v>20.64</v>
      </c>
    </row>
    <row r="4" spans="1:18" x14ac:dyDescent="0.55000000000000004">
      <c r="A4" s="8">
        <v>0.06</v>
      </c>
      <c r="B4" s="9">
        <v>1.76</v>
      </c>
      <c r="D4" s="8">
        <v>0.4</v>
      </c>
      <c r="E4" s="8">
        <v>0</v>
      </c>
      <c r="F4" s="9">
        <v>-7.8</v>
      </c>
      <c r="G4" s="9">
        <v>-15.6</v>
      </c>
      <c r="H4" s="8">
        <v>-22.6</v>
      </c>
      <c r="J4" s="5" t="b">
        <f>IF(AND(OR(B1=$P$3,B1=$P$5),OR(A1=$O$3,A1=$O$5)),TRUE,FALSE)</f>
        <v>0</v>
      </c>
      <c r="O4" s="6">
        <f>J3+(M3/100)</f>
        <v>0.80729999999999968</v>
      </c>
      <c r="P4" s="6">
        <f>IF((P5-P3)&gt;0,P3+((P5-P3)/(O5-O3)*(O4-O3)),P3)</f>
        <v>20.826149999999991</v>
      </c>
    </row>
    <row r="5" spans="1:18" x14ac:dyDescent="0.55000000000000004">
      <c r="A5" s="8">
        <v>0.08</v>
      </c>
      <c r="B5" s="9">
        <v>2.27</v>
      </c>
      <c r="D5" s="8">
        <v>0.6</v>
      </c>
      <c r="E5" s="8">
        <v>0</v>
      </c>
      <c r="F5" s="9">
        <v>-7.8</v>
      </c>
      <c r="G5" s="9">
        <v>-15.6</v>
      </c>
      <c r="H5" s="8">
        <v>-23.4</v>
      </c>
      <c r="O5" s="6">
        <f>IF(O4=O3,O3,O3+0.02)</f>
        <v>0.82000000000000006</v>
      </c>
      <c r="P5" s="4">
        <f>VLOOKUP(ROUNDDOWN(O5,2),$A:$B,2,FALSE)</f>
        <v>21.15</v>
      </c>
    </row>
    <row r="6" spans="1:18" x14ac:dyDescent="0.55000000000000004">
      <c r="A6" s="8">
        <v>0.1</v>
      </c>
      <c r="B6" s="9">
        <v>2.78</v>
      </c>
      <c r="D6" s="8">
        <v>0.8</v>
      </c>
      <c r="E6" s="8">
        <v>0</v>
      </c>
      <c r="F6" s="9">
        <v>-7.8</v>
      </c>
      <c r="G6" s="9">
        <v>-15.6</v>
      </c>
      <c r="H6" s="8">
        <v>-23.4</v>
      </c>
    </row>
    <row r="7" spans="1:18" x14ac:dyDescent="0.55000000000000004">
      <c r="A7" s="8">
        <v>0.12</v>
      </c>
      <c r="B7" s="9">
        <v>3.29</v>
      </c>
      <c r="D7" s="8">
        <v>1</v>
      </c>
      <c r="E7" s="8">
        <v>0</v>
      </c>
      <c r="F7" s="9">
        <v>-7.8</v>
      </c>
      <c r="G7" s="9">
        <v>-15.6</v>
      </c>
      <c r="H7" s="8">
        <v>-23.4</v>
      </c>
    </row>
    <row r="8" spans="1:18" x14ac:dyDescent="0.55000000000000004">
      <c r="A8" s="8">
        <v>0.14000000000000001</v>
      </c>
      <c r="B8" s="9">
        <v>3.8</v>
      </c>
      <c r="D8" s="8">
        <v>1.2</v>
      </c>
      <c r="E8" s="8">
        <v>0</v>
      </c>
      <c r="F8" s="9">
        <v>-7.8</v>
      </c>
      <c r="G8" s="9">
        <v>-15.6</v>
      </c>
      <c r="H8" s="8">
        <v>-23.4</v>
      </c>
      <c r="O8" s="4">
        <f>ROUND(O4,2)</f>
        <v>0.81</v>
      </c>
      <c r="P8" s="5" t="b">
        <f>ISEVEN(VALUE(RIGHT(O8*100,1)))</f>
        <v>0</v>
      </c>
    </row>
    <row r="9" spans="1:18" x14ac:dyDescent="0.55000000000000004">
      <c r="A9" s="8">
        <v>0.16</v>
      </c>
      <c r="B9" s="9">
        <v>4.3099999999999996</v>
      </c>
      <c r="D9" s="8">
        <v>1.4</v>
      </c>
      <c r="E9" s="8">
        <v>0</v>
      </c>
      <c r="F9" s="9">
        <v>-7.8</v>
      </c>
      <c r="G9" s="9">
        <v>-15.6</v>
      </c>
      <c r="H9" s="8">
        <v>-23.4</v>
      </c>
      <c r="J9" s="5" t="s">
        <v>24</v>
      </c>
      <c r="L9" s="6">
        <f>I2-O4</f>
        <v>7.1677</v>
      </c>
    </row>
    <row r="10" spans="1:18" x14ac:dyDescent="0.55000000000000004">
      <c r="A10" s="8">
        <v>0.18</v>
      </c>
      <c r="B10" s="9">
        <v>4.82</v>
      </c>
      <c r="D10" s="8">
        <v>1.6</v>
      </c>
      <c r="E10" s="8">
        <v>0</v>
      </c>
      <c r="F10" s="9">
        <v>-7.8</v>
      </c>
      <c r="G10" s="9">
        <v>-15.6</v>
      </c>
      <c r="H10" s="8">
        <v>-23.4</v>
      </c>
    </row>
    <row r="11" spans="1:18" x14ac:dyDescent="0.55000000000000004">
      <c r="A11" s="8">
        <v>0.2</v>
      </c>
      <c r="B11" s="9">
        <v>5.33</v>
      </c>
      <c r="D11" s="8">
        <v>1.8</v>
      </c>
      <c r="E11" s="8">
        <v>0</v>
      </c>
      <c r="F11" s="9">
        <v>-7.8</v>
      </c>
      <c r="G11" s="9">
        <v>-15.6</v>
      </c>
      <c r="H11" s="8">
        <v>-23.4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  <c r="R11" t="s">
        <v>54</v>
      </c>
    </row>
    <row r="12" spans="1:18" x14ac:dyDescent="0.55000000000000004">
      <c r="A12" s="8">
        <v>0.22</v>
      </c>
      <c r="B12" s="9">
        <v>5.84</v>
      </c>
      <c r="D12" s="8">
        <v>2</v>
      </c>
      <c r="E12" s="8">
        <v>0</v>
      </c>
      <c r="F12" s="9">
        <v>-7.8</v>
      </c>
      <c r="G12" s="9">
        <v>-15.6</v>
      </c>
      <c r="H12" s="8">
        <v>-23.4</v>
      </c>
      <c r="M12" s="5">
        <f>MROUND(M15,0.2)</f>
        <v>0.8</v>
      </c>
      <c r="N12" s="5">
        <f>VLOOKUP(ROUNDDOWN($M$12,2),D:H,MATCH(N11,$E$1:$H$1,0)+1,FALSE)</f>
        <v>-15.6</v>
      </c>
      <c r="O12" s="5">
        <f>N12+((P12-N12)*(O11-N11))</f>
        <v>-16.38</v>
      </c>
      <c r="P12" s="5">
        <f>VLOOKUP(ROUNDDOWN($M$12,2),D:H,MATCH(P11,$E$1:$H$1,0)+1,FALSE)</f>
        <v>-23.4</v>
      </c>
      <c r="Q12" s="6">
        <f>M15-(O12/100)</f>
        <v>0.97109999999999963</v>
      </c>
      <c r="R12" s="6">
        <f>I2-Q12</f>
        <v>7.0038999999999998</v>
      </c>
    </row>
    <row r="13" spans="1:18" x14ac:dyDescent="0.55000000000000004">
      <c r="A13" s="8">
        <v>0.24</v>
      </c>
      <c r="B13" s="9">
        <v>6.35</v>
      </c>
      <c r="D13" s="8">
        <v>2.2000000000000002</v>
      </c>
      <c r="E13" s="8">
        <v>0</v>
      </c>
      <c r="F13" s="9">
        <v>-7.8</v>
      </c>
      <c r="G13" s="9">
        <v>-15.6</v>
      </c>
      <c r="H13" s="8">
        <v>-23.4</v>
      </c>
      <c r="M13" s="1"/>
      <c r="N13" s="1"/>
      <c r="O13" s="1"/>
    </row>
    <row r="14" spans="1:18" x14ac:dyDescent="0.55000000000000004">
      <c r="A14" s="8">
        <v>0.26</v>
      </c>
      <c r="B14" s="9">
        <v>6.86</v>
      </c>
      <c r="D14" s="8">
        <v>2.4</v>
      </c>
      <c r="E14" s="8">
        <v>0</v>
      </c>
      <c r="F14" s="9">
        <v>-7.8</v>
      </c>
      <c r="G14" s="9">
        <v>-15.6</v>
      </c>
      <c r="H14" s="8">
        <v>-23.4</v>
      </c>
      <c r="M14" s="1">
        <f>LOOKUP(N15,B:B,A:A)</f>
        <v>0.8</v>
      </c>
      <c r="N14" s="5">
        <f>VLOOKUP(ROUNDDOWN(M14,2),$A:$B,2,FALSE)</f>
        <v>20.64</v>
      </c>
      <c r="O14" s="1"/>
    </row>
    <row r="15" spans="1:18" x14ac:dyDescent="0.55000000000000004">
      <c r="A15" s="8">
        <v>0.28000000000000003</v>
      </c>
      <c r="B15" s="9">
        <v>7.37</v>
      </c>
      <c r="D15" s="8">
        <v>2.6</v>
      </c>
      <c r="E15" s="8">
        <v>0</v>
      </c>
      <c r="F15" s="9">
        <v>-7.8</v>
      </c>
      <c r="G15" s="9">
        <v>-15.6</v>
      </c>
      <c r="H15" s="8">
        <v>-23.4</v>
      </c>
      <c r="M15">
        <f>M14+((N15-N14)*ABS(M16-M14))/(N16-N14)</f>
        <v>0.80729999999999968</v>
      </c>
      <c r="N15" s="1">
        <f>'Tank Sounding'!L16</f>
        <v>20.826149999999991</v>
      </c>
      <c r="O15"/>
    </row>
    <row r="16" spans="1:18" x14ac:dyDescent="0.55000000000000004">
      <c r="A16" s="8">
        <v>0.3</v>
      </c>
      <c r="B16" s="9">
        <v>7.88</v>
      </c>
      <c r="D16" s="8">
        <v>2.8</v>
      </c>
      <c r="E16" s="8">
        <v>0</v>
      </c>
      <c r="F16" s="9">
        <v>-7.8</v>
      </c>
      <c r="G16" s="9">
        <v>-15.6</v>
      </c>
      <c r="H16" s="8">
        <v>-23.4</v>
      </c>
      <c r="M16" s="1">
        <f>M14+0.02</f>
        <v>0.82000000000000006</v>
      </c>
      <c r="N16" s="1">
        <f>VLOOKUP(ROUNDDOWN(M16,2),$A:$B,2,FALSE)</f>
        <v>21.15</v>
      </c>
      <c r="O16" s="1"/>
    </row>
    <row r="17" spans="1:8" x14ac:dyDescent="0.55000000000000004">
      <c r="A17" s="8">
        <v>0.32</v>
      </c>
      <c r="B17" s="9">
        <v>8.39</v>
      </c>
      <c r="D17" s="8">
        <v>3</v>
      </c>
      <c r="E17" s="8">
        <v>0</v>
      </c>
      <c r="F17" s="9">
        <v>-7.8</v>
      </c>
      <c r="G17" s="9">
        <v>-15.6</v>
      </c>
      <c r="H17" s="8">
        <v>-23.4</v>
      </c>
    </row>
    <row r="18" spans="1:8" x14ac:dyDescent="0.55000000000000004">
      <c r="A18" s="8">
        <v>0.34</v>
      </c>
      <c r="B18" s="9">
        <v>8.9</v>
      </c>
      <c r="D18" s="8">
        <v>3.2</v>
      </c>
      <c r="E18" s="8">
        <v>0</v>
      </c>
      <c r="F18" s="9">
        <v>-7.8</v>
      </c>
      <c r="G18" s="9">
        <v>-15.6</v>
      </c>
      <c r="H18" s="8">
        <v>-23.4</v>
      </c>
    </row>
    <row r="19" spans="1:8" x14ac:dyDescent="0.55000000000000004">
      <c r="A19" s="8">
        <v>0.36</v>
      </c>
      <c r="B19" s="9">
        <v>9.41</v>
      </c>
      <c r="D19" s="8">
        <v>3.4</v>
      </c>
      <c r="E19" s="8">
        <v>0</v>
      </c>
      <c r="F19" s="9">
        <v>-7.8</v>
      </c>
      <c r="G19" s="9">
        <v>-15.6</v>
      </c>
      <c r="H19" s="8">
        <v>-23.4</v>
      </c>
    </row>
    <row r="20" spans="1:8" x14ac:dyDescent="0.55000000000000004">
      <c r="A20" s="8">
        <v>0.38</v>
      </c>
      <c r="B20" s="9">
        <v>9.92</v>
      </c>
      <c r="D20" s="8">
        <v>3.6</v>
      </c>
      <c r="E20" s="8">
        <v>0</v>
      </c>
      <c r="F20" s="9">
        <v>-7.8</v>
      </c>
      <c r="G20" s="9">
        <v>-15.6</v>
      </c>
      <c r="H20" s="8">
        <v>-23.4</v>
      </c>
    </row>
    <row r="21" spans="1:8" x14ac:dyDescent="0.55000000000000004">
      <c r="A21" s="8">
        <v>0.4</v>
      </c>
      <c r="B21" s="9">
        <v>10.43</v>
      </c>
      <c r="D21" s="8">
        <v>3.8</v>
      </c>
      <c r="E21" s="8">
        <v>0</v>
      </c>
      <c r="F21" s="9">
        <v>-7.8</v>
      </c>
      <c r="G21" s="9">
        <v>-15.6</v>
      </c>
      <c r="H21" s="8">
        <v>-23.4</v>
      </c>
    </row>
    <row r="22" spans="1:8" x14ac:dyDescent="0.55000000000000004">
      <c r="A22" s="8">
        <v>0.42</v>
      </c>
      <c r="B22" s="9">
        <v>10.94</v>
      </c>
      <c r="D22" s="8">
        <v>4</v>
      </c>
      <c r="E22" s="8">
        <v>0</v>
      </c>
      <c r="F22" s="9">
        <v>-7.8</v>
      </c>
      <c r="G22" s="9">
        <v>-15.6</v>
      </c>
      <c r="H22" s="8">
        <v>-23.4</v>
      </c>
    </row>
    <row r="23" spans="1:8" x14ac:dyDescent="0.55000000000000004">
      <c r="A23" s="8">
        <v>0.44</v>
      </c>
      <c r="B23" s="9">
        <v>11.45</v>
      </c>
      <c r="D23" s="8">
        <v>4.2</v>
      </c>
      <c r="E23" s="8">
        <v>0</v>
      </c>
      <c r="F23" s="9">
        <v>-7.8</v>
      </c>
      <c r="G23" s="9">
        <v>-15.6</v>
      </c>
      <c r="H23" s="8">
        <v>-23.4</v>
      </c>
    </row>
    <row r="24" spans="1:8" x14ac:dyDescent="0.55000000000000004">
      <c r="A24" s="8">
        <v>0.46</v>
      </c>
      <c r="B24" s="9">
        <v>11.96</v>
      </c>
      <c r="D24" s="8">
        <v>4.4000000000000004</v>
      </c>
      <c r="E24" s="8">
        <v>0</v>
      </c>
      <c r="F24" s="9">
        <v>-7.8</v>
      </c>
      <c r="G24" s="9">
        <v>-15.6</v>
      </c>
      <c r="H24" s="8">
        <v>-23.4</v>
      </c>
    </row>
    <row r="25" spans="1:8" x14ac:dyDescent="0.55000000000000004">
      <c r="A25" s="8">
        <v>0.48</v>
      </c>
      <c r="B25" s="9">
        <v>12.47</v>
      </c>
      <c r="D25" s="8">
        <v>4.5999999999999996</v>
      </c>
      <c r="E25" s="8">
        <v>0</v>
      </c>
      <c r="F25" s="9">
        <v>-7.8</v>
      </c>
      <c r="G25" s="9">
        <v>-15.6</v>
      </c>
      <c r="H25" s="8">
        <v>-23.4</v>
      </c>
    </row>
    <row r="26" spans="1:8" x14ac:dyDescent="0.55000000000000004">
      <c r="A26" s="8">
        <v>0.5</v>
      </c>
      <c r="B26" s="9">
        <v>12.98</v>
      </c>
      <c r="D26" s="8">
        <v>4.8</v>
      </c>
      <c r="E26" s="8">
        <v>0</v>
      </c>
      <c r="F26" s="9">
        <v>-7.8</v>
      </c>
      <c r="G26" s="9">
        <v>-15.6</v>
      </c>
      <c r="H26" s="8">
        <v>-23.4</v>
      </c>
    </row>
    <row r="27" spans="1:8" x14ac:dyDescent="0.55000000000000004">
      <c r="A27" s="8">
        <v>0.52</v>
      </c>
      <c r="B27" s="9">
        <v>13.49</v>
      </c>
      <c r="D27" s="8">
        <v>5</v>
      </c>
      <c r="E27" s="8">
        <v>0</v>
      </c>
      <c r="F27" s="9">
        <v>-7.8</v>
      </c>
      <c r="G27" s="9">
        <v>-15.6</v>
      </c>
      <c r="H27" s="8">
        <v>-23.4</v>
      </c>
    </row>
    <row r="28" spans="1:8" x14ac:dyDescent="0.55000000000000004">
      <c r="A28" s="8">
        <v>0.54</v>
      </c>
      <c r="B28" s="9">
        <v>14</v>
      </c>
      <c r="D28" s="8">
        <v>5.2</v>
      </c>
      <c r="E28" s="8">
        <v>0</v>
      </c>
      <c r="F28" s="9">
        <v>-7.8</v>
      </c>
      <c r="G28" s="9">
        <v>-15.6</v>
      </c>
      <c r="H28" s="8">
        <v>-23.4</v>
      </c>
    </row>
    <row r="29" spans="1:8" x14ac:dyDescent="0.55000000000000004">
      <c r="A29" s="8">
        <v>0.56000000000000005</v>
      </c>
      <c r="B29" s="9">
        <v>14.51</v>
      </c>
      <c r="D29" s="8">
        <v>5.4</v>
      </c>
      <c r="E29" s="8">
        <v>0</v>
      </c>
      <c r="F29" s="9">
        <v>-7.8</v>
      </c>
      <c r="G29" s="9">
        <v>-15.6</v>
      </c>
      <c r="H29" s="8">
        <v>-23.4</v>
      </c>
    </row>
    <row r="30" spans="1:8" x14ac:dyDescent="0.55000000000000004">
      <c r="A30" s="8">
        <v>0.57999999999999996</v>
      </c>
      <c r="B30" s="9">
        <v>15.02</v>
      </c>
      <c r="D30" s="8">
        <v>5.6</v>
      </c>
      <c r="E30" s="8">
        <v>0</v>
      </c>
      <c r="F30" s="9">
        <v>-7.8</v>
      </c>
      <c r="G30" s="9">
        <v>-15.6</v>
      </c>
      <c r="H30" s="8">
        <v>-23.4</v>
      </c>
    </row>
    <row r="31" spans="1:8" x14ac:dyDescent="0.55000000000000004">
      <c r="A31" s="8">
        <v>0.6</v>
      </c>
      <c r="B31" s="9">
        <v>15.53</v>
      </c>
      <c r="D31" s="8">
        <v>5.8</v>
      </c>
      <c r="E31" s="8">
        <v>0</v>
      </c>
      <c r="F31" s="9">
        <v>-7.8</v>
      </c>
      <c r="G31" s="9">
        <v>-15.6</v>
      </c>
      <c r="H31" s="8">
        <v>-23.4</v>
      </c>
    </row>
    <row r="32" spans="1:8" x14ac:dyDescent="0.55000000000000004">
      <c r="A32" s="8">
        <v>0.62</v>
      </c>
      <c r="B32" s="9">
        <v>16.04</v>
      </c>
      <c r="D32" s="8">
        <v>6</v>
      </c>
      <c r="E32" s="8">
        <v>0</v>
      </c>
      <c r="F32" s="9">
        <v>-7.8</v>
      </c>
      <c r="G32" s="9">
        <v>-15.6</v>
      </c>
      <c r="H32" s="8">
        <v>-23.4</v>
      </c>
    </row>
    <row r="33" spans="1:8" x14ac:dyDescent="0.55000000000000004">
      <c r="A33" s="8">
        <v>0.64</v>
      </c>
      <c r="B33" s="9">
        <v>16.55</v>
      </c>
      <c r="D33" s="8">
        <v>6.2</v>
      </c>
      <c r="E33" s="8">
        <v>0</v>
      </c>
      <c r="F33" s="9">
        <v>-7.8</v>
      </c>
      <c r="G33" s="9">
        <v>-15.6</v>
      </c>
      <c r="H33" s="8">
        <v>-23.4</v>
      </c>
    </row>
    <row r="34" spans="1:8" x14ac:dyDescent="0.55000000000000004">
      <c r="A34" s="8">
        <v>0.66</v>
      </c>
      <c r="B34" s="9">
        <v>17.059999999999999</v>
      </c>
      <c r="D34" s="8">
        <v>6.4</v>
      </c>
      <c r="E34" s="8">
        <v>0</v>
      </c>
      <c r="F34" s="9">
        <v>-7.8</v>
      </c>
      <c r="G34" s="9">
        <v>-15.6</v>
      </c>
      <c r="H34" s="8">
        <v>-23.4</v>
      </c>
    </row>
    <row r="35" spans="1:8" x14ac:dyDescent="0.55000000000000004">
      <c r="A35" s="8">
        <v>0.68</v>
      </c>
      <c r="B35" s="9">
        <v>17.57</v>
      </c>
      <c r="D35" s="8">
        <v>6.6</v>
      </c>
      <c r="E35" s="8">
        <v>0</v>
      </c>
      <c r="F35" s="9">
        <v>-7.8</v>
      </c>
      <c r="G35" s="9">
        <v>-15.6</v>
      </c>
      <c r="H35" s="8">
        <v>-23.4</v>
      </c>
    </row>
    <row r="36" spans="1:8" x14ac:dyDescent="0.55000000000000004">
      <c r="A36" s="8">
        <v>0.7</v>
      </c>
      <c r="B36" s="9">
        <v>18.09</v>
      </c>
      <c r="D36" s="8">
        <v>6.8</v>
      </c>
      <c r="E36" s="8">
        <v>0</v>
      </c>
      <c r="F36" s="9">
        <v>-7.8</v>
      </c>
      <c r="G36" s="9">
        <v>-15.6</v>
      </c>
      <c r="H36" s="8">
        <v>-23.4</v>
      </c>
    </row>
    <row r="37" spans="1:8" x14ac:dyDescent="0.55000000000000004">
      <c r="A37" s="8">
        <v>0.72</v>
      </c>
      <c r="B37" s="9">
        <v>18.600000000000001</v>
      </c>
      <c r="D37" s="8">
        <v>7</v>
      </c>
      <c r="E37" s="8">
        <v>0</v>
      </c>
      <c r="F37" s="9">
        <v>-7.8</v>
      </c>
      <c r="G37" s="9">
        <v>-15.6</v>
      </c>
      <c r="H37" s="8">
        <v>-23.4</v>
      </c>
    </row>
    <row r="38" spans="1:8" x14ac:dyDescent="0.55000000000000004">
      <c r="A38" s="8">
        <v>0.74</v>
      </c>
      <c r="B38" s="9">
        <v>19.11</v>
      </c>
      <c r="D38" s="8">
        <v>7.2</v>
      </c>
      <c r="E38" s="8">
        <v>0</v>
      </c>
      <c r="F38" s="9">
        <v>-7.8</v>
      </c>
      <c r="G38" s="9">
        <v>-15.6</v>
      </c>
      <c r="H38" s="8">
        <v>-23.4</v>
      </c>
    </row>
    <row r="39" spans="1:8" x14ac:dyDescent="0.55000000000000004">
      <c r="A39" s="8">
        <v>0.76</v>
      </c>
      <c r="B39" s="9">
        <v>19.62</v>
      </c>
      <c r="D39" s="8">
        <v>7.4</v>
      </c>
      <c r="E39" s="8">
        <v>0</v>
      </c>
      <c r="F39" s="9">
        <v>-7.8</v>
      </c>
      <c r="G39" s="9">
        <v>-15.6</v>
      </c>
      <c r="H39" s="8">
        <v>-23.4</v>
      </c>
    </row>
    <row r="40" spans="1:8" x14ac:dyDescent="0.55000000000000004">
      <c r="A40" s="8">
        <v>0.78</v>
      </c>
      <c r="B40" s="9">
        <v>20.13</v>
      </c>
      <c r="D40" s="8">
        <v>7.6</v>
      </c>
      <c r="E40" s="8">
        <v>0</v>
      </c>
      <c r="F40" s="9">
        <v>-7.9</v>
      </c>
      <c r="G40" s="9">
        <v>-15.8</v>
      </c>
      <c r="H40" s="8">
        <v>-23.6</v>
      </c>
    </row>
    <row r="41" spans="1:8" x14ac:dyDescent="0.55000000000000004">
      <c r="A41" s="8">
        <v>0.8</v>
      </c>
      <c r="B41" s="8">
        <v>20.64</v>
      </c>
      <c r="D41" s="8">
        <v>7.8</v>
      </c>
      <c r="E41" s="8">
        <v>0</v>
      </c>
      <c r="F41" s="9">
        <v>0</v>
      </c>
      <c r="G41" s="9">
        <v>-22</v>
      </c>
      <c r="H41" s="8">
        <v>-28.1</v>
      </c>
    </row>
    <row r="42" spans="1:8" x14ac:dyDescent="0.55000000000000004">
      <c r="A42" s="8">
        <v>0.82</v>
      </c>
      <c r="B42" s="8">
        <v>21.15</v>
      </c>
    </row>
    <row r="43" spans="1:8" x14ac:dyDescent="0.55000000000000004">
      <c r="A43" s="8">
        <v>0.84</v>
      </c>
      <c r="B43" s="8">
        <v>21.66</v>
      </c>
    </row>
    <row r="44" spans="1:8" x14ac:dyDescent="0.55000000000000004">
      <c r="A44" s="8">
        <v>0.86</v>
      </c>
      <c r="B44" s="8">
        <v>22.17</v>
      </c>
    </row>
    <row r="45" spans="1:8" x14ac:dyDescent="0.55000000000000004">
      <c r="A45" s="8">
        <v>0.88</v>
      </c>
      <c r="B45" s="8">
        <v>22.68</v>
      </c>
    </row>
    <row r="46" spans="1:8" x14ac:dyDescent="0.55000000000000004">
      <c r="A46" s="8">
        <v>0.9</v>
      </c>
      <c r="B46" s="8">
        <v>23.19</v>
      </c>
    </row>
    <row r="47" spans="1:8" x14ac:dyDescent="0.55000000000000004">
      <c r="A47" s="8">
        <v>0.92</v>
      </c>
      <c r="B47" s="8">
        <v>23.7</v>
      </c>
    </row>
    <row r="48" spans="1:8" x14ac:dyDescent="0.55000000000000004">
      <c r="A48" s="8">
        <v>0.94</v>
      </c>
      <c r="B48" s="8">
        <v>24.21</v>
      </c>
    </row>
    <row r="49" spans="1:2" x14ac:dyDescent="0.55000000000000004">
      <c r="A49" s="8">
        <v>0.96</v>
      </c>
      <c r="B49" s="8">
        <v>24.72</v>
      </c>
    </row>
    <row r="50" spans="1:2" x14ac:dyDescent="0.55000000000000004">
      <c r="A50" s="8">
        <v>0.98</v>
      </c>
      <c r="B50" s="8">
        <v>25.23</v>
      </c>
    </row>
    <row r="51" spans="1:2" x14ac:dyDescent="0.55000000000000004">
      <c r="A51" s="8">
        <v>1</v>
      </c>
      <c r="B51" s="9">
        <v>25.74</v>
      </c>
    </row>
    <row r="52" spans="1:2" x14ac:dyDescent="0.55000000000000004">
      <c r="A52" s="8">
        <v>1.02</v>
      </c>
      <c r="B52" s="9">
        <v>26.25</v>
      </c>
    </row>
    <row r="53" spans="1:2" x14ac:dyDescent="0.55000000000000004">
      <c r="A53" s="8">
        <v>1.04</v>
      </c>
      <c r="B53" s="9">
        <v>26.76</v>
      </c>
    </row>
    <row r="54" spans="1:2" x14ac:dyDescent="0.55000000000000004">
      <c r="A54" s="8">
        <v>1.06</v>
      </c>
      <c r="B54" s="9">
        <v>27.27</v>
      </c>
    </row>
    <row r="55" spans="1:2" x14ac:dyDescent="0.55000000000000004">
      <c r="A55" s="8">
        <v>1.08</v>
      </c>
      <c r="B55" s="9">
        <v>27.78</v>
      </c>
    </row>
    <row r="56" spans="1:2" x14ac:dyDescent="0.55000000000000004">
      <c r="A56" s="8">
        <v>1.1000000000000001</v>
      </c>
      <c r="B56" s="9">
        <v>28.29</v>
      </c>
    </row>
    <row r="57" spans="1:2" x14ac:dyDescent="0.55000000000000004">
      <c r="A57" s="8">
        <v>1.1200000000000001</v>
      </c>
      <c r="B57" s="9">
        <v>28.8</v>
      </c>
    </row>
    <row r="58" spans="1:2" x14ac:dyDescent="0.55000000000000004">
      <c r="A58" s="8">
        <v>1.1399999999999999</v>
      </c>
      <c r="B58" s="9">
        <v>29.31</v>
      </c>
    </row>
    <row r="59" spans="1:2" x14ac:dyDescent="0.55000000000000004">
      <c r="A59" s="8">
        <v>1.1599999999999999</v>
      </c>
      <c r="B59" s="9">
        <v>29.82</v>
      </c>
    </row>
    <row r="60" spans="1:2" x14ac:dyDescent="0.55000000000000004">
      <c r="A60" s="8">
        <v>1.18</v>
      </c>
      <c r="B60" s="9">
        <v>30.33</v>
      </c>
    </row>
    <row r="61" spans="1:2" x14ac:dyDescent="0.55000000000000004">
      <c r="A61" s="8">
        <v>1.2</v>
      </c>
      <c r="B61" s="9">
        <v>30.84</v>
      </c>
    </row>
    <row r="62" spans="1:2" x14ac:dyDescent="0.55000000000000004">
      <c r="A62" s="8">
        <v>1.22</v>
      </c>
      <c r="B62" s="9">
        <v>31.35</v>
      </c>
    </row>
    <row r="63" spans="1:2" x14ac:dyDescent="0.55000000000000004">
      <c r="A63" s="8">
        <v>1.24</v>
      </c>
      <c r="B63" s="9">
        <v>31.86</v>
      </c>
    </row>
    <row r="64" spans="1:2" x14ac:dyDescent="0.55000000000000004">
      <c r="A64" s="8">
        <v>1.26</v>
      </c>
      <c r="B64" s="9">
        <v>32.369999999999997</v>
      </c>
    </row>
    <row r="65" spans="1:2" x14ac:dyDescent="0.55000000000000004">
      <c r="A65" s="8">
        <v>1.28</v>
      </c>
      <c r="B65" s="9">
        <v>32.880000000000003</v>
      </c>
    </row>
    <row r="66" spans="1:2" x14ac:dyDescent="0.55000000000000004">
      <c r="A66" s="8">
        <v>1.3</v>
      </c>
      <c r="B66" s="9">
        <v>33.39</v>
      </c>
    </row>
    <row r="67" spans="1:2" x14ac:dyDescent="0.55000000000000004">
      <c r="A67" s="8">
        <v>1.32</v>
      </c>
      <c r="B67" s="9">
        <v>33.9</v>
      </c>
    </row>
    <row r="68" spans="1:2" x14ac:dyDescent="0.55000000000000004">
      <c r="A68" s="8">
        <v>1.34</v>
      </c>
      <c r="B68" s="9">
        <v>34.409999999999997</v>
      </c>
    </row>
    <row r="69" spans="1:2" x14ac:dyDescent="0.55000000000000004">
      <c r="A69" s="8">
        <v>1.36</v>
      </c>
      <c r="B69" s="9">
        <v>34.92</v>
      </c>
    </row>
    <row r="70" spans="1:2" x14ac:dyDescent="0.55000000000000004">
      <c r="A70" s="8">
        <v>1.38</v>
      </c>
      <c r="B70" s="9">
        <v>35.43</v>
      </c>
    </row>
    <row r="71" spans="1:2" x14ac:dyDescent="0.55000000000000004">
      <c r="A71" s="8">
        <v>1.4</v>
      </c>
      <c r="B71" s="9">
        <v>35.94</v>
      </c>
    </row>
    <row r="72" spans="1:2" x14ac:dyDescent="0.55000000000000004">
      <c r="A72" s="8">
        <v>1.42</v>
      </c>
      <c r="B72" s="9">
        <v>36.450000000000003</v>
      </c>
    </row>
    <row r="73" spans="1:2" x14ac:dyDescent="0.55000000000000004">
      <c r="A73" s="8">
        <v>1.44</v>
      </c>
      <c r="B73" s="9">
        <v>36.96</v>
      </c>
    </row>
    <row r="74" spans="1:2" x14ac:dyDescent="0.55000000000000004">
      <c r="A74" s="8">
        <v>1.46</v>
      </c>
      <c r="B74" s="9">
        <v>37.47</v>
      </c>
    </row>
    <row r="75" spans="1:2" x14ac:dyDescent="0.55000000000000004">
      <c r="A75" s="8">
        <v>1.48</v>
      </c>
      <c r="B75" s="9">
        <v>37.979999999999997</v>
      </c>
    </row>
    <row r="76" spans="1:2" x14ac:dyDescent="0.55000000000000004">
      <c r="A76" s="8">
        <v>1.5</v>
      </c>
      <c r="B76" s="9">
        <v>38.49</v>
      </c>
    </row>
    <row r="77" spans="1:2" x14ac:dyDescent="0.55000000000000004">
      <c r="A77" s="8">
        <v>1.52</v>
      </c>
      <c r="B77" s="9">
        <v>39</v>
      </c>
    </row>
    <row r="78" spans="1:2" x14ac:dyDescent="0.55000000000000004">
      <c r="A78" s="8">
        <v>1.54</v>
      </c>
      <c r="B78" s="9">
        <v>39.51</v>
      </c>
    </row>
    <row r="79" spans="1:2" x14ac:dyDescent="0.55000000000000004">
      <c r="A79" s="8">
        <v>1.56</v>
      </c>
      <c r="B79" s="9">
        <v>40.020000000000003</v>
      </c>
    </row>
    <row r="80" spans="1:2" x14ac:dyDescent="0.55000000000000004">
      <c r="A80" s="8">
        <v>1.58</v>
      </c>
      <c r="B80" s="9">
        <v>40.53</v>
      </c>
    </row>
    <row r="81" spans="1:2" x14ac:dyDescent="0.55000000000000004">
      <c r="A81" s="8">
        <v>1.6</v>
      </c>
      <c r="B81" s="9">
        <v>41.04</v>
      </c>
    </row>
    <row r="82" spans="1:2" x14ac:dyDescent="0.55000000000000004">
      <c r="A82" s="8">
        <v>1.62</v>
      </c>
      <c r="B82" s="9">
        <v>41.55</v>
      </c>
    </row>
    <row r="83" spans="1:2" x14ac:dyDescent="0.55000000000000004">
      <c r="A83" s="8">
        <v>1.64</v>
      </c>
      <c r="B83" s="9">
        <v>42.06</v>
      </c>
    </row>
    <row r="84" spans="1:2" x14ac:dyDescent="0.55000000000000004">
      <c r="A84" s="8">
        <v>1.66</v>
      </c>
      <c r="B84" s="9">
        <v>42.57</v>
      </c>
    </row>
    <row r="85" spans="1:2" x14ac:dyDescent="0.55000000000000004">
      <c r="A85" s="8">
        <v>1.68</v>
      </c>
      <c r="B85" s="9">
        <v>43.08</v>
      </c>
    </row>
    <row r="86" spans="1:2" x14ac:dyDescent="0.55000000000000004">
      <c r="A86" s="8">
        <v>1.7</v>
      </c>
      <c r="B86" s="9">
        <v>43.59</v>
      </c>
    </row>
    <row r="87" spans="1:2" x14ac:dyDescent="0.55000000000000004">
      <c r="A87" s="8">
        <v>1.72</v>
      </c>
      <c r="B87" s="9">
        <v>44.1</v>
      </c>
    </row>
    <row r="88" spans="1:2" x14ac:dyDescent="0.55000000000000004">
      <c r="A88" s="8">
        <v>1.74</v>
      </c>
      <c r="B88" s="9">
        <v>44.61</v>
      </c>
    </row>
    <row r="89" spans="1:2" x14ac:dyDescent="0.55000000000000004">
      <c r="A89" s="8">
        <v>1.76</v>
      </c>
      <c r="B89" s="9">
        <v>45.12</v>
      </c>
    </row>
    <row r="90" spans="1:2" x14ac:dyDescent="0.55000000000000004">
      <c r="A90" s="8">
        <v>1.78</v>
      </c>
      <c r="B90" s="9">
        <v>45.63</v>
      </c>
    </row>
    <row r="91" spans="1:2" x14ac:dyDescent="0.55000000000000004">
      <c r="A91" s="8">
        <v>1.8</v>
      </c>
      <c r="B91" s="8">
        <v>46.14</v>
      </c>
    </row>
    <row r="92" spans="1:2" x14ac:dyDescent="0.55000000000000004">
      <c r="A92" s="8">
        <v>1.82</v>
      </c>
      <c r="B92" s="8">
        <v>46.65</v>
      </c>
    </row>
    <row r="93" spans="1:2" x14ac:dyDescent="0.55000000000000004">
      <c r="A93" s="8">
        <v>1.84</v>
      </c>
      <c r="B93" s="8">
        <v>47.16</v>
      </c>
    </row>
    <row r="94" spans="1:2" x14ac:dyDescent="0.55000000000000004">
      <c r="A94" s="8">
        <v>1.86</v>
      </c>
      <c r="B94" s="8">
        <v>47.67</v>
      </c>
    </row>
    <row r="95" spans="1:2" x14ac:dyDescent="0.55000000000000004">
      <c r="A95" s="8">
        <v>1.88</v>
      </c>
      <c r="B95" s="8">
        <v>48.18</v>
      </c>
    </row>
    <row r="96" spans="1:2" x14ac:dyDescent="0.55000000000000004">
      <c r="A96" s="8">
        <v>1.9</v>
      </c>
      <c r="B96" s="8">
        <v>48.69</v>
      </c>
    </row>
    <row r="97" spans="1:2" x14ac:dyDescent="0.55000000000000004">
      <c r="A97" s="8">
        <v>1.92</v>
      </c>
      <c r="B97" s="8">
        <v>49.2</v>
      </c>
    </row>
    <row r="98" spans="1:2" x14ac:dyDescent="0.55000000000000004">
      <c r="A98" s="8">
        <v>1.94</v>
      </c>
      <c r="B98" s="8">
        <v>49.71</v>
      </c>
    </row>
    <row r="99" spans="1:2" x14ac:dyDescent="0.55000000000000004">
      <c r="A99" s="8">
        <v>1.96</v>
      </c>
      <c r="B99" s="8">
        <v>50.23</v>
      </c>
    </row>
    <row r="100" spans="1:2" x14ac:dyDescent="0.55000000000000004">
      <c r="A100" s="8">
        <v>1.98</v>
      </c>
      <c r="B100" s="8">
        <v>50.74</v>
      </c>
    </row>
    <row r="101" spans="1:2" x14ac:dyDescent="0.55000000000000004">
      <c r="A101" s="8">
        <v>2</v>
      </c>
      <c r="B101" s="9">
        <v>51.25</v>
      </c>
    </row>
    <row r="102" spans="1:2" x14ac:dyDescent="0.55000000000000004">
      <c r="A102" s="8">
        <v>2.02</v>
      </c>
      <c r="B102" s="9">
        <v>51.76</v>
      </c>
    </row>
    <row r="103" spans="1:2" x14ac:dyDescent="0.55000000000000004">
      <c r="A103" s="8">
        <v>2.04</v>
      </c>
      <c r="B103" s="9">
        <v>52.27</v>
      </c>
    </row>
    <row r="104" spans="1:2" x14ac:dyDescent="0.55000000000000004">
      <c r="A104" s="8">
        <v>2.06</v>
      </c>
      <c r="B104" s="9">
        <v>52.78</v>
      </c>
    </row>
    <row r="105" spans="1:2" x14ac:dyDescent="0.55000000000000004">
      <c r="A105" s="8">
        <v>2.08</v>
      </c>
      <c r="B105" s="9">
        <v>53.29</v>
      </c>
    </row>
    <row r="106" spans="1:2" x14ac:dyDescent="0.55000000000000004">
      <c r="A106" s="8">
        <v>2.1</v>
      </c>
      <c r="B106" s="9">
        <v>53.8</v>
      </c>
    </row>
    <row r="107" spans="1:2" x14ac:dyDescent="0.55000000000000004">
      <c r="A107" s="8">
        <v>2.12</v>
      </c>
      <c r="B107" s="9">
        <v>54.31</v>
      </c>
    </row>
    <row r="108" spans="1:2" x14ac:dyDescent="0.55000000000000004">
      <c r="A108" s="8">
        <v>2.14</v>
      </c>
      <c r="B108" s="9">
        <v>54.82</v>
      </c>
    </row>
    <row r="109" spans="1:2" x14ac:dyDescent="0.55000000000000004">
      <c r="A109" s="8">
        <v>2.16</v>
      </c>
      <c r="B109" s="9">
        <v>55.33</v>
      </c>
    </row>
    <row r="110" spans="1:2" x14ac:dyDescent="0.55000000000000004">
      <c r="A110" s="8">
        <v>2.1800000000000002</v>
      </c>
      <c r="B110" s="9">
        <v>55.84</v>
      </c>
    </row>
    <row r="111" spans="1:2" x14ac:dyDescent="0.55000000000000004">
      <c r="A111" s="8">
        <v>2.2000000000000002</v>
      </c>
      <c r="B111" s="9">
        <v>56.35</v>
      </c>
    </row>
    <row r="112" spans="1:2" x14ac:dyDescent="0.55000000000000004">
      <c r="A112" s="8">
        <v>2.2200000000000002</v>
      </c>
      <c r="B112" s="9">
        <v>56.86</v>
      </c>
    </row>
    <row r="113" spans="1:2" x14ac:dyDescent="0.55000000000000004">
      <c r="A113" s="8">
        <v>2.2400000000000002</v>
      </c>
      <c r="B113" s="9">
        <v>57.37</v>
      </c>
    </row>
    <row r="114" spans="1:2" x14ac:dyDescent="0.55000000000000004">
      <c r="A114" s="8">
        <v>2.2599999999999998</v>
      </c>
      <c r="B114" s="9">
        <v>57.88</v>
      </c>
    </row>
    <row r="115" spans="1:2" x14ac:dyDescent="0.55000000000000004">
      <c r="A115" s="8">
        <v>2.2799999999999998</v>
      </c>
      <c r="B115" s="9">
        <v>58.39</v>
      </c>
    </row>
    <row r="116" spans="1:2" x14ac:dyDescent="0.55000000000000004">
      <c r="A116" s="8">
        <v>2.2999999999999998</v>
      </c>
      <c r="B116" s="9">
        <v>58.9</v>
      </c>
    </row>
    <row r="117" spans="1:2" x14ac:dyDescent="0.55000000000000004">
      <c r="A117" s="8">
        <v>2.3199999999999998</v>
      </c>
      <c r="B117" s="9">
        <v>59.41</v>
      </c>
    </row>
    <row r="118" spans="1:2" x14ac:dyDescent="0.55000000000000004">
      <c r="A118" s="8">
        <v>2.34</v>
      </c>
      <c r="B118" s="9">
        <v>59.92</v>
      </c>
    </row>
    <row r="119" spans="1:2" x14ac:dyDescent="0.55000000000000004">
      <c r="A119" s="8">
        <v>2.36</v>
      </c>
      <c r="B119" s="9">
        <v>60.43</v>
      </c>
    </row>
    <row r="120" spans="1:2" x14ac:dyDescent="0.55000000000000004">
      <c r="A120" s="8">
        <v>2.38</v>
      </c>
      <c r="B120" s="9">
        <v>60.94</v>
      </c>
    </row>
    <row r="121" spans="1:2" x14ac:dyDescent="0.55000000000000004">
      <c r="A121" s="8">
        <v>2.4</v>
      </c>
      <c r="B121" s="9">
        <v>61.45</v>
      </c>
    </row>
    <row r="122" spans="1:2" x14ac:dyDescent="0.55000000000000004">
      <c r="A122" s="8">
        <v>2.42</v>
      </c>
      <c r="B122" s="9">
        <v>61.96</v>
      </c>
    </row>
    <row r="123" spans="1:2" x14ac:dyDescent="0.55000000000000004">
      <c r="A123" s="8">
        <v>2.44</v>
      </c>
      <c r="B123" s="9">
        <v>62.47</v>
      </c>
    </row>
    <row r="124" spans="1:2" x14ac:dyDescent="0.55000000000000004">
      <c r="A124" s="8">
        <v>2.46</v>
      </c>
      <c r="B124" s="9">
        <v>62.98</v>
      </c>
    </row>
    <row r="125" spans="1:2" x14ac:dyDescent="0.55000000000000004">
      <c r="A125" s="8">
        <v>2.48</v>
      </c>
      <c r="B125" s="9">
        <v>63.49</v>
      </c>
    </row>
    <row r="126" spans="1:2" x14ac:dyDescent="0.55000000000000004">
      <c r="A126" s="8">
        <v>2.5</v>
      </c>
      <c r="B126" s="9">
        <v>64</v>
      </c>
    </row>
    <row r="127" spans="1:2" x14ac:dyDescent="0.55000000000000004">
      <c r="A127" s="8">
        <v>2.52</v>
      </c>
      <c r="B127" s="9">
        <v>64.510000000000005</v>
      </c>
    </row>
    <row r="128" spans="1:2" x14ac:dyDescent="0.55000000000000004">
      <c r="A128" s="8">
        <v>2.54</v>
      </c>
      <c r="B128" s="9">
        <v>65.02</v>
      </c>
    </row>
    <row r="129" spans="1:2" x14ac:dyDescent="0.55000000000000004">
      <c r="A129" s="8">
        <v>2.56</v>
      </c>
      <c r="B129" s="9">
        <v>65.53</v>
      </c>
    </row>
    <row r="130" spans="1:2" x14ac:dyDescent="0.55000000000000004">
      <c r="A130" s="8">
        <v>2.58</v>
      </c>
      <c r="B130" s="9">
        <v>66.040000000000006</v>
      </c>
    </row>
    <row r="131" spans="1:2" x14ac:dyDescent="0.55000000000000004">
      <c r="A131" s="8">
        <v>2.6</v>
      </c>
      <c r="B131" s="9">
        <v>66.55</v>
      </c>
    </row>
    <row r="132" spans="1:2" x14ac:dyDescent="0.55000000000000004">
      <c r="A132" s="8">
        <v>2.62</v>
      </c>
      <c r="B132" s="9">
        <v>67.06</v>
      </c>
    </row>
    <row r="133" spans="1:2" x14ac:dyDescent="0.55000000000000004">
      <c r="A133" s="8">
        <v>2.64</v>
      </c>
      <c r="B133" s="9">
        <v>67.569999999999993</v>
      </c>
    </row>
    <row r="134" spans="1:2" x14ac:dyDescent="0.55000000000000004">
      <c r="A134" s="8">
        <v>2.66</v>
      </c>
      <c r="B134" s="9">
        <v>68.08</v>
      </c>
    </row>
    <row r="135" spans="1:2" x14ac:dyDescent="0.55000000000000004">
      <c r="A135" s="8">
        <v>2.68</v>
      </c>
      <c r="B135" s="9">
        <v>68.59</v>
      </c>
    </row>
    <row r="136" spans="1:2" x14ac:dyDescent="0.55000000000000004">
      <c r="A136" s="8">
        <v>2.7</v>
      </c>
      <c r="B136" s="9">
        <v>69.099999999999994</v>
      </c>
    </row>
    <row r="137" spans="1:2" x14ac:dyDescent="0.55000000000000004">
      <c r="A137" s="8">
        <v>2.72</v>
      </c>
      <c r="B137" s="9">
        <v>69.61</v>
      </c>
    </row>
    <row r="138" spans="1:2" x14ac:dyDescent="0.55000000000000004">
      <c r="A138" s="8">
        <v>2.74</v>
      </c>
      <c r="B138" s="9">
        <v>70.12</v>
      </c>
    </row>
    <row r="139" spans="1:2" x14ac:dyDescent="0.55000000000000004">
      <c r="A139" s="8">
        <v>2.76</v>
      </c>
      <c r="B139" s="9">
        <v>70.63</v>
      </c>
    </row>
    <row r="140" spans="1:2" x14ac:dyDescent="0.55000000000000004">
      <c r="A140" s="8">
        <v>2.78</v>
      </c>
      <c r="B140" s="9">
        <v>71.14</v>
      </c>
    </row>
    <row r="141" spans="1:2" x14ac:dyDescent="0.55000000000000004">
      <c r="A141" s="8">
        <v>2.8</v>
      </c>
      <c r="B141" s="8">
        <v>71.650000000000006</v>
      </c>
    </row>
    <row r="142" spans="1:2" x14ac:dyDescent="0.55000000000000004">
      <c r="A142" s="8">
        <v>2.82</v>
      </c>
      <c r="B142" s="8">
        <v>72.16</v>
      </c>
    </row>
    <row r="143" spans="1:2" x14ac:dyDescent="0.55000000000000004">
      <c r="A143" s="8">
        <v>2.84</v>
      </c>
      <c r="B143" s="8">
        <v>72.67</v>
      </c>
    </row>
    <row r="144" spans="1:2" x14ac:dyDescent="0.55000000000000004">
      <c r="A144" s="8">
        <v>2.86</v>
      </c>
      <c r="B144" s="8">
        <v>73.180000000000007</v>
      </c>
    </row>
    <row r="145" spans="1:2" x14ac:dyDescent="0.55000000000000004">
      <c r="A145" s="8">
        <v>2.88</v>
      </c>
      <c r="B145" s="8">
        <v>73.69</v>
      </c>
    </row>
    <row r="146" spans="1:2" x14ac:dyDescent="0.55000000000000004">
      <c r="A146" s="8">
        <v>2.9</v>
      </c>
      <c r="B146" s="8">
        <v>74.2</v>
      </c>
    </row>
    <row r="147" spans="1:2" x14ac:dyDescent="0.55000000000000004">
      <c r="A147" s="8">
        <v>2.92</v>
      </c>
      <c r="B147" s="8">
        <v>74.709999999999994</v>
      </c>
    </row>
    <row r="148" spans="1:2" x14ac:dyDescent="0.55000000000000004">
      <c r="A148" s="8">
        <v>2.94</v>
      </c>
      <c r="B148" s="8">
        <v>75.22</v>
      </c>
    </row>
    <row r="149" spans="1:2" x14ac:dyDescent="0.55000000000000004">
      <c r="A149" s="8">
        <v>2.96</v>
      </c>
      <c r="B149" s="8">
        <v>75.73</v>
      </c>
    </row>
    <row r="150" spans="1:2" x14ac:dyDescent="0.55000000000000004">
      <c r="A150" s="8">
        <v>2.98</v>
      </c>
      <c r="B150" s="8">
        <v>76.239999999999995</v>
      </c>
    </row>
    <row r="151" spans="1:2" x14ac:dyDescent="0.55000000000000004">
      <c r="A151" s="8">
        <v>3</v>
      </c>
      <c r="B151" s="9">
        <v>76.75</v>
      </c>
    </row>
    <row r="152" spans="1:2" x14ac:dyDescent="0.55000000000000004">
      <c r="A152" s="8">
        <v>3.02</v>
      </c>
      <c r="B152" s="9">
        <v>77.260000000000005</v>
      </c>
    </row>
    <row r="153" spans="1:2" x14ac:dyDescent="0.55000000000000004">
      <c r="A153" s="8">
        <v>3.04</v>
      </c>
      <c r="B153" s="9">
        <v>77.77</v>
      </c>
    </row>
    <row r="154" spans="1:2" x14ac:dyDescent="0.55000000000000004">
      <c r="A154" s="8">
        <v>3.06</v>
      </c>
      <c r="B154" s="9">
        <v>78.28</v>
      </c>
    </row>
    <row r="155" spans="1:2" x14ac:dyDescent="0.55000000000000004">
      <c r="A155" s="8">
        <v>3.08</v>
      </c>
      <c r="B155" s="9">
        <v>78.790000000000006</v>
      </c>
    </row>
    <row r="156" spans="1:2" x14ac:dyDescent="0.55000000000000004">
      <c r="A156" s="8">
        <v>3.1</v>
      </c>
      <c r="B156" s="9">
        <v>79.3</v>
      </c>
    </row>
    <row r="157" spans="1:2" x14ac:dyDescent="0.55000000000000004">
      <c r="A157" s="8">
        <v>3.12</v>
      </c>
      <c r="B157" s="9">
        <v>79.81</v>
      </c>
    </row>
    <row r="158" spans="1:2" x14ac:dyDescent="0.55000000000000004">
      <c r="A158" s="8">
        <v>3.14</v>
      </c>
      <c r="B158" s="9">
        <v>80.319999999999993</v>
      </c>
    </row>
    <row r="159" spans="1:2" x14ac:dyDescent="0.55000000000000004">
      <c r="A159" s="8">
        <v>3.16</v>
      </c>
      <c r="B159" s="9">
        <v>80.83</v>
      </c>
    </row>
    <row r="160" spans="1:2" x14ac:dyDescent="0.55000000000000004">
      <c r="A160" s="8">
        <v>3.18</v>
      </c>
      <c r="B160" s="9">
        <v>81.34</v>
      </c>
    </row>
    <row r="161" spans="1:2" x14ac:dyDescent="0.55000000000000004">
      <c r="A161" s="8">
        <v>3.2</v>
      </c>
      <c r="B161" s="9">
        <v>81.86</v>
      </c>
    </row>
    <row r="162" spans="1:2" x14ac:dyDescent="0.55000000000000004">
      <c r="A162" s="8">
        <v>3.22</v>
      </c>
      <c r="B162" s="9">
        <v>82.37</v>
      </c>
    </row>
    <row r="163" spans="1:2" x14ac:dyDescent="0.55000000000000004">
      <c r="A163" s="8">
        <v>3.24</v>
      </c>
      <c r="B163" s="9">
        <v>82.88</v>
      </c>
    </row>
    <row r="164" spans="1:2" x14ac:dyDescent="0.55000000000000004">
      <c r="A164" s="8">
        <v>3.26</v>
      </c>
      <c r="B164" s="9">
        <v>83.39</v>
      </c>
    </row>
    <row r="165" spans="1:2" x14ac:dyDescent="0.55000000000000004">
      <c r="A165" s="8">
        <v>3.28</v>
      </c>
      <c r="B165" s="9">
        <v>83.9</v>
      </c>
    </row>
    <row r="166" spans="1:2" x14ac:dyDescent="0.55000000000000004">
      <c r="A166" s="8">
        <v>3.3</v>
      </c>
      <c r="B166" s="9">
        <v>84.41</v>
      </c>
    </row>
    <row r="167" spans="1:2" x14ac:dyDescent="0.55000000000000004">
      <c r="A167" s="8">
        <v>3.32</v>
      </c>
      <c r="B167" s="9">
        <v>84.92</v>
      </c>
    </row>
    <row r="168" spans="1:2" x14ac:dyDescent="0.55000000000000004">
      <c r="A168" s="8">
        <v>3.34</v>
      </c>
      <c r="B168" s="9">
        <v>85.43</v>
      </c>
    </row>
    <row r="169" spans="1:2" x14ac:dyDescent="0.55000000000000004">
      <c r="A169" s="8">
        <v>3.36</v>
      </c>
      <c r="B169" s="9">
        <v>85.94</v>
      </c>
    </row>
    <row r="170" spans="1:2" x14ac:dyDescent="0.55000000000000004">
      <c r="A170" s="8">
        <v>3.38</v>
      </c>
      <c r="B170" s="9">
        <v>86.45</v>
      </c>
    </row>
    <row r="171" spans="1:2" x14ac:dyDescent="0.55000000000000004">
      <c r="A171" s="8">
        <v>3.4</v>
      </c>
      <c r="B171" s="9">
        <v>86.96</v>
      </c>
    </row>
    <row r="172" spans="1:2" x14ac:dyDescent="0.55000000000000004">
      <c r="A172" s="8">
        <v>3.42</v>
      </c>
      <c r="B172" s="9">
        <v>87.47</v>
      </c>
    </row>
    <row r="173" spans="1:2" x14ac:dyDescent="0.55000000000000004">
      <c r="A173" s="8">
        <v>3.44</v>
      </c>
      <c r="B173" s="9">
        <v>87.98</v>
      </c>
    </row>
    <row r="174" spans="1:2" x14ac:dyDescent="0.55000000000000004">
      <c r="A174" s="8">
        <v>3.46</v>
      </c>
      <c r="B174" s="9">
        <v>88.49</v>
      </c>
    </row>
    <row r="175" spans="1:2" x14ac:dyDescent="0.55000000000000004">
      <c r="A175" s="8">
        <v>3.48</v>
      </c>
      <c r="B175" s="9">
        <v>89</v>
      </c>
    </row>
    <row r="176" spans="1:2" x14ac:dyDescent="0.55000000000000004">
      <c r="A176" s="8">
        <v>3.5</v>
      </c>
      <c r="B176" s="9">
        <v>89.51</v>
      </c>
    </row>
    <row r="177" spans="1:2" x14ac:dyDescent="0.55000000000000004">
      <c r="A177" s="8">
        <v>3.52</v>
      </c>
      <c r="B177" s="9">
        <v>90.02</v>
      </c>
    </row>
    <row r="178" spans="1:2" x14ac:dyDescent="0.55000000000000004">
      <c r="A178" s="8">
        <v>3.54</v>
      </c>
      <c r="B178" s="9">
        <v>90.53</v>
      </c>
    </row>
    <row r="179" spans="1:2" x14ac:dyDescent="0.55000000000000004">
      <c r="A179" s="8">
        <v>3.56</v>
      </c>
      <c r="B179" s="9">
        <v>91.04</v>
      </c>
    </row>
    <row r="180" spans="1:2" x14ac:dyDescent="0.55000000000000004">
      <c r="A180" s="8">
        <v>3.58</v>
      </c>
      <c r="B180" s="9">
        <v>91.55</v>
      </c>
    </row>
    <row r="181" spans="1:2" x14ac:dyDescent="0.55000000000000004">
      <c r="A181" s="8">
        <v>3.6</v>
      </c>
      <c r="B181" s="9">
        <v>92.06</v>
      </c>
    </row>
    <row r="182" spans="1:2" x14ac:dyDescent="0.55000000000000004">
      <c r="A182" s="8">
        <v>3.62</v>
      </c>
      <c r="B182" s="9">
        <v>92.57</v>
      </c>
    </row>
    <row r="183" spans="1:2" x14ac:dyDescent="0.55000000000000004">
      <c r="A183" s="8">
        <v>3.64</v>
      </c>
      <c r="B183" s="9">
        <v>93.08</v>
      </c>
    </row>
    <row r="184" spans="1:2" x14ac:dyDescent="0.55000000000000004">
      <c r="A184" s="8">
        <v>3.66</v>
      </c>
      <c r="B184" s="9">
        <v>93.59</v>
      </c>
    </row>
    <row r="185" spans="1:2" x14ac:dyDescent="0.55000000000000004">
      <c r="A185" s="8">
        <v>3.68</v>
      </c>
      <c r="B185" s="9">
        <v>94.1</v>
      </c>
    </row>
    <row r="186" spans="1:2" x14ac:dyDescent="0.55000000000000004">
      <c r="A186" s="8">
        <v>3.7</v>
      </c>
      <c r="B186" s="9">
        <v>94.61</v>
      </c>
    </row>
    <row r="187" spans="1:2" x14ac:dyDescent="0.55000000000000004">
      <c r="A187" s="8">
        <v>3.72</v>
      </c>
      <c r="B187" s="9">
        <v>95.12</v>
      </c>
    </row>
    <row r="188" spans="1:2" x14ac:dyDescent="0.55000000000000004">
      <c r="A188" s="8">
        <v>3.74</v>
      </c>
      <c r="B188" s="9">
        <v>95.63</v>
      </c>
    </row>
    <row r="189" spans="1:2" x14ac:dyDescent="0.55000000000000004">
      <c r="A189" s="8">
        <v>3.76</v>
      </c>
      <c r="B189" s="9">
        <v>96.14</v>
      </c>
    </row>
    <row r="190" spans="1:2" x14ac:dyDescent="0.55000000000000004">
      <c r="A190" s="8">
        <v>3.78</v>
      </c>
      <c r="B190" s="9">
        <v>96.65</v>
      </c>
    </row>
    <row r="191" spans="1:2" x14ac:dyDescent="0.55000000000000004">
      <c r="A191" s="8">
        <v>3.8</v>
      </c>
      <c r="B191" s="8">
        <v>97.16</v>
      </c>
    </row>
    <row r="192" spans="1:2" x14ac:dyDescent="0.55000000000000004">
      <c r="A192" s="8">
        <v>3.82</v>
      </c>
      <c r="B192" s="8">
        <v>97.67</v>
      </c>
    </row>
    <row r="193" spans="1:2" x14ac:dyDescent="0.55000000000000004">
      <c r="A193" s="8">
        <v>3.84</v>
      </c>
      <c r="B193" s="8">
        <v>98.18</v>
      </c>
    </row>
    <row r="194" spans="1:2" x14ac:dyDescent="0.55000000000000004">
      <c r="A194" s="8">
        <v>3.86</v>
      </c>
      <c r="B194" s="8">
        <v>98.69</v>
      </c>
    </row>
    <row r="195" spans="1:2" x14ac:dyDescent="0.55000000000000004">
      <c r="A195" s="8">
        <v>3.88</v>
      </c>
      <c r="B195" s="8">
        <v>99.2</v>
      </c>
    </row>
    <row r="196" spans="1:2" x14ac:dyDescent="0.55000000000000004">
      <c r="A196" s="8">
        <v>3.9</v>
      </c>
      <c r="B196" s="8">
        <v>99.71</v>
      </c>
    </row>
    <row r="197" spans="1:2" x14ac:dyDescent="0.55000000000000004">
      <c r="A197" s="8">
        <v>3.92</v>
      </c>
      <c r="B197" s="8">
        <v>100.22</v>
      </c>
    </row>
    <row r="198" spans="1:2" x14ac:dyDescent="0.55000000000000004">
      <c r="A198" s="8">
        <v>3.94</v>
      </c>
      <c r="B198" s="8">
        <v>100.73</v>
      </c>
    </row>
    <row r="199" spans="1:2" x14ac:dyDescent="0.55000000000000004">
      <c r="A199" s="8">
        <v>3.96</v>
      </c>
      <c r="B199" s="8">
        <v>101.24</v>
      </c>
    </row>
    <row r="200" spans="1:2" x14ac:dyDescent="0.55000000000000004">
      <c r="A200" s="8">
        <v>3.98</v>
      </c>
      <c r="B200" s="8">
        <v>101.75</v>
      </c>
    </row>
    <row r="201" spans="1:2" x14ac:dyDescent="0.55000000000000004">
      <c r="A201" s="8">
        <v>4</v>
      </c>
      <c r="B201" s="9">
        <v>102.26</v>
      </c>
    </row>
    <row r="202" spans="1:2" x14ac:dyDescent="0.55000000000000004">
      <c r="A202" s="8">
        <v>4.0199999999999996</v>
      </c>
      <c r="B202" s="9">
        <v>102.77</v>
      </c>
    </row>
    <row r="203" spans="1:2" x14ac:dyDescent="0.55000000000000004">
      <c r="A203" s="8">
        <v>4.04</v>
      </c>
      <c r="B203" s="9">
        <v>103.28</v>
      </c>
    </row>
    <row r="204" spans="1:2" x14ac:dyDescent="0.55000000000000004">
      <c r="A204" s="8">
        <v>4.0599999999999996</v>
      </c>
      <c r="B204" s="9">
        <v>103.79</v>
      </c>
    </row>
    <row r="205" spans="1:2" x14ac:dyDescent="0.55000000000000004">
      <c r="A205" s="8">
        <v>4.08</v>
      </c>
      <c r="B205" s="9">
        <v>104.3</v>
      </c>
    </row>
    <row r="206" spans="1:2" x14ac:dyDescent="0.55000000000000004">
      <c r="A206" s="8">
        <v>4.0999999999999996</v>
      </c>
      <c r="B206" s="9">
        <v>104.81</v>
      </c>
    </row>
    <row r="207" spans="1:2" x14ac:dyDescent="0.55000000000000004">
      <c r="A207" s="8">
        <v>4.12</v>
      </c>
      <c r="B207" s="9">
        <v>105.32</v>
      </c>
    </row>
    <row r="208" spans="1:2" x14ac:dyDescent="0.55000000000000004">
      <c r="A208" s="8">
        <v>4.1399999999999997</v>
      </c>
      <c r="B208" s="9">
        <v>105.83</v>
      </c>
    </row>
    <row r="209" spans="1:2" x14ac:dyDescent="0.55000000000000004">
      <c r="A209" s="8">
        <v>4.16</v>
      </c>
      <c r="B209" s="9">
        <v>106.34</v>
      </c>
    </row>
    <row r="210" spans="1:2" x14ac:dyDescent="0.55000000000000004">
      <c r="A210" s="8">
        <v>4.18</v>
      </c>
      <c r="B210" s="9">
        <v>106.85</v>
      </c>
    </row>
    <row r="211" spans="1:2" x14ac:dyDescent="0.55000000000000004">
      <c r="A211" s="8">
        <v>4.2</v>
      </c>
      <c r="B211" s="9">
        <v>107.36</v>
      </c>
    </row>
    <row r="212" spans="1:2" x14ac:dyDescent="0.55000000000000004">
      <c r="A212" s="8">
        <v>4.22</v>
      </c>
      <c r="B212" s="9">
        <v>107.87</v>
      </c>
    </row>
    <row r="213" spans="1:2" x14ac:dyDescent="0.55000000000000004">
      <c r="A213" s="8">
        <v>4.24</v>
      </c>
      <c r="B213" s="9">
        <v>108.38</v>
      </c>
    </row>
    <row r="214" spans="1:2" x14ac:dyDescent="0.55000000000000004">
      <c r="A214" s="8">
        <v>4.26</v>
      </c>
      <c r="B214" s="9">
        <v>108.89</v>
      </c>
    </row>
    <row r="215" spans="1:2" x14ac:dyDescent="0.55000000000000004">
      <c r="A215" s="8">
        <v>4.28</v>
      </c>
      <c r="B215" s="9">
        <v>109.4</v>
      </c>
    </row>
    <row r="216" spans="1:2" x14ac:dyDescent="0.55000000000000004">
      <c r="A216" s="8">
        <v>4.3</v>
      </c>
      <c r="B216" s="9">
        <v>109.91</v>
      </c>
    </row>
    <row r="217" spans="1:2" x14ac:dyDescent="0.55000000000000004">
      <c r="A217" s="8">
        <v>4.32</v>
      </c>
      <c r="B217" s="9">
        <v>110.42</v>
      </c>
    </row>
    <row r="218" spans="1:2" x14ac:dyDescent="0.55000000000000004">
      <c r="A218" s="8">
        <v>4.34</v>
      </c>
      <c r="B218" s="9">
        <v>110.93</v>
      </c>
    </row>
    <row r="219" spans="1:2" x14ac:dyDescent="0.55000000000000004">
      <c r="A219" s="8">
        <v>4.3600000000000003</v>
      </c>
      <c r="B219" s="9">
        <v>111.44</v>
      </c>
    </row>
    <row r="220" spans="1:2" x14ac:dyDescent="0.55000000000000004">
      <c r="A220" s="8">
        <v>4.38</v>
      </c>
      <c r="B220" s="9">
        <v>111.95</v>
      </c>
    </row>
    <row r="221" spans="1:2" x14ac:dyDescent="0.55000000000000004">
      <c r="A221" s="8">
        <v>4.4000000000000004</v>
      </c>
      <c r="B221" s="9">
        <v>112.46</v>
      </c>
    </row>
    <row r="222" spans="1:2" x14ac:dyDescent="0.55000000000000004">
      <c r="A222" s="8">
        <v>4.42</v>
      </c>
      <c r="B222" s="9">
        <v>112.97</v>
      </c>
    </row>
    <row r="223" spans="1:2" x14ac:dyDescent="0.55000000000000004">
      <c r="A223" s="8">
        <v>4.4400000000000004</v>
      </c>
      <c r="B223" s="9">
        <v>113.48</v>
      </c>
    </row>
    <row r="224" spans="1:2" x14ac:dyDescent="0.55000000000000004">
      <c r="A224" s="8">
        <v>4.46</v>
      </c>
      <c r="B224" s="9">
        <v>114</v>
      </c>
    </row>
    <row r="225" spans="1:2" x14ac:dyDescent="0.55000000000000004">
      <c r="A225" s="8">
        <v>4.4800000000000004</v>
      </c>
      <c r="B225" s="9">
        <v>114.51</v>
      </c>
    </row>
    <row r="226" spans="1:2" x14ac:dyDescent="0.55000000000000004">
      <c r="A226" s="8">
        <v>4.5</v>
      </c>
      <c r="B226" s="9">
        <v>115.02</v>
      </c>
    </row>
    <row r="227" spans="1:2" x14ac:dyDescent="0.55000000000000004">
      <c r="A227" s="8">
        <v>4.5199999999999996</v>
      </c>
      <c r="B227" s="9">
        <v>115.53</v>
      </c>
    </row>
    <row r="228" spans="1:2" x14ac:dyDescent="0.55000000000000004">
      <c r="A228" s="8">
        <v>4.54</v>
      </c>
      <c r="B228" s="9">
        <v>116.04</v>
      </c>
    </row>
    <row r="229" spans="1:2" x14ac:dyDescent="0.55000000000000004">
      <c r="A229" s="8">
        <v>4.5599999999999996</v>
      </c>
      <c r="B229" s="9">
        <v>116.55</v>
      </c>
    </row>
    <row r="230" spans="1:2" x14ac:dyDescent="0.55000000000000004">
      <c r="A230" s="8">
        <v>4.58</v>
      </c>
      <c r="B230" s="9">
        <v>117.06</v>
      </c>
    </row>
    <row r="231" spans="1:2" x14ac:dyDescent="0.55000000000000004">
      <c r="A231" s="8">
        <v>4.5999999999999996</v>
      </c>
      <c r="B231" s="9">
        <v>117.57</v>
      </c>
    </row>
    <row r="232" spans="1:2" x14ac:dyDescent="0.55000000000000004">
      <c r="A232" s="8">
        <v>4.62</v>
      </c>
      <c r="B232" s="9">
        <v>118.08</v>
      </c>
    </row>
    <row r="233" spans="1:2" x14ac:dyDescent="0.55000000000000004">
      <c r="A233" s="8">
        <v>4.6399999999999997</v>
      </c>
      <c r="B233" s="9">
        <v>118.59</v>
      </c>
    </row>
    <row r="234" spans="1:2" x14ac:dyDescent="0.55000000000000004">
      <c r="A234" s="8">
        <v>4.66</v>
      </c>
      <c r="B234" s="9">
        <v>119.1</v>
      </c>
    </row>
    <row r="235" spans="1:2" x14ac:dyDescent="0.55000000000000004">
      <c r="A235" s="8">
        <v>4.68</v>
      </c>
      <c r="B235" s="9">
        <v>119.61</v>
      </c>
    </row>
    <row r="236" spans="1:2" x14ac:dyDescent="0.55000000000000004">
      <c r="A236" s="8">
        <v>4.7</v>
      </c>
      <c r="B236" s="9">
        <v>120.12</v>
      </c>
    </row>
    <row r="237" spans="1:2" x14ac:dyDescent="0.55000000000000004">
      <c r="A237" s="8">
        <v>4.72</v>
      </c>
      <c r="B237" s="9">
        <v>120.63</v>
      </c>
    </row>
    <row r="238" spans="1:2" x14ac:dyDescent="0.55000000000000004">
      <c r="A238" s="8">
        <v>4.74</v>
      </c>
      <c r="B238" s="9">
        <v>121.14</v>
      </c>
    </row>
    <row r="239" spans="1:2" x14ac:dyDescent="0.55000000000000004">
      <c r="A239" s="8">
        <v>4.76</v>
      </c>
      <c r="B239" s="9">
        <v>121.65</v>
      </c>
    </row>
    <row r="240" spans="1:2" x14ac:dyDescent="0.55000000000000004">
      <c r="A240" s="8">
        <v>4.78</v>
      </c>
      <c r="B240" s="9">
        <v>122.16</v>
      </c>
    </row>
    <row r="241" spans="1:2" x14ac:dyDescent="0.55000000000000004">
      <c r="A241" s="8">
        <v>4.8</v>
      </c>
      <c r="B241" s="8">
        <v>122.67</v>
      </c>
    </row>
    <row r="242" spans="1:2" x14ac:dyDescent="0.55000000000000004">
      <c r="A242" s="8">
        <v>4.82</v>
      </c>
      <c r="B242" s="8">
        <v>123.18</v>
      </c>
    </row>
    <row r="243" spans="1:2" x14ac:dyDescent="0.55000000000000004">
      <c r="A243" s="8">
        <v>4.84</v>
      </c>
      <c r="B243" s="8">
        <v>123.69</v>
      </c>
    </row>
    <row r="244" spans="1:2" x14ac:dyDescent="0.55000000000000004">
      <c r="A244" s="8">
        <v>4.8600000000000003</v>
      </c>
      <c r="B244" s="8">
        <v>124.2</v>
      </c>
    </row>
    <row r="245" spans="1:2" x14ac:dyDescent="0.55000000000000004">
      <c r="A245" s="8">
        <v>4.88</v>
      </c>
      <c r="B245" s="8">
        <v>124.71</v>
      </c>
    </row>
    <row r="246" spans="1:2" x14ac:dyDescent="0.55000000000000004">
      <c r="A246" s="8">
        <v>4.9000000000000004</v>
      </c>
      <c r="B246" s="8">
        <v>125.22</v>
      </c>
    </row>
    <row r="247" spans="1:2" x14ac:dyDescent="0.55000000000000004">
      <c r="A247" s="8">
        <v>4.92</v>
      </c>
      <c r="B247" s="8">
        <v>125.73</v>
      </c>
    </row>
    <row r="248" spans="1:2" x14ac:dyDescent="0.55000000000000004">
      <c r="A248" s="8">
        <v>4.9400000000000004</v>
      </c>
      <c r="B248" s="8">
        <v>126.24</v>
      </c>
    </row>
    <row r="249" spans="1:2" x14ac:dyDescent="0.55000000000000004">
      <c r="A249" s="8">
        <v>4.96</v>
      </c>
      <c r="B249" s="8">
        <v>126.75</v>
      </c>
    </row>
    <row r="250" spans="1:2" x14ac:dyDescent="0.55000000000000004">
      <c r="A250" s="8">
        <v>4.9800000000000004</v>
      </c>
      <c r="B250" s="8">
        <v>127.26</v>
      </c>
    </row>
    <row r="251" spans="1:2" x14ac:dyDescent="0.55000000000000004">
      <c r="A251" s="8">
        <v>5</v>
      </c>
      <c r="B251" s="9">
        <v>127.77</v>
      </c>
    </row>
    <row r="252" spans="1:2" x14ac:dyDescent="0.55000000000000004">
      <c r="A252" s="8">
        <v>5.0199999999999996</v>
      </c>
      <c r="B252" s="9">
        <v>128.28</v>
      </c>
    </row>
    <row r="253" spans="1:2" x14ac:dyDescent="0.55000000000000004">
      <c r="A253" s="8">
        <v>5.04</v>
      </c>
      <c r="B253" s="9">
        <v>128.79</v>
      </c>
    </row>
    <row r="254" spans="1:2" x14ac:dyDescent="0.55000000000000004">
      <c r="A254" s="8">
        <v>5.0599999999999996</v>
      </c>
      <c r="B254" s="9">
        <v>129.30000000000001</v>
      </c>
    </row>
    <row r="255" spans="1:2" x14ac:dyDescent="0.55000000000000004">
      <c r="A255" s="8">
        <v>5.08</v>
      </c>
      <c r="B255" s="9">
        <v>129.81</v>
      </c>
    </row>
    <row r="256" spans="1:2" x14ac:dyDescent="0.55000000000000004">
      <c r="A256" s="8">
        <v>5.0999999999999996</v>
      </c>
      <c r="B256" s="9">
        <v>130.32</v>
      </c>
    </row>
    <row r="257" spans="1:2" x14ac:dyDescent="0.55000000000000004">
      <c r="A257" s="8">
        <v>5.12</v>
      </c>
      <c r="B257" s="9">
        <v>130.83000000000001</v>
      </c>
    </row>
    <row r="258" spans="1:2" x14ac:dyDescent="0.55000000000000004">
      <c r="A258" s="8">
        <v>5.14</v>
      </c>
      <c r="B258" s="9">
        <v>131.34</v>
      </c>
    </row>
    <row r="259" spans="1:2" x14ac:dyDescent="0.55000000000000004">
      <c r="A259" s="8">
        <v>5.16</v>
      </c>
      <c r="B259" s="9">
        <v>131.85</v>
      </c>
    </row>
    <row r="260" spans="1:2" x14ac:dyDescent="0.55000000000000004">
      <c r="A260" s="8">
        <v>5.18</v>
      </c>
      <c r="B260" s="9">
        <v>132.36000000000001</v>
      </c>
    </row>
    <row r="261" spans="1:2" x14ac:dyDescent="0.55000000000000004">
      <c r="A261" s="8">
        <v>5.2</v>
      </c>
      <c r="B261" s="9">
        <v>132.87</v>
      </c>
    </row>
    <row r="262" spans="1:2" x14ac:dyDescent="0.55000000000000004">
      <c r="A262" s="8">
        <v>5.22</v>
      </c>
      <c r="B262" s="9">
        <v>133.38</v>
      </c>
    </row>
    <row r="263" spans="1:2" x14ac:dyDescent="0.55000000000000004">
      <c r="A263" s="8">
        <v>5.24</v>
      </c>
      <c r="B263" s="9">
        <v>133.88999999999999</v>
      </c>
    </row>
    <row r="264" spans="1:2" x14ac:dyDescent="0.55000000000000004">
      <c r="A264" s="8">
        <v>5.26</v>
      </c>
      <c r="B264" s="9">
        <v>134.4</v>
      </c>
    </row>
    <row r="265" spans="1:2" x14ac:dyDescent="0.55000000000000004">
      <c r="A265" s="8">
        <v>5.28</v>
      </c>
      <c r="B265" s="9">
        <v>134.91</v>
      </c>
    </row>
    <row r="266" spans="1:2" x14ac:dyDescent="0.55000000000000004">
      <c r="A266" s="8">
        <v>5.3</v>
      </c>
      <c r="B266" s="9">
        <v>135.41999999999999</v>
      </c>
    </row>
    <row r="267" spans="1:2" x14ac:dyDescent="0.55000000000000004">
      <c r="A267" s="8">
        <v>5.32</v>
      </c>
      <c r="B267" s="9">
        <v>135.93</v>
      </c>
    </row>
    <row r="268" spans="1:2" x14ac:dyDescent="0.55000000000000004">
      <c r="A268" s="8">
        <v>5.34</v>
      </c>
      <c r="B268" s="9">
        <v>136.44</v>
      </c>
    </row>
    <row r="269" spans="1:2" x14ac:dyDescent="0.55000000000000004">
      <c r="A269" s="8">
        <v>5.36</v>
      </c>
      <c r="B269" s="9">
        <v>136.94999999999999</v>
      </c>
    </row>
    <row r="270" spans="1:2" x14ac:dyDescent="0.55000000000000004">
      <c r="A270" s="8">
        <v>5.38</v>
      </c>
      <c r="B270" s="9">
        <v>137.46</v>
      </c>
    </row>
    <row r="271" spans="1:2" x14ac:dyDescent="0.55000000000000004">
      <c r="A271" s="8">
        <v>5.4</v>
      </c>
      <c r="B271" s="9">
        <v>137.97</v>
      </c>
    </row>
    <row r="272" spans="1:2" x14ac:dyDescent="0.55000000000000004">
      <c r="A272" s="8">
        <v>5.42</v>
      </c>
      <c r="B272" s="9">
        <v>138.47999999999999</v>
      </c>
    </row>
    <row r="273" spans="1:2" x14ac:dyDescent="0.55000000000000004">
      <c r="A273" s="8">
        <v>5.44</v>
      </c>
      <c r="B273" s="9">
        <v>138.99</v>
      </c>
    </row>
    <row r="274" spans="1:2" x14ac:dyDescent="0.55000000000000004">
      <c r="A274" s="8">
        <v>5.46</v>
      </c>
      <c r="B274" s="9">
        <v>139.5</v>
      </c>
    </row>
    <row r="275" spans="1:2" x14ac:dyDescent="0.55000000000000004">
      <c r="A275" s="8">
        <v>5.48</v>
      </c>
      <c r="B275" s="9">
        <v>140.01</v>
      </c>
    </row>
    <row r="276" spans="1:2" x14ac:dyDescent="0.55000000000000004">
      <c r="A276" s="8">
        <v>5.5</v>
      </c>
      <c r="B276" s="9">
        <v>140.52000000000001</v>
      </c>
    </row>
    <row r="277" spans="1:2" x14ac:dyDescent="0.55000000000000004">
      <c r="A277" s="8">
        <v>5.52</v>
      </c>
      <c r="B277" s="9">
        <v>141.03</v>
      </c>
    </row>
    <row r="278" spans="1:2" x14ac:dyDescent="0.55000000000000004">
      <c r="A278" s="8">
        <v>5.54</v>
      </c>
      <c r="B278" s="9">
        <v>141.54</v>
      </c>
    </row>
    <row r="279" spans="1:2" x14ac:dyDescent="0.55000000000000004">
      <c r="A279" s="8">
        <v>5.56</v>
      </c>
      <c r="B279" s="9">
        <v>142.05000000000001</v>
      </c>
    </row>
    <row r="280" spans="1:2" x14ac:dyDescent="0.55000000000000004">
      <c r="A280" s="8">
        <v>5.58</v>
      </c>
      <c r="B280" s="9">
        <v>142.56</v>
      </c>
    </row>
    <row r="281" spans="1:2" x14ac:dyDescent="0.55000000000000004">
      <c r="A281" s="8">
        <v>5.6</v>
      </c>
      <c r="B281" s="9">
        <v>143.07</v>
      </c>
    </row>
    <row r="282" spans="1:2" x14ac:dyDescent="0.55000000000000004">
      <c r="A282" s="8">
        <v>5.62</v>
      </c>
      <c r="B282" s="9">
        <v>143.58000000000001</v>
      </c>
    </row>
    <row r="283" spans="1:2" x14ac:dyDescent="0.55000000000000004">
      <c r="A283" s="8">
        <v>5.64</v>
      </c>
      <c r="B283" s="9">
        <v>144.09</v>
      </c>
    </row>
    <row r="284" spans="1:2" x14ac:dyDescent="0.55000000000000004">
      <c r="A284" s="8">
        <v>5.66</v>
      </c>
      <c r="B284" s="9">
        <v>144.6</v>
      </c>
    </row>
    <row r="285" spans="1:2" x14ac:dyDescent="0.55000000000000004">
      <c r="A285" s="8">
        <v>5.68</v>
      </c>
      <c r="B285" s="9">
        <v>145.11000000000001</v>
      </c>
    </row>
    <row r="286" spans="1:2" x14ac:dyDescent="0.55000000000000004">
      <c r="A286" s="8">
        <v>5.7</v>
      </c>
      <c r="B286" s="9">
        <v>145.62</v>
      </c>
    </row>
    <row r="287" spans="1:2" x14ac:dyDescent="0.55000000000000004">
      <c r="A287" s="8">
        <v>5.72</v>
      </c>
      <c r="B287" s="9">
        <v>146.13999999999999</v>
      </c>
    </row>
    <row r="288" spans="1:2" x14ac:dyDescent="0.55000000000000004">
      <c r="A288" s="8">
        <v>5.74</v>
      </c>
      <c r="B288" s="9">
        <v>146.65</v>
      </c>
    </row>
    <row r="289" spans="1:2" x14ac:dyDescent="0.55000000000000004">
      <c r="A289" s="8">
        <v>5.76</v>
      </c>
      <c r="B289" s="9">
        <v>147.16</v>
      </c>
    </row>
    <row r="290" spans="1:2" x14ac:dyDescent="0.55000000000000004">
      <c r="A290" s="8">
        <v>5.78</v>
      </c>
      <c r="B290" s="9">
        <v>147.66999999999999</v>
      </c>
    </row>
    <row r="291" spans="1:2" x14ac:dyDescent="0.55000000000000004">
      <c r="A291" s="8">
        <v>5.8</v>
      </c>
      <c r="B291" s="8">
        <v>148.18</v>
      </c>
    </row>
    <row r="292" spans="1:2" x14ac:dyDescent="0.55000000000000004">
      <c r="A292" s="8">
        <v>5.82</v>
      </c>
      <c r="B292" s="8">
        <v>148.69</v>
      </c>
    </row>
    <row r="293" spans="1:2" x14ac:dyDescent="0.55000000000000004">
      <c r="A293" s="8">
        <v>5.84</v>
      </c>
      <c r="B293" s="8">
        <v>149.19999999999999</v>
      </c>
    </row>
    <row r="294" spans="1:2" x14ac:dyDescent="0.55000000000000004">
      <c r="A294" s="8">
        <v>5.86</v>
      </c>
      <c r="B294" s="8">
        <v>149.71</v>
      </c>
    </row>
    <row r="295" spans="1:2" x14ac:dyDescent="0.55000000000000004">
      <c r="A295" s="8">
        <v>5.88</v>
      </c>
      <c r="B295" s="8">
        <v>150.22</v>
      </c>
    </row>
    <row r="296" spans="1:2" x14ac:dyDescent="0.55000000000000004">
      <c r="A296" s="8">
        <v>5.9</v>
      </c>
      <c r="B296" s="8">
        <v>150.72999999999999</v>
      </c>
    </row>
    <row r="297" spans="1:2" x14ac:dyDescent="0.55000000000000004">
      <c r="A297" s="8">
        <v>5.92</v>
      </c>
      <c r="B297" s="8">
        <v>151.24</v>
      </c>
    </row>
    <row r="298" spans="1:2" x14ac:dyDescent="0.55000000000000004">
      <c r="A298" s="8">
        <v>5.94</v>
      </c>
      <c r="B298" s="8">
        <v>151.75</v>
      </c>
    </row>
    <row r="299" spans="1:2" x14ac:dyDescent="0.55000000000000004">
      <c r="A299" s="8">
        <v>5.96</v>
      </c>
      <c r="B299" s="8">
        <v>152.26</v>
      </c>
    </row>
    <row r="300" spans="1:2" x14ac:dyDescent="0.55000000000000004">
      <c r="A300" s="8">
        <v>5.98</v>
      </c>
      <c r="B300" s="8">
        <v>152.77000000000001</v>
      </c>
    </row>
    <row r="301" spans="1:2" x14ac:dyDescent="0.55000000000000004">
      <c r="A301" s="8">
        <v>6</v>
      </c>
      <c r="B301" s="9">
        <v>153.28</v>
      </c>
    </row>
    <row r="302" spans="1:2" x14ac:dyDescent="0.55000000000000004">
      <c r="A302" s="8">
        <v>6.02</v>
      </c>
      <c r="B302" s="9">
        <v>153.79</v>
      </c>
    </row>
    <row r="303" spans="1:2" x14ac:dyDescent="0.55000000000000004">
      <c r="A303" s="8">
        <v>6.04</v>
      </c>
      <c r="B303" s="9">
        <v>154.30000000000001</v>
      </c>
    </row>
    <row r="304" spans="1:2" x14ac:dyDescent="0.55000000000000004">
      <c r="A304" s="8">
        <v>6.06</v>
      </c>
      <c r="B304" s="9">
        <v>154.81</v>
      </c>
    </row>
    <row r="305" spans="1:2" x14ac:dyDescent="0.55000000000000004">
      <c r="A305" s="8">
        <v>6.08</v>
      </c>
      <c r="B305" s="9">
        <v>155.32</v>
      </c>
    </row>
    <row r="306" spans="1:2" x14ac:dyDescent="0.55000000000000004">
      <c r="A306" s="8">
        <v>6.1</v>
      </c>
      <c r="B306" s="9">
        <v>155.83000000000001</v>
      </c>
    </row>
    <row r="307" spans="1:2" x14ac:dyDescent="0.55000000000000004">
      <c r="A307" s="8">
        <v>6.12</v>
      </c>
      <c r="B307" s="9">
        <v>156.34</v>
      </c>
    </row>
    <row r="308" spans="1:2" x14ac:dyDescent="0.55000000000000004">
      <c r="A308" s="8">
        <v>6.14</v>
      </c>
      <c r="B308" s="9">
        <v>156.85</v>
      </c>
    </row>
    <row r="309" spans="1:2" x14ac:dyDescent="0.55000000000000004">
      <c r="A309" s="8">
        <v>6.16</v>
      </c>
      <c r="B309" s="9">
        <v>157.36000000000001</v>
      </c>
    </row>
    <row r="310" spans="1:2" x14ac:dyDescent="0.55000000000000004">
      <c r="A310" s="8">
        <v>6.18</v>
      </c>
      <c r="B310" s="9">
        <v>157.87</v>
      </c>
    </row>
    <row r="311" spans="1:2" x14ac:dyDescent="0.55000000000000004">
      <c r="A311" s="8">
        <v>6.2</v>
      </c>
      <c r="B311" s="9">
        <v>158.38</v>
      </c>
    </row>
    <row r="312" spans="1:2" x14ac:dyDescent="0.55000000000000004">
      <c r="A312" s="8">
        <v>6.22</v>
      </c>
      <c r="B312" s="9">
        <v>158.88999999999999</v>
      </c>
    </row>
    <row r="313" spans="1:2" x14ac:dyDescent="0.55000000000000004">
      <c r="A313" s="8">
        <v>6.24</v>
      </c>
      <c r="B313" s="9">
        <v>159.4</v>
      </c>
    </row>
    <row r="314" spans="1:2" x14ac:dyDescent="0.55000000000000004">
      <c r="A314" s="8">
        <v>6.26</v>
      </c>
      <c r="B314" s="9">
        <v>159.91</v>
      </c>
    </row>
    <row r="315" spans="1:2" x14ac:dyDescent="0.55000000000000004">
      <c r="A315" s="8">
        <v>6.28</v>
      </c>
      <c r="B315" s="9">
        <v>160.41999999999999</v>
      </c>
    </row>
    <row r="316" spans="1:2" x14ac:dyDescent="0.55000000000000004">
      <c r="A316" s="8">
        <v>6.3</v>
      </c>
      <c r="B316" s="9">
        <v>160.93</v>
      </c>
    </row>
    <row r="317" spans="1:2" x14ac:dyDescent="0.55000000000000004">
      <c r="A317" s="8">
        <v>6.32</v>
      </c>
      <c r="B317" s="9">
        <v>161.44</v>
      </c>
    </row>
    <row r="318" spans="1:2" x14ac:dyDescent="0.55000000000000004">
      <c r="A318" s="8">
        <v>6.34</v>
      </c>
      <c r="B318" s="9">
        <v>161.94999999999999</v>
      </c>
    </row>
    <row r="319" spans="1:2" x14ac:dyDescent="0.55000000000000004">
      <c r="A319" s="8">
        <v>6.36</v>
      </c>
      <c r="B319" s="9">
        <v>162.46</v>
      </c>
    </row>
    <row r="320" spans="1:2" x14ac:dyDescent="0.55000000000000004">
      <c r="A320" s="8">
        <v>6.38</v>
      </c>
      <c r="B320" s="9">
        <v>162.97</v>
      </c>
    </row>
    <row r="321" spans="1:2" x14ac:dyDescent="0.55000000000000004">
      <c r="A321" s="8">
        <v>6.4</v>
      </c>
      <c r="B321" s="9">
        <v>163.47999999999999</v>
      </c>
    </row>
    <row r="322" spans="1:2" x14ac:dyDescent="0.55000000000000004">
      <c r="A322" s="8">
        <v>6.42</v>
      </c>
      <c r="B322" s="9">
        <v>163.99</v>
      </c>
    </row>
    <row r="323" spans="1:2" x14ac:dyDescent="0.55000000000000004">
      <c r="A323" s="8">
        <v>6.44</v>
      </c>
      <c r="B323" s="9">
        <v>164.5</v>
      </c>
    </row>
    <row r="324" spans="1:2" x14ac:dyDescent="0.55000000000000004">
      <c r="A324" s="8">
        <v>6.46</v>
      </c>
      <c r="B324" s="9">
        <v>165.01</v>
      </c>
    </row>
    <row r="325" spans="1:2" x14ac:dyDescent="0.55000000000000004">
      <c r="A325" s="8">
        <v>6.48</v>
      </c>
      <c r="B325" s="9">
        <v>165.52</v>
      </c>
    </row>
    <row r="326" spans="1:2" x14ac:dyDescent="0.55000000000000004">
      <c r="A326" s="8">
        <v>6.5</v>
      </c>
      <c r="B326" s="9">
        <v>166.03</v>
      </c>
    </row>
    <row r="327" spans="1:2" x14ac:dyDescent="0.55000000000000004">
      <c r="A327" s="8">
        <v>6.52</v>
      </c>
      <c r="B327" s="9">
        <v>166.54</v>
      </c>
    </row>
    <row r="328" spans="1:2" x14ac:dyDescent="0.55000000000000004">
      <c r="A328" s="8">
        <v>6.54</v>
      </c>
      <c r="B328" s="9">
        <v>167.05</v>
      </c>
    </row>
    <row r="329" spans="1:2" x14ac:dyDescent="0.55000000000000004">
      <c r="A329" s="8">
        <v>6.56</v>
      </c>
      <c r="B329" s="9">
        <v>167.56</v>
      </c>
    </row>
    <row r="330" spans="1:2" x14ac:dyDescent="0.55000000000000004">
      <c r="A330" s="8">
        <v>6.58</v>
      </c>
      <c r="B330" s="9">
        <v>168.07</v>
      </c>
    </row>
    <row r="331" spans="1:2" x14ac:dyDescent="0.55000000000000004">
      <c r="A331" s="8">
        <v>6.6</v>
      </c>
      <c r="B331" s="9">
        <v>168.58</v>
      </c>
    </row>
    <row r="332" spans="1:2" x14ac:dyDescent="0.55000000000000004">
      <c r="A332" s="8">
        <v>6.62</v>
      </c>
      <c r="B332" s="9">
        <v>169.09</v>
      </c>
    </row>
    <row r="333" spans="1:2" x14ac:dyDescent="0.55000000000000004">
      <c r="A333" s="8">
        <v>6.64</v>
      </c>
      <c r="B333" s="9">
        <v>169.6</v>
      </c>
    </row>
    <row r="334" spans="1:2" x14ac:dyDescent="0.55000000000000004">
      <c r="A334" s="8">
        <v>6.66</v>
      </c>
      <c r="B334" s="9">
        <v>170.11</v>
      </c>
    </row>
    <row r="335" spans="1:2" x14ac:dyDescent="0.55000000000000004">
      <c r="A335" s="8">
        <v>6.68</v>
      </c>
      <c r="B335" s="9">
        <v>170.62</v>
      </c>
    </row>
    <row r="336" spans="1:2" x14ac:dyDescent="0.55000000000000004">
      <c r="A336" s="8">
        <v>6.7</v>
      </c>
      <c r="B336" s="9">
        <v>171.13</v>
      </c>
    </row>
    <row r="337" spans="1:2" x14ac:dyDescent="0.55000000000000004">
      <c r="A337" s="8">
        <v>6.72</v>
      </c>
      <c r="B337" s="9">
        <v>171.64</v>
      </c>
    </row>
    <row r="338" spans="1:2" x14ac:dyDescent="0.55000000000000004">
      <c r="A338" s="8">
        <v>6.74</v>
      </c>
      <c r="B338" s="9">
        <v>172.15</v>
      </c>
    </row>
    <row r="339" spans="1:2" x14ac:dyDescent="0.55000000000000004">
      <c r="A339" s="8">
        <v>6.76</v>
      </c>
      <c r="B339" s="9">
        <v>172.66</v>
      </c>
    </row>
    <row r="340" spans="1:2" x14ac:dyDescent="0.55000000000000004">
      <c r="A340" s="8">
        <v>6.78</v>
      </c>
      <c r="B340" s="9">
        <v>173.17</v>
      </c>
    </row>
    <row r="341" spans="1:2" x14ac:dyDescent="0.55000000000000004">
      <c r="A341" s="8">
        <v>6.8</v>
      </c>
      <c r="B341" s="9">
        <v>173.68</v>
      </c>
    </row>
    <row r="342" spans="1:2" x14ac:dyDescent="0.55000000000000004">
      <c r="A342" s="8">
        <v>6.82</v>
      </c>
      <c r="B342" s="9">
        <v>174.19</v>
      </c>
    </row>
    <row r="343" spans="1:2" x14ac:dyDescent="0.55000000000000004">
      <c r="A343" s="8">
        <v>6.84</v>
      </c>
      <c r="B343" s="9">
        <v>174.7</v>
      </c>
    </row>
    <row r="344" spans="1:2" x14ac:dyDescent="0.55000000000000004">
      <c r="A344" s="8">
        <v>6.86</v>
      </c>
      <c r="B344" s="9">
        <v>175.21</v>
      </c>
    </row>
    <row r="345" spans="1:2" x14ac:dyDescent="0.55000000000000004">
      <c r="A345" s="8">
        <v>6.88</v>
      </c>
      <c r="B345" s="9">
        <v>175.72</v>
      </c>
    </row>
    <row r="346" spans="1:2" x14ac:dyDescent="0.55000000000000004">
      <c r="A346" s="8">
        <v>6.9</v>
      </c>
      <c r="B346" s="9">
        <v>176.23</v>
      </c>
    </row>
    <row r="347" spans="1:2" x14ac:dyDescent="0.55000000000000004">
      <c r="A347" s="8">
        <v>6.92</v>
      </c>
      <c r="B347" s="9">
        <v>176.74</v>
      </c>
    </row>
    <row r="348" spans="1:2" x14ac:dyDescent="0.55000000000000004">
      <c r="A348" s="8">
        <v>6.94</v>
      </c>
      <c r="B348" s="9">
        <v>177.25</v>
      </c>
    </row>
    <row r="349" spans="1:2" x14ac:dyDescent="0.55000000000000004">
      <c r="A349" s="8">
        <v>6.96</v>
      </c>
      <c r="B349" s="9">
        <v>177.76</v>
      </c>
    </row>
    <row r="350" spans="1:2" x14ac:dyDescent="0.55000000000000004">
      <c r="A350" s="8">
        <v>6.98</v>
      </c>
      <c r="B350" s="9">
        <v>178.28</v>
      </c>
    </row>
    <row r="351" spans="1:2" x14ac:dyDescent="0.55000000000000004">
      <c r="A351" s="8">
        <v>7</v>
      </c>
      <c r="B351" s="9">
        <v>178.79</v>
      </c>
    </row>
    <row r="352" spans="1:2" x14ac:dyDescent="0.55000000000000004">
      <c r="A352" s="8">
        <v>7.02</v>
      </c>
      <c r="B352" s="9">
        <v>179.3</v>
      </c>
    </row>
    <row r="353" spans="1:2" x14ac:dyDescent="0.55000000000000004">
      <c r="A353" s="8">
        <v>7.04</v>
      </c>
      <c r="B353" s="9">
        <v>179.81</v>
      </c>
    </row>
    <row r="354" spans="1:2" x14ac:dyDescent="0.55000000000000004">
      <c r="A354" s="8">
        <v>7.06</v>
      </c>
      <c r="B354" s="9">
        <v>180.32</v>
      </c>
    </row>
    <row r="355" spans="1:2" x14ac:dyDescent="0.55000000000000004">
      <c r="A355" s="8">
        <v>7.08</v>
      </c>
      <c r="B355" s="9">
        <v>180.83</v>
      </c>
    </row>
    <row r="356" spans="1:2" x14ac:dyDescent="0.55000000000000004">
      <c r="A356" s="8">
        <v>7.1</v>
      </c>
      <c r="B356" s="9">
        <v>181.34</v>
      </c>
    </row>
    <row r="357" spans="1:2" x14ac:dyDescent="0.55000000000000004">
      <c r="A357" s="8">
        <v>7.12</v>
      </c>
      <c r="B357" s="9">
        <v>181.85</v>
      </c>
    </row>
    <row r="358" spans="1:2" x14ac:dyDescent="0.55000000000000004">
      <c r="A358" s="8">
        <v>7.14</v>
      </c>
      <c r="B358" s="9">
        <v>182.36</v>
      </c>
    </row>
    <row r="359" spans="1:2" x14ac:dyDescent="0.55000000000000004">
      <c r="A359" s="8">
        <v>7.16</v>
      </c>
      <c r="B359" s="9">
        <v>182.87</v>
      </c>
    </row>
    <row r="360" spans="1:2" x14ac:dyDescent="0.55000000000000004">
      <c r="A360" s="8">
        <v>7.18</v>
      </c>
      <c r="B360" s="9">
        <v>183.38</v>
      </c>
    </row>
    <row r="361" spans="1:2" x14ac:dyDescent="0.55000000000000004">
      <c r="A361" s="8">
        <v>7.2</v>
      </c>
      <c r="B361" s="9">
        <v>183.89</v>
      </c>
    </row>
    <row r="362" spans="1:2" x14ac:dyDescent="0.55000000000000004">
      <c r="A362" s="8">
        <v>7.22</v>
      </c>
      <c r="B362" s="9">
        <v>184.4</v>
      </c>
    </row>
    <row r="363" spans="1:2" x14ac:dyDescent="0.55000000000000004">
      <c r="A363" s="8">
        <v>7.24</v>
      </c>
      <c r="B363" s="9">
        <v>184.91</v>
      </c>
    </row>
    <row r="364" spans="1:2" x14ac:dyDescent="0.55000000000000004">
      <c r="A364" s="8">
        <v>7.26</v>
      </c>
      <c r="B364" s="9">
        <v>185.42</v>
      </c>
    </row>
    <row r="365" spans="1:2" x14ac:dyDescent="0.55000000000000004">
      <c r="A365" s="8">
        <v>7.28</v>
      </c>
      <c r="B365" s="9">
        <v>185.93</v>
      </c>
    </row>
    <row r="366" spans="1:2" x14ac:dyDescent="0.55000000000000004">
      <c r="A366" s="8">
        <v>7.3</v>
      </c>
      <c r="B366" s="9">
        <v>186.44</v>
      </c>
    </row>
    <row r="367" spans="1:2" x14ac:dyDescent="0.55000000000000004">
      <c r="A367" s="8">
        <v>7.32</v>
      </c>
      <c r="B367" s="9">
        <v>186.95</v>
      </c>
    </row>
    <row r="368" spans="1:2" x14ac:dyDescent="0.55000000000000004">
      <c r="A368" s="8">
        <v>7.34</v>
      </c>
      <c r="B368" s="9">
        <v>187.46</v>
      </c>
    </row>
    <row r="369" spans="1:2" x14ac:dyDescent="0.55000000000000004">
      <c r="A369" s="8">
        <v>7.36</v>
      </c>
      <c r="B369" s="9">
        <v>187.97</v>
      </c>
    </row>
    <row r="370" spans="1:2" x14ac:dyDescent="0.55000000000000004">
      <c r="A370" s="8">
        <v>7.38</v>
      </c>
      <c r="B370" s="9">
        <v>188.48</v>
      </c>
    </row>
    <row r="371" spans="1:2" x14ac:dyDescent="0.55000000000000004">
      <c r="A371" s="8">
        <v>7.4</v>
      </c>
      <c r="B371" s="9">
        <v>188.99</v>
      </c>
    </row>
    <row r="372" spans="1:2" x14ac:dyDescent="0.55000000000000004">
      <c r="A372" s="8">
        <v>7.42</v>
      </c>
      <c r="B372" s="9">
        <v>189.5</v>
      </c>
    </row>
    <row r="373" spans="1:2" x14ac:dyDescent="0.55000000000000004">
      <c r="A373" s="8">
        <v>7.44</v>
      </c>
      <c r="B373" s="9">
        <v>190.01</v>
      </c>
    </row>
    <row r="374" spans="1:2" x14ac:dyDescent="0.55000000000000004">
      <c r="A374" s="8">
        <v>7.46</v>
      </c>
      <c r="B374" s="9">
        <v>190.52</v>
      </c>
    </row>
    <row r="375" spans="1:2" x14ac:dyDescent="0.55000000000000004">
      <c r="A375" s="8">
        <v>7.48</v>
      </c>
      <c r="B375" s="9">
        <v>191.03</v>
      </c>
    </row>
    <row r="376" spans="1:2" x14ac:dyDescent="0.55000000000000004">
      <c r="A376" s="8">
        <v>7.5</v>
      </c>
      <c r="B376" s="9">
        <v>191.54</v>
      </c>
    </row>
    <row r="377" spans="1:2" x14ac:dyDescent="0.55000000000000004">
      <c r="A377" s="8">
        <v>7.52</v>
      </c>
      <c r="B377" s="9">
        <v>192.05</v>
      </c>
    </row>
    <row r="378" spans="1:2" x14ac:dyDescent="0.55000000000000004">
      <c r="A378" s="8">
        <v>7.54</v>
      </c>
      <c r="B378" s="9">
        <v>192.56</v>
      </c>
    </row>
    <row r="379" spans="1:2" x14ac:dyDescent="0.55000000000000004">
      <c r="A379" s="8">
        <v>7.56</v>
      </c>
      <c r="B379" s="9">
        <v>193.07</v>
      </c>
    </row>
    <row r="380" spans="1:2" x14ac:dyDescent="0.55000000000000004">
      <c r="A380" s="8">
        <v>7.58</v>
      </c>
      <c r="B380" s="9">
        <v>193.57</v>
      </c>
    </row>
    <row r="381" spans="1:2" x14ac:dyDescent="0.55000000000000004">
      <c r="A381" s="8">
        <v>7.6</v>
      </c>
      <c r="B381" s="9">
        <v>193.98</v>
      </c>
    </row>
    <row r="382" spans="1:2" x14ac:dyDescent="0.55000000000000004">
      <c r="A382" s="8">
        <v>7.62</v>
      </c>
      <c r="B382" s="9">
        <v>194.21</v>
      </c>
    </row>
  </sheetData>
  <sheetProtection sheet="1" objects="1" scenarios="1"/>
  <conditionalFormatting sqref="A1:A1048576">
    <cfRule type="expression" dxfId="12" priority="2">
      <formula>IF(AND(OR(B1=$P$3,B1=$P$5),OR(A1=$O$3,A1=$O$5)),TRUE,FALSE)</formula>
    </cfRule>
  </conditionalFormatting>
  <conditionalFormatting sqref="B1:B300 B383:B1048576">
    <cfRule type="expression" dxfId="11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82"/>
  <sheetViews>
    <sheetView workbookViewId="0">
      <selection activeCell="D2" sqref="D2"/>
    </sheetView>
  </sheetViews>
  <sheetFormatPr defaultColWidth="9.15625" defaultRowHeight="14.4" x14ac:dyDescent="0.55000000000000004"/>
  <cols>
    <col min="1" max="7" width="9.15625" style="8"/>
    <col min="8" max="16384" width="9.15625" style="5"/>
  </cols>
  <sheetData>
    <row r="1" spans="1:18" x14ac:dyDescent="0.55000000000000004">
      <c r="A1" s="8">
        <v>0</v>
      </c>
      <c r="B1" s="9">
        <v>0.23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8" x14ac:dyDescent="0.55000000000000004">
      <c r="A2" s="8">
        <v>0.02</v>
      </c>
      <c r="B2" s="9">
        <v>0.74</v>
      </c>
      <c r="D2" s="8">
        <v>0</v>
      </c>
      <c r="E2" s="8">
        <v>0</v>
      </c>
      <c r="F2" s="9">
        <v>-0.7</v>
      </c>
      <c r="G2" s="9">
        <v>-0.6</v>
      </c>
      <c r="H2" s="8">
        <v>-0.6</v>
      </c>
      <c r="I2" s="5">
        <v>7.9779999999999998</v>
      </c>
      <c r="J2" s="4">
        <f>'Tank Sounding'!D17</f>
        <v>2.2599999999999998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8" x14ac:dyDescent="0.55000000000000004">
      <c r="A3" s="8">
        <v>0.04</v>
      </c>
      <c r="B3" s="9">
        <v>1.25</v>
      </c>
      <c r="D3" s="8">
        <v>0.2</v>
      </c>
      <c r="E3" s="8">
        <v>0</v>
      </c>
      <c r="F3" s="9">
        <v>-7.8</v>
      </c>
      <c r="G3" s="9">
        <v>-13.5</v>
      </c>
      <c r="H3" s="8">
        <v>-15.6</v>
      </c>
      <c r="J3" s="6">
        <f>I2-J2</f>
        <v>5.718</v>
      </c>
      <c r="K3" s="5">
        <f>MROUND(J3,0.2)</f>
        <v>5.8000000000000007</v>
      </c>
      <c r="L3" s="5">
        <f>VLOOKUP(ROUNDDOWN($K$3,2),D:H,MATCH(L2,E1:H1,0)+1,FALSE)</f>
        <v>-15.6</v>
      </c>
      <c r="M3" s="5">
        <f>L3+((N3-L3)*(M2-L2))</f>
        <v>-16.77</v>
      </c>
      <c r="N3" s="5">
        <f>VLOOKUP(ROUNDDOWN($K$3,2),D:H,MATCH(N2,E1:H1,0)+1,FALSE)</f>
        <v>-23.4</v>
      </c>
      <c r="O3" s="5">
        <f>IF(P8,O8,O8-0.01)</f>
        <v>5.54</v>
      </c>
      <c r="P3" s="4">
        <f>VLOOKUP(ROUNDDOWN(O3,2),$A:$B,2,FALSE)</f>
        <v>141.54</v>
      </c>
    </row>
    <row r="4" spans="1:18" x14ac:dyDescent="0.55000000000000004">
      <c r="A4" s="8">
        <v>0.06</v>
      </c>
      <c r="B4" s="9">
        <v>1.76</v>
      </c>
      <c r="D4" s="8">
        <v>0.4</v>
      </c>
      <c r="E4" s="8">
        <v>0</v>
      </c>
      <c r="F4" s="9">
        <v>-7.8</v>
      </c>
      <c r="G4" s="9">
        <v>-15.6</v>
      </c>
      <c r="H4" s="8">
        <v>-22.6</v>
      </c>
      <c r="J4" s="5" t="b">
        <f>IF(AND(OR(B1=$P$3,B1=$P$5),OR(A1=$O$3,A1=$O$5)),TRUE,FALSE)</f>
        <v>0</v>
      </c>
      <c r="O4" s="6">
        <f>J3+(M3/100)</f>
        <v>5.5503</v>
      </c>
      <c r="P4" s="6">
        <f>IF((P5-P3)&gt;0,P3+((P5-P3)/(O5-O3)*(O4-O3)),P3)</f>
        <v>141.80265</v>
      </c>
    </row>
    <row r="5" spans="1:18" x14ac:dyDescent="0.55000000000000004">
      <c r="A5" s="8">
        <v>0.08</v>
      </c>
      <c r="B5" s="9">
        <v>2.27</v>
      </c>
      <c r="D5" s="8">
        <v>0.6</v>
      </c>
      <c r="E5" s="8">
        <v>0</v>
      </c>
      <c r="F5" s="9">
        <v>-7.8</v>
      </c>
      <c r="G5" s="9">
        <v>-15.6</v>
      </c>
      <c r="H5" s="8">
        <v>-23.4</v>
      </c>
      <c r="O5" s="5">
        <f>IF(O4=O3,O3,O3+0.02)</f>
        <v>5.56</v>
      </c>
      <c r="P5" s="4">
        <f>VLOOKUP(ROUNDDOWN(O5,2),$A:$B,2,FALSE)</f>
        <v>142.05000000000001</v>
      </c>
    </row>
    <row r="6" spans="1:18" x14ac:dyDescent="0.55000000000000004">
      <c r="A6" s="8">
        <v>0.1</v>
      </c>
      <c r="B6" s="9">
        <v>2.78</v>
      </c>
      <c r="D6" s="8">
        <v>0.8</v>
      </c>
      <c r="E6" s="8">
        <v>0</v>
      </c>
      <c r="F6" s="9">
        <v>-7.8</v>
      </c>
      <c r="G6" s="9">
        <v>-15.6</v>
      </c>
      <c r="H6" s="8">
        <v>-23.4</v>
      </c>
    </row>
    <row r="7" spans="1:18" x14ac:dyDescent="0.55000000000000004">
      <c r="A7" s="8">
        <v>0.12</v>
      </c>
      <c r="B7" s="9">
        <v>3.29</v>
      </c>
      <c r="D7" s="8">
        <v>1</v>
      </c>
      <c r="E7" s="8">
        <v>0</v>
      </c>
      <c r="F7" s="9">
        <v>-7.8</v>
      </c>
      <c r="G7" s="9">
        <v>-15.6</v>
      </c>
      <c r="H7" s="8">
        <v>-23.4</v>
      </c>
    </row>
    <row r="8" spans="1:18" x14ac:dyDescent="0.55000000000000004">
      <c r="A8" s="8">
        <v>0.14000000000000001</v>
      </c>
      <c r="B8" s="9">
        <v>3.8</v>
      </c>
      <c r="D8" s="8">
        <v>1.2</v>
      </c>
      <c r="E8" s="8">
        <v>0</v>
      </c>
      <c r="F8" s="9">
        <v>-7.8</v>
      </c>
      <c r="G8" s="9">
        <v>-15.6</v>
      </c>
      <c r="H8" s="8">
        <v>-23.4</v>
      </c>
      <c r="O8" s="4">
        <f>ROUND(O4,2)</f>
        <v>5.55</v>
      </c>
      <c r="P8" s="5" t="b">
        <f>ISEVEN(VALUE(RIGHT(O8*100,1)))</f>
        <v>0</v>
      </c>
    </row>
    <row r="9" spans="1:18" x14ac:dyDescent="0.55000000000000004">
      <c r="A9" s="8">
        <v>0.16</v>
      </c>
      <c r="B9" s="9">
        <v>4.3099999999999996</v>
      </c>
      <c r="D9" s="8">
        <v>1.4</v>
      </c>
      <c r="E9" s="8">
        <v>0</v>
      </c>
      <c r="F9" s="9">
        <v>-7.8</v>
      </c>
      <c r="G9" s="9">
        <v>-15.6</v>
      </c>
      <c r="H9" s="8">
        <v>-23.4</v>
      </c>
      <c r="J9" s="5" t="s">
        <v>24</v>
      </c>
      <c r="L9" s="6">
        <f>I2-O4</f>
        <v>2.4276999999999997</v>
      </c>
    </row>
    <row r="10" spans="1:18" x14ac:dyDescent="0.55000000000000004">
      <c r="A10" s="8">
        <v>0.18</v>
      </c>
      <c r="B10" s="9">
        <v>4.82</v>
      </c>
      <c r="D10" s="8">
        <v>1.6</v>
      </c>
      <c r="E10" s="8">
        <v>0</v>
      </c>
      <c r="F10" s="9">
        <v>-7.8</v>
      </c>
      <c r="G10" s="9">
        <v>-15.6</v>
      </c>
      <c r="H10" s="8">
        <v>-23.4</v>
      </c>
    </row>
    <row r="11" spans="1:18" x14ac:dyDescent="0.55000000000000004">
      <c r="A11" s="8">
        <v>0.2</v>
      </c>
      <c r="B11" s="9">
        <v>5.33</v>
      </c>
      <c r="D11" s="8">
        <v>1.8</v>
      </c>
      <c r="E11" s="8">
        <v>0</v>
      </c>
      <c r="F11" s="9">
        <v>-7.8</v>
      </c>
      <c r="G11" s="9">
        <v>-15.6</v>
      </c>
      <c r="H11" s="8">
        <v>-23.4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  <c r="R11" t="s">
        <v>54</v>
      </c>
    </row>
    <row r="12" spans="1:18" x14ac:dyDescent="0.55000000000000004">
      <c r="A12" s="8">
        <v>0.22</v>
      </c>
      <c r="B12" s="9">
        <v>5.84</v>
      </c>
      <c r="D12" s="8">
        <v>2</v>
      </c>
      <c r="E12" s="8">
        <v>0</v>
      </c>
      <c r="F12" s="9">
        <v>-7.8</v>
      </c>
      <c r="G12" s="9">
        <v>-15.6</v>
      </c>
      <c r="H12" s="8">
        <v>-23.4</v>
      </c>
      <c r="M12" s="5">
        <f>MROUND(M15,0.2)</f>
        <v>5.6000000000000005</v>
      </c>
      <c r="N12" s="5">
        <f>VLOOKUP(ROUNDDOWN($M$12,2),D:H,MATCH(N11,$E$1:$H$1,0)+1,FALSE)</f>
        <v>-15.6</v>
      </c>
      <c r="O12" s="5">
        <f>N12+((P12-N12)*(O11-N11))</f>
        <v>-16.38</v>
      </c>
      <c r="P12" s="5">
        <f>VLOOKUP(ROUNDDOWN($M$12,2),D:H,MATCH(P11,$E$1:$H$1,0)+1,FALSE)</f>
        <v>-23.4</v>
      </c>
      <c r="Q12" s="6">
        <f>M15-(O12/100)</f>
        <v>5.7141000000000002</v>
      </c>
      <c r="R12" s="6">
        <f>I2-Q12</f>
        <v>2.2638999999999996</v>
      </c>
    </row>
    <row r="13" spans="1:18" x14ac:dyDescent="0.55000000000000004">
      <c r="A13" s="8">
        <v>0.24</v>
      </c>
      <c r="B13" s="9">
        <v>6.35</v>
      </c>
      <c r="D13" s="8">
        <v>2.2000000000000002</v>
      </c>
      <c r="E13" s="8">
        <v>0</v>
      </c>
      <c r="F13" s="9">
        <v>-7.8</v>
      </c>
      <c r="G13" s="9">
        <v>-15.6</v>
      </c>
      <c r="H13" s="8">
        <v>-23.4</v>
      </c>
      <c r="M13" s="1"/>
      <c r="N13" s="1"/>
      <c r="O13" s="1"/>
    </row>
    <row r="14" spans="1:18" x14ac:dyDescent="0.55000000000000004">
      <c r="A14" s="8">
        <v>0.26</v>
      </c>
      <c r="B14" s="9">
        <v>6.86</v>
      </c>
      <c r="D14" s="8">
        <v>2.4</v>
      </c>
      <c r="E14" s="8">
        <v>0</v>
      </c>
      <c r="F14" s="9">
        <v>-7.8</v>
      </c>
      <c r="G14" s="9">
        <v>-15.6</v>
      </c>
      <c r="H14" s="8">
        <v>-23.4</v>
      </c>
      <c r="M14" s="1">
        <f>LOOKUP(N15,B:B,A:A)</f>
        <v>5.54</v>
      </c>
      <c r="N14" s="5">
        <f>VLOOKUP(ROUNDDOWN(M14,2),$A:$B,2,FALSE)</f>
        <v>141.54</v>
      </c>
      <c r="O14" s="1"/>
    </row>
    <row r="15" spans="1:18" x14ac:dyDescent="0.55000000000000004">
      <c r="A15" s="8">
        <v>0.28000000000000003</v>
      </c>
      <c r="B15" s="9">
        <v>7.37</v>
      </c>
      <c r="D15" s="8">
        <v>2.6</v>
      </c>
      <c r="E15" s="8">
        <v>0</v>
      </c>
      <c r="F15" s="9">
        <v>-7.8</v>
      </c>
      <c r="G15" s="9">
        <v>-15.6</v>
      </c>
      <c r="H15" s="8">
        <v>-23.4</v>
      </c>
      <c r="M15">
        <f>M14+((N15-N14)*ABS(M16-M14))/(N16-N14)</f>
        <v>5.5503</v>
      </c>
      <c r="N15" s="1">
        <f>'Tank Sounding'!L17</f>
        <v>141.80265</v>
      </c>
      <c r="O15"/>
    </row>
    <row r="16" spans="1:18" x14ac:dyDescent="0.55000000000000004">
      <c r="A16" s="8">
        <v>0.3</v>
      </c>
      <c r="B16" s="9">
        <v>7.88</v>
      </c>
      <c r="D16" s="8">
        <v>2.8</v>
      </c>
      <c r="E16" s="8">
        <v>0</v>
      </c>
      <c r="F16" s="9">
        <v>-7.8</v>
      </c>
      <c r="G16" s="9">
        <v>-15.6</v>
      </c>
      <c r="H16" s="8">
        <v>-23.4</v>
      </c>
      <c r="M16" s="1">
        <f>M14+0.02</f>
        <v>5.56</v>
      </c>
      <c r="N16" s="1">
        <f>VLOOKUP(ROUNDDOWN(M16,2),$A:$B,2,FALSE)</f>
        <v>142.05000000000001</v>
      </c>
      <c r="O16" s="1"/>
    </row>
    <row r="17" spans="1:16" x14ac:dyDescent="0.55000000000000004">
      <c r="A17" s="8">
        <v>0.32</v>
      </c>
      <c r="B17" s="9">
        <v>8.39</v>
      </c>
      <c r="D17" s="8">
        <v>3</v>
      </c>
      <c r="E17" s="8">
        <v>0</v>
      </c>
      <c r="F17" s="9">
        <v>-7.8</v>
      </c>
      <c r="G17" s="9">
        <v>-15.6</v>
      </c>
      <c r="H17" s="8">
        <v>-23.4</v>
      </c>
    </row>
    <row r="18" spans="1:16" x14ac:dyDescent="0.55000000000000004">
      <c r="A18" s="8">
        <v>0.34</v>
      </c>
      <c r="B18" s="9">
        <v>8.9</v>
      </c>
      <c r="D18" s="8">
        <v>3.2</v>
      </c>
      <c r="E18" s="8">
        <v>0</v>
      </c>
      <c r="F18" s="9">
        <v>-7.8</v>
      </c>
      <c r="G18" s="9">
        <v>-15.6</v>
      </c>
      <c r="H18" s="8">
        <v>-23.4</v>
      </c>
    </row>
    <row r="19" spans="1:16" x14ac:dyDescent="0.55000000000000004">
      <c r="A19" s="8">
        <v>0.36</v>
      </c>
      <c r="B19" s="9">
        <v>9.41</v>
      </c>
      <c r="D19" s="8">
        <v>3.4</v>
      </c>
      <c r="E19" s="8">
        <v>0</v>
      </c>
      <c r="F19" s="9">
        <v>-7.8</v>
      </c>
      <c r="G19" s="9">
        <v>-15.6</v>
      </c>
      <c r="H19" s="8">
        <v>-23.4</v>
      </c>
    </row>
    <row r="20" spans="1:16" x14ac:dyDescent="0.55000000000000004">
      <c r="A20" s="8">
        <v>0.38</v>
      </c>
      <c r="B20" s="9">
        <v>9.92</v>
      </c>
      <c r="D20" s="8">
        <v>3.6</v>
      </c>
      <c r="E20" s="8">
        <v>0</v>
      </c>
      <c r="F20" s="9">
        <v>-7.8</v>
      </c>
      <c r="G20" s="9">
        <v>-15.6</v>
      </c>
      <c r="H20" s="8">
        <v>-23.4</v>
      </c>
      <c r="L20" s="4"/>
      <c r="M20" s="4"/>
      <c r="N20" s="4"/>
    </row>
    <row r="21" spans="1:16" x14ac:dyDescent="0.55000000000000004">
      <c r="A21" s="8">
        <v>0.4</v>
      </c>
      <c r="B21" s="9">
        <v>10.43</v>
      </c>
      <c r="D21" s="8">
        <v>3.8</v>
      </c>
      <c r="E21" s="8">
        <v>0</v>
      </c>
      <c r="F21" s="9">
        <v>-7.8</v>
      </c>
      <c r="G21" s="9">
        <v>-15.6</v>
      </c>
      <c r="H21" s="8">
        <v>-23.4</v>
      </c>
      <c r="J21" s="6"/>
    </row>
    <row r="22" spans="1:16" x14ac:dyDescent="0.55000000000000004">
      <c r="A22" s="8">
        <v>0.42</v>
      </c>
      <c r="B22" s="9">
        <v>10.94</v>
      </c>
      <c r="D22" s="8">
        <v>4</v>
      </c>
      <c r="E22" s="8">
        <v>0</v>
      </c>
      <c r="F22" s="9">
        <v>-7.8</v>
      </c>
      <c r="G22" s="9">
        <v>-15.6</v>
      </c>
      <c r="H22" s="8">
        <v>-23.4</v>
      </c>
      <c r="O22" s="6"/>
      <c r="P22" s="6"/>
    </row>
    <row r="23" spans="1:16" x14ac:dyDescent="0.55000000000000004">
      <c r="A23" s="8">
        <v>0.44</v>
      </c>
      <c r="B23" s="9">
        <v>11.45</v>
      </c>
      <c r="D23" s="8">
        <v>4.2</v>
      </c>
      <c r="E23" s="8">
        <v>0</v>
      </c>
      <c r="F23" s="9">
        <v>-7.8</v>
      </c>
      <c r="G23" s="9">
        <v>-15.6</v>
      </c>
      <c r="H23" s="8">
        <v>-23.4</v>
      </c>
    </row>
    <row r="24" spans="1:16" x14ac:dyDescent="0.55000000000000004">
      <c r="A24" s="8">
        <v>0.46</v>
      </c>
      <c r="B24" s="9">
        <v>11.96</v>
      </c>
      <c r="D24" s="8">
        <v>4.4000000000000004</v>
      </c>
      <c r="E24" s="8">
        <v>0</v>
      </c>
      <c r="F24" s="9">
        <v>-7.8</v>
      </c>
      <c r="G24" s="9">
        <v>-15.6</v>
      </c>
      <c r="H24" s="8">
        <v>-23.4</v>
      </c>
    </row>
    <row r="25" spans="1:16" x14ac:dyDescent="0.55000000000000004">
      <c r="A25" s="8">
        <v>0.48</v>
      </c>
      <c r="B25" s="9">
        <v>12.47</v>
      </c>
      <c r="D25" s="8">
        <v>4.5999999999999996</v>
      </c>
      <c r="E25" s="8">
        <v>0</v>
      </c>
      <c r="F25" s="9">
        <v>-7.8</v>
      </c>
      <c r="G25" s="9">
        <v>-15.6</v>
      </c>
      <c r="H25" s="8">
        <v>-23.4</v>
      </c>
    </row>
    <row r="26" spans="1:16" x14ac:dyDescent="0.55000000000000004">
      <c r="A26" s="8">
        <v>0.5</v>
      </c>
      <c r="B26" s="9">
        <v>12.98</v>
      </c>
      <c r="D26" s="8">
        <v>4.8</v>
      </c>
      <c r="E26" s="8">
        <v>0</v>
      </c>
      <c r="F26" s="9">
        <v>-7.8</v>
      </c>
      <c r="G26" s="9">
        <v>-15.6</v>
      </c>
      <c r="H26" s="8">
        <v>-23.4</v>
      </c>
      <c r="O26" s="4"/>
    </row>
    <row r="27" spans="1:16" x14ac:dyDescent="0.55000000000000004">
      <c r="A27" s="8">
        <v>0.52</v>
      </c>
      <c r="B27" s="9">
        <v>13.49</v>
      </c>
      <c r="D27" s="8">
        <v>5</v>
      </c>
      <c r="E27" s="8">
        <v>0</v>
      </c>
      <c r="F27" s="9">
        <v>-7.8</v>
      </c>
      <c r="G27" s="9">
        <v>-15.6</v>
      </c>
      <c r="H27" s="8">
        <v>-23.4</v>
      </c>
    </row>
    <row r="28" spans="1:16" x14ac:dyDescent="0.55000000000000004">
      <c r="A28" s="8">
        <v>0.54</v>
      </c>
      <c r="B28" s="9">
        <v>14</v>
      </c>
      <c r="D28" s="8">
        <v>5.2</v>
      </c>
      <c r="E28" s="8">
        <v>0</v>
      </c>
      <c r="F28" s="9">
        <v>-7.8</v>
      </c>
      <c r="G28" s="9">
        <v>-15.6</v>
      </c>
      <c r="H28" s="8">
        <v>-23.4</v>
      </c>
    </row>
    <row r="29" spans="1:16" x14ac:dyDescent="0.55000000000000004">
      <c r="A29" s="8">
        <v>0.56000000000000005</v>
      </c>
      <c r="B29" s="9">
        <v>14.51</v>
      </c>
      <c r="D29" s="8">
        <v>5.4</v>
      </c>
      <c r="E29" s="8">
        <v>0</v>
      </c>
      <c r="F29" s="9">
        <v>-7.8</v>
      </c>
      <c r="G29" s="9">
        <v>-15.6</v>
      </c>
      <c r="H29" s="8">
        <v>-23.4</v>
      </c>
    </row>
    <row r="30" spans="1:16" x14ac:dyDescent="0.55000000000000004">
      <c r="A30" s="8">
        <v>0.57999999999999996</v>
      </c>
      <c r="B30" s="9">
        <v>15.02</v>
      </c>
      <c r="D30" s="8">
        <v>5.6</v>
      </c>
      <c r="E30" s="8">
        <v>0</v>
      </c>
      <c r="F30" s="9">
        <v>-7.8</v>
      </c>
      <c r="G30" s="9">
        <v>-15.6</v>
      </c>
      <c r="H30" s="8">
        <v>-23.4</v>
      </c>
    </row>
    <row r="31" spans="1:16" x14ac:dyDescent="0.55000000000000004">
      <c r="A31" s="8">
        <v>0.6</v>
      </c>
      <c r="B31" s="9">
        <v>15.53</v>
      </c>
      <c r="D31" s="8">
        <v>5.8</v>
      </c>
      <c r="E31" s="8">
        <v>0</v>
      </c>
      <c r="F31" s="9">
        <v>-7.8</v>
      </c>
      <c r="G31" s="9">
        <v>-15.6</v>
      </c>
      <c r="H31" s="8">
        <v>-23.4</v>
      </c>
    </row>
    <row r="32" spans="1:16" x14ac:dyDescent="0.55000000000000004">
      <c r="A32" s="8">
        <v>0.62</v>
      </c>
      <c r="B32" s="9">
        <v>16.04</v>
      </c>
      <c r="D32" s="8">
        <v>6</v>
      </c>
      <c r="E32" s="8">
        <v>0</v>
      </c>
      <c r="F32" s="9">
        <v>-7.8</v>
      </c>
      <c r="G32" s="9">
        <v>-15.6</v>
      </c>
      <c r="H32" s="8">
        <v>-23.4</v>
      </c>
    </row>
    <row r="33" spans="1:8" x14ac:dyDescent="0.55000000000000004">
      <c r="A33" s="8">
        <v>0.64</v>
      </c>
      <c r="B33" s="9">
        <v>16.55</v>
      </c>
      <c r="D33" s="8">
        <v>6.2</v>
      </c>
      <c r="E33" s="8">
        <v>0</v>
      </c>
      <c r="F33" s="9">
        <v>-7.8</v>
      </c>
      <c r="G33" s="9">
        <v>-15.6</v>
      </c>
      <c r="H33" s="8">
        <v>-23.4</v>
      </c>
    </row>
    <row r="34" spans="1:8" x14ac:dyDescent="0.55000000000000004">
      <c r="A34" s="8">
        <v>0.66</v>
      </c>
      <c r="B34" s="9">
        <v>17.059999999999999</v>
      </c>
      <c r="D34" s="8">
        <v>6.4</v>
      </c>
      <c r="E34" s="8">
        <v>0</v>
      </c>
      <c r="F34" s="9">
        <v>-7.8</v>
      </c>
      <c r="G34" s="9">
        <v>-15.6</v>
      </c>
      <c r="H34" s="8">
        <v>-23.4</v>
      </c>
    </row>
    <row r="35" spans="1:8" x14ac:dyDescent="0.55000000000000004">
      <c r="A35" s="8">
        <v>0.68</v>
      </c>
      <c r="B35" s="9">
        <v>17.57</v>
      </c>
      <c r="D35" s="8">
        <v>6.6</v>
      </c>
      <c r="E35" s="8">
        <v>0</v>
      </c>
      <c r="F35" s="9">
        <v>-7.8</v>
      </c>
      <c r="G35" s="9">
        <v>-15.6</v>
      </c>
      <c r="H35" s="8">
        <v>-23.4</v>
      </c>
    </row>
    <row r="36" spans="1:8" x14ac:dyDescent="0.55000000000000004">
      <c r="A36" s="8">
        <v>0.7</v>
      </c>
      <c r="B36" s="9">
        <v>18.09</v>
      </c>
      <c r="D36" s="8">
        <v>6.8</v>
      </c>
      <c r="E36" s="8">
        <v>0</v>
      </c>
      <c r="F36" s="9">
        <v>-7.8</v>
      </c>
      <c r="G36" s="9">
        <v>-15.6</v>
      </c>
      <c r="H36" s="8">
        <v>-23.4</v>
      </c>
    </row>
    <row r="37" spans="1:8" x14ac:dyDescent="0.55000000000000004">
      <c r="A37" s="8">
        <v>0.72</v>
      </c>
      <c r="B37" s="9">
        <v>18.600000000000001</v>
      </c>
      <c r="D37" s="8">
        <v>7</v>
      </c>
      <c r="E37" s="8">
        <v>0</v>
      </c>
      <c r="F37" s="9">
        <v>-7.8</v>
      </c>
      <c r="G37" s="9">
        <v>-15.6</v>
      </c>
      <c r="H37" s="8">
        <v>-23.4</v>
      </c>
    </row>
    <row r="38" spans="1:8" x14ac:dyDescent="0.55000000000000004">
      <c r="A38" s="8">
        <v>0.74</v>
      </c>
      <c r="B38" s="9">
        <v>19.11</v>
      </c>
      <c r="D38" s="8">
        <v>7.2</v>
      </c>
      <c r="E38" s="8">
        <v>0</v>
      </c>
      <c r="F38" s="9">
        <v>-7.8</v>
      </c>
      <c r="G38" s="9">
        <v>-15.6</v>
      </c>
      <c r="H38" s="8">
        <v>-23.4</v>
      </c>
    </row>
    <row r="39" spans="1:8" x14ac:dyDescent="0.55000000000000004">
      <c r="A39" s="8">
        <v>0.76</v>
      </c>
      <c r="B39" s="9">
        <v>19.62</v>
      </c>
      <c r="D39" s="8">
        <v>7.4</v>
      </c>
      <c r="E39" s="8">
        <v>0</v>
      </c>
      <c r="F39" s="9">
        <v>-7.8</v>
      </c>
      <c r="G39" s="9">
        <v>-15.6</v>
      </c>
      <c r="H39" s="8">
        <v>-23.4</v>
      </c>
    </row>
    <row r="40" spans="1:8" x14ac:dyDescent="0.55000000000000004">
      <c r="A40" s="8">
        <v>0.78</v>
      </c>
      <c r="B40" s="9">
        <v>20.13</v>
      </c>
      <c r="D40" s="8">
        <v>7.6</v>
      </c>
      <c r="E40" s="8">
        <v>0</v>
      </c>
      <c r="F40" s="9">
        <v>-7.9</v>
      </c>
      <c r="G40" s="9">
        <v>-15.8</v>
      </c>
      <c r="H40" s="8">
        <v>-23.6</v>
      </c>
    </row>
    <row r="41" spans="1:8" x14ac:dyDescent="0.55000000000000004">
      <c r="A41" s="8">
        <v>0.8</v>
      </c>
      <c r="B41" s="8">
        <v>20.64</v>
      </c>
      <c r="D41" s="8">
        <v>7.8</v>
      </c>
      <c r="E41" s="8">
        <v>0</v>
      </c>
      <c r="F41" s="9">
        <v>0</v>
      </c>
      <c r="G41" s="9">
        <v>-22</v>
      </c>
      <c r="H41" s="8">
        <v>-28.1</v>
      </c>
    </row>
    <row r="42" spans="1:8" x14ac:dyDescent="0.55000000000000004">
      <c r="A42" s="8">
        <v>0.82</v>
      </c>
      <c r="B42" s="8">
        <v>21.15</v>
      </c>
    </row>
    <row r="43" spans="1:8" x14ac:dyDescent="0.55000000000000004">
      <c r="A43" s="8">
        <v>0.84</v>
      </c>
      <c r="B43" s="8">
        <v>21.66</v>
      </c>
    </row>
    <row r="44" spans="1:8" x14ac:dyDescent="0.55000000000000004">
      <c r="A44" s="8">
        <v>0.86</v>
      </c>
      <c r="B44" s="8">
        <v>22.17</v>
      </c>
    </row>
    <row r="45" spans="1:8" x14ac:dyDescent="0.55000000000000004">
      <c r="A45" s="8">
        <v>0.88</v>
      </c>
      <c r="B45" s="8">
        <v>22.68</v>
      </c>
    </row>
    <row r="46" spans="1:8" x14ac:dyDescent="0.55000000000000004">
      <c r="A46" s="8">
        <v>0.9</v>
      </c>
      <c r="B46" s="8">
        <v>23.19</v>
      </c>
    </row>
    <row r="47" spans="1:8" x14ac:dyDescent="0.55000000000000004">
      <c r="A47" s="8">
        <v>0.92</v>
      </c>
      <c r="B47" s="8">
        <v>23.7</v>
      </c>
    </row>
    <row r="48" spans="1:8" x14ac:dyDescent="0.55000000000000004">
      <c r="A48" s="8">
        <v>0.94</v>
      </c>
      <c r="B48" s="8">
        <v>24.21</v>
      </c>
    </row>
    <row r="49" spans="1:2" x14ac:dyDescent="0.55000000000000004">
      <c r="A49" s="8">
        <v>0.96</v>
      </c>
      <c r="B49" s="8">
        <v>24.72</v>
      </c>
    </row>
    <row r="50" spans="1:2" x14ac:dyDescent="0.55000000000000004">
      <c r="A50" s="8">
        <v>0.98</v>
      </c>
      <c r="B50" s="8">
        <v>25.23</v>
      </c>
    </row>
    <row r="51" spans="1:2" x14ac:dyDescent="0.55000000000000004">
      <c r="A51" s="8">
        <v>1</v>
      </c>
      <c r="B51" s="9">
        <v>25.74</v>
      </c>
    </row>
    <row r="52" spans="1:2" x14ac:dyDescent="0.55000000000000004">
      <c r="A52" s="8">
        <v>1.02</v>
      </c>
      <c r="B52" s="9">
        <v>26.25</v>
      </c>
    </row>
    <row r="53" spans="1:2" x14ac:dyDescent="0.55000000000000004">
      <c r="A53" s="8">
        <v>1.04</v>
      </c>
      <c r="B53" s="9">
        <v>26.76</v>
      </c>
    </row>
    <row r="54" spans="1:2" x14ac:dyDescent="0.55000000000000004">
      <c r="A54" s="8">
        <v>1.06</v>
      </c>
      <c r="B54" s="9">
        <v>27.27</v>
      </c>
    </row>
    <row r="55" spans="1:2" x14ac:dyDescent="0.55000000000000004">
      <c r="A55" s="8">
        <v>1.08</v>
      </c>
      <c r="B55" s="9">
        <v>27.78</v>
      </c>
    </row>
    <row r="56" spans="1:2" x14ac:dyDescent="0.55000000000000004">
      <c r="A56" s="8">
        <v>1.1000000000000001</v>
      </c>
      <c r="B56" s="9">
        <v>28.29</v>
      </c>
    </row>
    <row r="57" spans="1:2" x14ac:dyDescent="0.55000000000000004">
      <c r="A57" s="8">
        <v>1.1200000000000001</v>
      </c>
      <c r="B57" s="9">
        <v>28.8</v>
      </c>
    </row>
    <row r="58" spans="1:2" x14ac:dyDescent="0.55000000000000004">
      <c r="A58" s="8">
        <v>1.1399999999999999</v>
      </c>
      <c r="B58" s="9">
        <v>29.31</v>
      </c>
    </row>
    <row r="59" spans="1:2" x14ac:dyDescent="0.55000000000000004">
      <c r="A59" s="8">
        <v>1.1599999999999999</v>
      </c>
      <c r="B59" s="9">
        <v>29.82</v>
      </c>
    </row>
    <row r="60" spans="1:2" x14ac:dyDescent="0.55000000000000004">
      <c r="A60" s="8">
        <v>1.18</v>
      </c>
      <c r="B60" s="9">
        <v>30.33</v>
      </c>
    </row>
    <row r="61" spans="1:2" x14ac:dyDescent="0.55000000000000004">
      <c r="A61" s="8">
        <v>1.2</v>
      </c>
      <c r="B61" s="9">
        <v>30.84</v>
      </c>
    </row>
    <row r="62" spans="1:2" x14ac:dyDescent="0.55000000000000004">
      <c r="A62" s="8">
        <v>1.22</v>
      </c>
      <c r="B62" s="9">
        <v>31.35</v>
      </c>
    </row>
    <row r="63" spans="1:2" x14ac:dyDescent="0.55000000000000004">
      <c r="A63" s="8">
        <v>1.24</v>
      </c>
      <c r="B63" s="9">
        <v>31.86</v>
      </c>
    </row>
    <row r="64" spans="1:2" x14ac:dyDescent="0.55000000000000004">
      <c r="A64" s="8">
        <v>1.26</v>
      </c>
      <c r="B64" s="9">
        <v>32.369999999999997</v>
      </c>
    </row>
    <row r="65" spans="1:2" x14ac:dyDescent="0.55000000000000004">
      <c r="A65" s="8">
        <v>1.28</v>
      </c>
      <c r="B65" s="9">
        <v>32.880000000000003</v>
      </c>
    </row>
    <row r="66" spans="1:2" x14ac:dyDescent="0.55000000000000004">
      <c r="A66" s="8">
        <v>1.3</v>
      </c>
      <c r="B66" s="9">
        <v>33.39</v>
      </c>
    </row>
    <row r="67" spans="1:2" x14ac:dyDescent="0.55000000000000004">
      <c r="A67" s="8">
        <v>1.32</v>
      </c>
      <c r="B67" s="9">
        <v>33.9</v>
      </c>
    </row>
    <row r="68" spans="1:2" x14ac:dyDescent="0.55000000000000004">
      <c r="A68" s="8">
        <v>1.34</v>
      </c>
      <c r="B68" s="9">
        <v>34.409999999999997</v>
      </c>
    </row>
    <row r="69" spans="1:2" x14ac:dyDescent="0.55000000000000004">
      <c r="A69" s="8">
        <v>1.36</v>
      </c>
      <c r="B69" s="9">
        <v>34.92</v>
      </c>
    </row>
    <row r="70" spans="1:2" x14ac:dyDescent="0.55000000000000004">
      <c r="A70" s="8">
        <v>1.38</v>
      </c>
      <c r="B70" s="9">
        <v>35.43</v>
      </c>
    </row>
    <row r="71" spans="1:2" x14ac:dyDescent="0.55000000000000004">
      <c r="A71" s="8">
        <v>1.4</v>
      </c>
      <c r="B71" s="9">
        <v>35.94</v>
      </c>
    </row>
    <row r="72" spans="1:2" x14ac:dyDescent="0.55000000000000004">
      <c r="A72" s="8">
        <v>1.42</v>
      </c>
      <c r="B72" s="9">
        <v>36.450000000000003</v>
      </c>
    </row>
    <row r="73" spans="1:2" x14ac:dyDescent="0.55000000000000004">
      <c r="A73" s="8">
        <v>1.44</v>
      </c>
      <c r="B73" s="9">
        <v>36.96</v>
      </c>
    </row>
    <row r="74" spans="1:2" x14ac:dyDescent="0.55000000000000004">
      <c r="A74" s="8">
        <v>1.46</v>
      </c>
      <c r="B74" s="9">
        <v>37.47</v>
      </c>
    </row>
    <row r="75" spans="1:2" x14ac:dyDescent="0.55000000000000004">
      <c r="A75" s="8">
        <v>1.48</v>
      </c>
      <c r="B75" s="9">
        <v>37.979999999999997</v>
      </c>
    </row>
    <row r="76" spans="1:2" x14ac:dyDescent="0.55000000000000004">
      <c r="A76" s="8">
        <v>1.5</v>
      </c>
      <c r="B76" s="9">
        <v>38.49</v>
      </c>
    </row>
    <row r="77" spans="1:2" x14ac:dyDescent="0.55000000000000004">
      <c r="A77" s="8">
        <v>1.52</v>
      </c>
      <c r="B77" s="9">
        <v>39</v>
      </c>
    </row>
    <row r="78" spans="1:2" x14ac:dyDescent="0.55000000000000004">
      <c r="A78" s="8">
        <v>1.54</v>
      </c>
      <c r="B78" s="9">
        <v>39.51</v>
      </c>
    </row>
    <row r="79" spans="1:2" x14ac:dyDescent="0.55000000000000004">
      <c r="A79" s="8">
        <v>1.56</v>
      </c>
      <c r="B79" s="9">
        <v>40.020000000000003</v>
      </c>
    </row>
    <row r="80" spans="1:2" x14ac:dyDescent="0.55000000000000004">
      <c r="A80" s="8">
        <v>1.58</v>
      </c>
      <c r="B80" s="9">
        <v>40.53</v>
      </c>
    </row>
    <row r="81" spans="1:2" x14ac:dyDescent="0.55000000000000004">
      <c r="A81" s="8">
        <v>1.6</v>
      </c>
      <c r="B81" s="9">
        <v>41.04</v>
      </c>
    </row>
    <row r="82" spans="1:2" x14ac:dyDescent="0.55000000000000004">
      <c r="A82" s="8">
        <v>1.62</v>
      </c>
      <c r="B82" s="9">
        <v>41.55</v>
      </c>
    </row>
    <row r="83" spans="1:2" x14ac:dyDescent="0.55000000000000004">
      <c r="A83" s="8">
        <v>1.64</v>
      </c>
      <c r="B83" s="9">
        <v>42.06</v>
      </c>
    </row>
    <row r="84" spans="1:2" x14ac:dyDescent="0.55000000000000004">
      <c r="A84" s="8">
        <v>1.66</v>
      </c>
      <c r="B84" s="9">
        <v>42.57</v>
      </c>
    </row>
    <row r="85" spans="1:2" x14ac:dyDescent="0.55000000000000004">
      <c r="A85" s="8">
        <v>1.68</v>
      </c>
      <c r="B85" s="9">
        <v>43.08</v>
      </c>
    </row>
    <row r="86" spans="1:2" x14ac:dyDescent="0.55000000000000004">
      <c r="A86" s="8">
        <v>1.7</v>
      </c>
      <c r="B86" s="9">
        <v>43.59</v>
      </c>
    </row>
    <row r="87" spans="1:2" x14ac:dyDescent="0.55000000000000004">
      <c r="A87" s="8">
        <v>1.72</v>
      </c>
      <c r="B87" s="9">
        <v>44.1</v>
      </c>
    </row>
    <row r="88" spans="1:2" x14ac:dyDescent="0.55000000000000004">
      <c r="A88" s="8">
        <v>1.74</v>
      </c>
      <c r="B88" s="9">
        <v>44.61</v>
      </c>
    </row>
    <row r="89" spans="1:2" x14ac:dyDescent="0.55000000000000004">
      <c r="A89" s="8">
        <v>1.76</v>
      </c>
      <c r="B89" s="9">
        <v>45.12</v>
      </c>
    </row>
    <row r="90" spans="1:2" x14ac:dyDescent="0.55000000000000004">
      <c r="A90" s="8">
        <v>1.78</v>
      </c>
      <c r="B90" s="9">
        <v>45.63</v>
      </c>
    </row>
    <row r="91" spans="1:2" x14ac:dyDescent="0.55000000000000004">
      <c r="A91" s="8">
        <v>1.8</v>
      </c>
      <c r="B91" s="8">
        <v>46.14</v>
      </c>
    </row>
    <row r="92" spans="1:2" x14ac:dyDescent="0.55000000000000004">
      <c r="A92" s="8">
        <v>1.82</v>
      </c>
      <c r="B92" s="8">
        <v>46.65</v>
      </c>
    </row>
    <row r="93" spans="1:2" x14ac:dyDescent="0.55000000000000004">
      <c r="A93" s="8">
        <v>1.84</v>
      </c>
      <c r="B93" s="8">
        <v>47.16</v>
      </c>
    </row>
    <row r="94" spans="1:2" x14ac:dyDescent="0.55000000000000004">
      <c r="A94" s="8">
        <v>1.86</v>
      </c>
      <c r="B94" s="8">
        <v>47.67</v>
      </c>
    </row>
    <row r="95" spans="1:2" x14ac:dyDescent="0.55000000000000004">
      <c r="A95" s="8">
        <v>1.88</v>
      </c>
      <c r="B95" s="8">
        <v>48.18</v>
      </c>
    </row>
    <row r="96" spans="1:2" x14ac:dyDescent="0.55000000000000004">
      <c r="A96" s="8">
        <v>1.9</v>
      </c>
      <c r="B96" s="8">
        <v>48.69</v>
      </c>
    </row>
    <row r="97" spans="1:2" x14ac:dyDescent="0.55000000000000004">
      <c r="A97" s="8">
        <v>1.92</v>
      </c>
      <c r="B97" s="8">
        <v>49.2</v>
      </c>
    </row>
    <row r="98" spans="1:2" x14ac:dyDescent="0.55000000000000004">
      <c r="A98" s="8">
        <v>1.94</v>
      </c>
      <c r="B98" s="8">
        <v>49.71</v>
      </c>
    </row>
    <row r="99" spans="1:2" x14ac:dyDescent="0.55000000000000004">
      <c r="A99" s="8">
        <v>1.96</v>
      </c>
      <c r="B99" s="8">
        <v>50.23</v>
      </c>
    </row>
    <row r="100" spans="1:2" x14ac:dyDescent="0.55000000000000004">
      <c r="A100" s="8">
        <v>1.98</v>
      </c>
      <c r="B100" s="8">
        <v>50.74</v>
      </c>
    </row>
    <row r="101" spans="1:2" x14ac:dyDescent="0.55000000000000004">
      <c r="A101" s="8">
        <v>2</v>
      </c>
      <c r="B101" s="9">
        <v>51.25</v>
      </c>
    </row>
    <row r="102" spans="1:2" x14ac:dyDescent="0.55000000000000004">
      <c r="A102" s="8">
        <v>2.02</v>
      </c>
      <c r="B102" s="9">
        <v>51.76</v>
      </c>
    </row>
    <row r="103" spans="1:2" x14ac:dyDescent="0.55000000000000004">
      <c r="A103" s="8">
        <v>2.04</v>
      </c>
      <c r="B103" s="9">
        <v>52.27</v>
      </c>
    </row>
    <row r="104" spans="1:2" x14ac:dyDescent="0.55000000000000004">
      <c r="A104" s="8">
        <v>2.06</v>
      </c>
      <c r="B104" s="9">
        <v>52.78</v>
      </c>
    </row>
    <row r="105" spans="1:2" x14ac:dyDescent="0.55000000000000004">
      <c r="A105" s="8">
        <v>2.08</v>
      </c>
      <c r="B105" s="9">
        <v>53.29</v>
      </c>
    </row>
    <row r="106" spans="1:2" x14ac:dyDescent="0.55000000000000004">
      <c r="A106" s="8">
        <v>2.1</v>
      </c>
      <c r="B106" s="9">
        <v>53.8</v>
      </c>
    </row>
    <row r="107" spans="1:2" x14ac:dyDescent="0.55000000000000004">
      <c r="A107" s="8">
        <v>2.12</v>
      </c>
      <c r="B107" s="9">
        <v>54.31</v>
      </c>
    </row>
    <row r="108" spans="1:2" x14ac:dyDescent="0.55000000000000004">
      <c r="A108" s="8">
        <v>2.14</v>
      </c>
      <c r="B108" s="9">
        <v>54.82</v>
      </c>
    </row>
    <row r="109" spans="1:2" x14ac:dyDescent="0.55000000000000004">
      <c r="A109" s="8">
        <v>2.16</v>
      </c>
      <c r="B109" s="9">
        <v>55.33</v>
      </c>
    </row>
    <row r="110" spans="1:2" x14ac:dyDescent="0.55000000000000004">
      <c r="A110" s="8">
        <v>2.1800000000000002</v>
      </c>
      <c r="B110" s="9">
        <v>55.84</v>
      </c>
    </row>
    <row r="111" spans="1:2" x14ac:dyDescent="0.55000000000000004">
      <c r="A111" s="8">
        <v>2.2000000000000002</v>
      </c>
      <c r="B111" s="9">
        <v>56.35</v>
      </c>
    </row>
    <row r="112" spans="1:2" x14ac:dyDescent="0.55000000000000004">
      <c r="A112" s="8">
        <v>2.2200000000000002</v>
      </c>
      <c r="B112" s="9">
        <v>56.86</v>
      </c>
    </row>
    <row r="113" spans="1:2" x14ac:dyDescent="0.55000000000000004">
      <c r="A113" s="8">
        <v>2.2400000000000002</v>
      </c>
      <c r="B113" s="9">
        <v>57.37</v>
      </c>
    </row>
    <row r="114" spans="1:2" x14ac:dyDescent="0.55000000000000004">
      <c r="A114" s="8">
        <v>2.2599999999999998</v>
      </c>
      <c r="B114" s="9">
        <v>57.88</v>
      </c>
    </row>
    <row r="115" spans="1:2" x14ac:dyDescent="0.55000000000000004">
      <c r="A115" s="8">
        <v>2.2799999999999998</v>
      </c>
      <c r="B115" s="9">
        <v>58.39</v>
      </c>
    </row>
    <row r="116" spans="1:2" x14ac:dyDescent="0.55000000000000004">
      <c r="A116" s="8">
        <v>2.2999999999999998</v>
      </c>
      <c r="B116" s="9">
        <v>58.9</v>
      </c>
    </row>
    <row r="117" spans="1:2" x14ac:dyDescent="0.55000000000000004">
      <c r="A117" s="8">
        <v>2.3199999999999998</v>
      </c>
      <c r="B117" s="9">
        <v>59.41</v>
      </c>
    </row>
    <row r="118" spans="1:2" x14ac:dyDescent="0.55000000000000004">
      <c r="A118" s="8">
        <v>2.34</v>
      </c>
      <c r="B118" s="9">
        <v>59.92</v>
      </c>
    </row>
    <row r="119" spans="1:2" x14ac:dyDescent="0.55000000000000004">
      <c r="A119" s="8">
        <v>2.36</v>
      </c>
      <c r="B119" s="9">
        <v>60.43</v>
      </c>
    </row>
    <row r="120" spans="1:2" x14ac:dyDescent="0.55000000000000004">
      <c r="A120" s="8">
        <v>2.38</v>
      </c>
      <c r="B120" s="9">
        <v>60.94</v>
      </c>
    </row>
    <row r="121" spans="1:2" x14ac:dyDescent="0.55000000000000004">
      <c r="A121" s="8">
        <v>2.4</v>
      </c>
      <c r="B121" s="9">
        <v>61.45</v>
      </c>
    </row>
    <row r="122" spans="1:2" x14ac:dyDescent="0.55000000000000004">
      <c r="A122" s="8">
        <v>2.42</v>
      </c>
      <c r="B122" s="9">
        <v>61.96</v>
      </c>
    </row>
    <row r="123" spans="1:2" x14ac:dyDescent="0.55000000000000004">
      <c r="A123" s="8">
        <v>2.44</v>
      </c>
      <c r="B123" s="9">
        <v>62.47</v>
      </c>
    </row>
    <row r="124" spans="1:2" x14ac:dyDescent="0.55000000000000004">
      <c r="A124" s="8">
        <v>2.46</v>
      </c>
      <c r="B124" s="9">
        <v>62.98</v>
      </c>
    </row>
    <row r="125" spans="1:2" x14ac:dyDescent="0.55000000000000004">
      <c r="A125" s="8">
        <v>2.48</v>
      </c>
      <c r="B125" s="9">
        <v>63.49</v>
      </c>
    </row>
    <row r="126" spans="1:2" x14ac:dyDescent="0.55000000000000004">
      <c r="A126" s="8">
        <v>2.5</v>
      </c>
      <c r="B126" s="9">
        <v>64</v>
      </c>
    </row>
    <row r="127" spans="1:2" x14ac:dyDescent="0.55000000000000004">
      <c r="A127" s="8">
        <v>2.52</v>
      </c>
      <c r="B127" s="9">
        <v>64.510000000000005</v>
      </c>
    </row>
    <row r="128" spans="1:2" x14ac:dyDescent="0.55000000000000004">
      <c r="A128" s="8">
        <v>2.54</v>
      </c>
      <c r="B128" s="9">
        <v>65.02</v>
      </c>
    </row>
    <row r="129" spans="1:2" x14ac:dyDescent="0.55000000000000004">
      <c r="A129" s="8">
        <v>2.56</v>
      </c>
      <c r="B129" s="9">
        <v>65.53</v>
      </c>
    </row>
    <row r="130" spans="1:2" x14ac:dyDescent="0.55000000000000004">
      <c r="A130" s="8">
        <v>2.58</v>
      </c>
      <c r="B130" s="9">
        <v>66.040000000000006</v>
      </c>
    </row>
    <row r="131" spans="1:2" x14ac:dyDescent="0.55000000000000004">
      <c r="A131" s="8">
        <v>2.6</v>
      </c>
      <c r="B131" s="9">
        <v>66.55</v>
      </c>
    </row>
    <row r="132" spans="1:2" x14ac:dyDescent="0.55000000000000004">
      <c r="A132" s="8">
        <v>2.62</v>
      </c>
      <c r="B132" s="9">
        <v>67.06</v>
      </c>
    </row>
    <row r="133" spans="1:2" x14ac:dyDescent="0.55000000000000004">
      <c r="A133" s="8">
        <v>2.64</v>
      </c>
      <c r="B133" s="9">
        <v>67.569999999999993</v>
      </c>
    </row>
    <row r="134" spans="1:2" x14ac:dyDescent="0.55000000000000004">
      <c r="A134" s="8">
        <v>2.66</v>
      </c>
      <c r="B134" s="9">
        <v>68.08</v>
      </c>
    </row>
    <row r="135" spans="1:2" x14ac:dyDescent="0.55000000000000004">
      <c r="A135" s="8">
        <v>2.68</v>
      </c>
      <c r="B135" s="9">
        <v>68.59</v>
      </c>
    </row>
    <row r="136" spans="1:2" x14ac:dyDescent="0.55000000000000004">
      <c r="A136" s="8">
        <v>2.7</v>
      </c>
      <c r="B136" s="9">
        <v>69.099999999999994</v>
      </c>
    </row>
    <row r="137" spans="1:2" x14ac:dyDescent="0.55000000000000004">
      <c r="A137" s="8">
        <v>2.72</v>
      </c>
      <c r="B137" s="9">
        <v>69.61</v>
      </c>
    </row>
    <row r="138" spans="1:2" x14ac:dyDescent="0.55000000000000004">
      <c r="A138" s="8">
        <v>2.74</v>
      </c>
      <c r="B138" s="9">
        <v>70.12</v>
      </c>
    </row>
    <row r="139" spans="1:2" x14ac:dyDescent="0.55000000000000004">
      <c r="A139" s="8">
        <v>2.76</v>
      </c>
      <c r="B139" s="9">
        <v>70.63</v>
      </c>
    </row>
    <row r="140" spans="1:2" x14ac:dyDescent="0.55000000000000004">
      <c r="A140" s="8">
        <v>2.78</v>
      </c>
      <c r="B140" s="9">
        <v>71.14</v>
      </c>
    </row>
    <row r="141" spans="1:2" x14ac:dyDescent="0.55000000000000004">
      <c r="A141" s="8">
        <v>2.8</v>
      </c>
      <c r="B141" s="8">
        <v>71.650000000000006</v>
      </c>
    </row>
    <row r="142" spans="1:2" x14ac:dyDescent="0.55000000000000004">
      <c r="A142" s="8">
        <v>2.82</v>
      </c>
      <c r="B142" s="8">
        <v>72.16</v>
      </c>
    </row>
    <row r="143" spans="1:2" x14ac:dyDescent="0.55000000000000004">
      <c r="A143" s="8">
        <v>2.84</v>
      </c>
      <c r="B143" s="8">
        <v>72.67</v>
      </c>
    </row>
    <row r="144" spans="1:2" x14ac:dyDescent="0.55000000000000004">
      <c r="A144" s="8">
        <v>2.86</v>
      </c>
      <c r="B144" s="8">
        <v>73.180000000000007</v>
      </c>
    </row>
    <row r="145" spans="1:2" x14ac:dyDescent="0.55000000000000004">
      <c r="A145" s="8">
        <v>2.88</v>
      </c>
      <c r="B145" s="8">
        <v>73.69</v>
      </c>
    </row>
    <row r="146" spans="1:2" x14ac:dyDescent="0.55000000000000004">
      <c r="A146" s="8">
        <v>2.9</v>
      </c>
      <c r="B146" s="8">
        <v>74.2</v>
      </c>
    </row>
    <row r="147" spans="1:2" x14ac:dyDescent="0.55000000000000004">
      <c r="A147" s="8">
        <v>2.92</v>
      </c>
      <c r="B147" s="8">
        <v>74.709999999999994</v>
      </c>
    </row>
    <row r="148" spans="1:2" x14ac:dyDescent="0.55000000000000004">
      <c r="A148" s="8">
        <v>2.94</v>
      </c>
      <c r="B148" s="8">
        <v>75.22</v>
      </c>
    </row>
    <row r="149" spans="1:2" x14ac:dyDescent="0.55000000000000004">
      <c r="A149" s="8">
        <v>2.96</v>
      </c>
      <c r="B149" s="8">
        <v>75.73</v>
      </c>
    </row>
    <row r="150" spans="1:2" x14ac:dyDescent="0.55000000000000004">
      <c r="A150" s="8">
        <v>2.98</v>
      </c>
      <c r="B150" s="8">
        <v>76.239999999999995</v>
      </c>
    </row>
    <row r="151" spans="1:2" x14ac:dyDescent="0.55000000000000004">
      <c r="A151" s="8">
        <v>3</v>
      </c>
      <c r="B151" s="9">
        <v>76.75</v>
      </c>
    </row>
    <row r="152" spans="1:2" x14ac:dyDescent="0.55000000000000004">
      <c r="A152" s="8">
        <v>3.02</v>
      </c>
      <c r="B152" s="9">
        <v>77.260000000000005</v>
      </c>
    </row>
    <row r="153" spans="1:2" x14ac:dyDescent="0.55000000000000004">
      <c r="A153" s="8">
        <v>3.04</v>
      </c>
      <c r="B153" s="9">
        <v>77.77</v>
      </c>
    </row>
    <row r="154" spans="1:2" x14ac:dyDescent="0.55000000000000004">
      <c r="A154" s="8">
        <v>3.06</v>
      </c>
      <c r="B154" s="9">
        <v>78.28</v>
      </c>
    </row>
    <row r="155" spans="1:2" x14ac:dyDescent="0.55000000000000004">
      <c r="A155" s="8">
        <v>3.08</v>
      </c>
      <c r="B155" s="9">
        <v>78.790000000000006</v>
      </c>
    </row>
    <row r="156" spans="1:2" x14ac:dyDescent="0.55000000000000004">
      <c r="A156" s="8">
        <v>3.1</v>
      </c>
      <c r="B156" s="9">
        <v>79.3</v>
      </c>
    </row>
    <row r="157" spans="1:2" x14ac:dyDescent="0.55000000000000004">
      <c r="A157" s="8">
        <v>3.12</v>
      </c>
      <c r="B157" s="9">
        <v>79.81</v>
      </c>
    </row>
    <row r="158" spans="1:2" x14ac:dyDescent="0.55000000000000004">
      <c r="A158" s="8">
        <v>3.14</v>
      </c>
      <c r="B158" s="9">
        <v>80.319999999999993</v>
      </c>
    </row>
    <row r="159" spans="1:2" x14ac:dyDescent="0.55000000000000004">
      <c r="A159" s="8">
        <v>3.16</v>
      </c>
      <c r="B159" s="9">
        <v>80.83</v>
      </c>
    </row>
    <row r="160" spans="1:2" x14ac:dyDescent="0.55000000000000004">
      <c r="A160" s="8">
        <v>3.18</v>
      </c>
      <c r="B160" s="9">
        <v>81.34</v>
      </c>
    </row>
    <row r="161" spans="1:2" x14ac:dyDescent="0.55000000000000004">
      <c r="A161" s="8">
        <v>3.2</v>
      </c>
      <c r="B161" s="9">
        <v>81.86</v>
      </c>
    </row>
    <row r="162" spans="1:2" x14ac:dyDescent="0.55000000000000004">
      <c r="A162" s="8">
        <v>3.22</v>
      </c>
      <c r="B162" s="9">
        <v>82.37</v>
      </c>
    </row>
    <row r="163" spans="1:2" x14ac:dyDescent="0.55000000000000004">
      <c r="A163" s="8">
        <v>3.24</v>
      </c>
      <c r="B163" s="9">
        <v>82.88</v>
      </c>
    </row>
    <row r="164" spans="1:2" x14ac:dyDescent="0.55000000000000004">
      <c r="A164" s="8">
        <v>3.26</v>
      </c>
      <c r="B164" s="9">
        <v>83.39</v>
      </c>
    </row>
    <row r="165" spans="1:2" x14ac:dyDescent="0.55000000000000004">
      <c r="A165" s="8">
        <v>3.28</v>
      </c>
      <c r="B165" s="9">
        <v>83.9</v>
      </c>
    </row>
    <row r="166" spans="1:2" x14ac:dyDescent="0.55000000000000004">
      <c r="A166" s="8">
        <v>3.3</v>
      </c>
      <c r="B166" s="9">
        <v>84.41</v>
      </c>
    </row>
    <row r="167" spans="1:2" x14ac:dyDescent="0.55000000000000004">
      <c r="A167" s="8">
        <v>3.32</v>
      </c>
      <c r="B167" s="9">
        <v>84.92</v>
      </c>
    </row>
    <row r="168" spans="1:2" x14ac:dyDescent="0.55000000000000004">
      <c r="A168" s="8">
        <v>3.34</v>
      </c>
      <c r="B168" s="9">
        <v>85.43</v>
      </c>
    </row>
    <row r="169" spans="1:2" x14ac:dyDescent="0.55000000000000004">
      <c r="A169" s="8">
        <v>3.36</v>
      </c>
      <c r="B169" s="9">
        <v>85.94</v>
      </c>
    </row>
    <row r="170" spans="1:2" x14ac:dyDescent="0.55000000000000004">
      <c r="A170" s="8">
        <v>3.38</v>
      </c>
      <c r="B170" s="9">
        <v>86.45</v>
      </c>
    </row>
    <row r="171" spans="1:2" x14ac:dyDescent="0.55000000000000004">
      <c r="A171" s="8">
        <v>3.4</v>
      </c>
      <c r="B171" s="9">
        <v>86.96</v>
      </c>
    </row>
    <row r="172" spans="1:2" x14ac:dyDescent="0.55000000000000004">
      <c r="A172" s="8">
        <v>3.42</v>
      </c>
      <c r="B172" s="9">
        <v>87.47</v>
      </c>
    </row>
    <row r="173" spans="1:2" x14ac:dyDescent="0.55000000000000004">
      <c r="A173" s="8">
        <v>3.44</v>
      </c>
      <c r="B173" s="9">
        <v>87.98</v>
      </c>
    </row>
    <row r="174" spans="1:2" x14ac:dyDescent="0.55000000000000004">
      <c r="A174" s="8">
        <v>3.46</v>
      </c>
      <c r="B174" s="9">
        <v>88.49</v>
      </c>
    </row>
    <row r="175" spans="1:2" x14ac:dyDescent="0.55000000000000004">
      <c r="A175" s="8">
        <v>3.48</v>
      </c>
      <c r="B175" s="9">
        <v>89</v>
      </c>
    </row>
    <row r="176" spans="1:2" x14ac:dyDescent="0.55000000000000004">
      <c r="A176" s="8">
        <v>3.5</v>
      </c>
      <c r="B176" s="9">
        <v>89.51</v>
      </c>
    </row>
    <row r="177" spans="1:2" x14ac:dyDescent="0.55000000000000004">
      <c r="A177" s="8">
        <v>3.52</v>
      </c>
      <c r="B177" s="9">
        <v>90.02</v>
      </c>
    </row>
    <row r="178" spans="1:2" x14ac:dyDescent="0.55000000000000004">
      <c r="A178" s="8">
        <v>3.54</v>
      </c>
      <c r="B178" s="9">
        <v>90.53</v>
      </c>
    </row>
    <row r="179" spans="1:2" x14ac:dyDescent="0.55000000000000004">
      <c r="A179" s="8">
        <v>3.56</v>
      </c>
      <c r="B179" s="9">
        <v>91.04</v>
      </c>
    </row>
    <row r="180" spans="1:2" x14ac:dyDescent="0.55000000000000004">
      <c r="A180" s="8">
        <v>3.58</v>
      </c>
      <c r="B180" s="9">
        <v>91.55</v>
      </c>
    </row>
    <row r="181" spans="1:2" x14ac:dyDescent="0.55000000000000004">
      <c r="A181" s="8">
        <v>3.6</v>
      </c>
      <c r="B181" s="9">
        <v>92.06</v>
      </c>
    </row>
    <row r="182" spans="1:2" x14ac:dyDescent="0.55000000000000004">
      <c r="A182" s="8">
        <v>3.62</v>
      </c>
      <c r="B182" s="9">
        <v>92.57</v>
      </c>
    </row>
    <row r="183" spans="1:2" x14ac:dyDescent="0.55000000000000004">
      <c r="A183" s="8">
        <v>3.64</v>
      </c>
      <c r="B183" s="9">
        <v>93.08</v>
      </c>
    </row>
    <row r="184" spans="1:2" x14ac:dyDescent="0.55000000000000004">
      <c r="A184" s="8">
        <v>3.66</v>
      </c>
      <c r="B184" s="9">
        <v>93.59</v>
      </c>
    </row>
    <row r="185" spans="1:2" x14ac:dyDescent="0.55000000000000004">
      <c r="A185" s="8">
        <v>3.68</v>
      </c>
      <c r="B185" s="9">
        <v>94.1</v>
      </c>
    </row>
    <row r="186" spans="1:2" x14ac:dyDescent="0.55000000000000004">
      <c r="A186" s="8">
        <v>3.7</v>
      </c>
      <c r="B186" s="9">
        <v>94.61</v>
      </c>
    </row>
    <row r="187" spans="1:2" x14ac:dyDescent="0.55000000000000004">
      <c r="A187" s="8">
        <v>3.72</v>
      </c>
      <c r="B187" s="9">
        <v>95.12</v>
      </c>
    </row>
    <row r="188" spans="1:2" x14ac:dyDescent="0.55000000000000004">
      <c r="A188" s="8">
        <v>3.74</v>
      </c>
      <c r="B188" s="9">
        <v>95.63</v>
      </c>
    </row>
    <row r="189" spans="1:2" x14ac:dyDescent="0.55000000000000004">
      <c r="A189" s="8">
        <v>3.76</v>
      </c>
      <c r="B189" s="9">
        <v>96.14</v>
      </c>
    </row>
    <row r="190" spans="1:2" x14ac:dyDescent="0.55000000000000004">
      <c r="A190" s="8">
        <v>3.78</v>
      </c>
      <c r="B190" s="9">
        <v>96.65</v>
      </c>
    </row>
    <row r="191" spans="1:2" x14ac:dyDescent="0.55000000000000004">
      <c r="A191" s="8">
        <v>3.8</v>
      </c>
      <c r="B191" s="8">
        <v>97.16</v>
      </c>
    </row>
    <row r="192" spans="1:2" x14ac:dyDescent="0.55000000000000004">
      <c r="A192" s="8">
        <v>3.82</v>
      </c>
      <c r="B192" s="8">
        <v>97.67</v>
      </c>
    </row>
    <row r="193" spans="1:2" x14ac:dyDescent="0.55000000000000004">
      <c r="A193" s="8">
        <v>3.84</v>
      </c>
      <c r="B193" s="8">
        <v>98.18</v>
      </c>
    </row>
    <row r="194" spans="1:2" x14ac:dyDescent="0.55000000000000004">
      <c r="A194" s="8">
        <v>3.86</v>
      </c>
      <c r="B194" s="8">
        <v>98.69</v>
      </c>
    </row>
    <row r="195" spans="1:2" x14ac:dyDescent="0.55000000000000004">
      <c r="A195" s="8">
        <v>3.88</v>
      </c>
      <c r="B195" s="8">
        <v>99.2</v>
      </c>
    </row>
    <row r="196" spans="1:2" x14ac:dyDescent="0.55000000000000004">
      <c r="A196" s="8">
        <v>3.9</v>
      </c>
      <c r="B196" s="8">
        <v>99.71</v>
      </c>
    </row>
    <row r="197" spans="1:2" x14ac:dyDescent="0.55000000000000004">
      <c r="A197" s="8">
        <v>3.92</v>
      </c>
      <c r="B197" s="8">
        <v>100.22</v>
      </c>
    </row>
    <row r="198" spans="1:2" x14ac:dyDescent="0.55000000000000004">
      <c r="A198" s="8">
        <v>3.94</v>
      </c>
      <c r="B198" s="8">
        <v>100.73</v>
      </c>
    </row>
    <row r="199" spans="1:2" x14ac:dyDescent="0.55000000000000004">
      <c r="A199" s="8">
        <v>3.96</v>
      </c>
      <c r="B199" s="8">
        <v>101.24</v>
      </c>
    </row>
    <row r="200" spans="1:2" x14ac:dyDescent="0.55000000000000004">
      <c r="A200" s="8">
        <v>3.98</v>
      </c>
      <c r="B200" s="8">
        <v>101.75</v>
      </c>
    </row>
    <row r="201" spans="1:2" x14ac:dyDescent="0.55000000000000004">
      <c r="A201" s="8">
        <v>4</v>
      </c>
      <c r="B201" s="9">
        <v>102.26</v>
      </c>
    </row>
    <row r="202" spans="1:2" x14ac:dyDescent="0.55000000000000004">
      <c r="A202" s="8">
        <v>4.0199999999999996</v>
      </c>
      <c r="B202" s="9">
        <v>102.77</v>
      </c>
    </row>
    <row r="203" spans="1:2" x14ac:dyDescent="0.55000000000000004">
      <c r="A203" s="8">
        <v>4.04</v>
      </c>
      <c r="B203" s="9">
        <v>103.28</v>
      </c>
    </row>
    <row r="204" spans="1:2" x14ac:dyDescent="0.55000000000000004">
      <c r="A204" s="8">
        <v>4.0599999999999996</v>
      </c>
      <c r="B204" s="9">
        <v>103.79</v>
      </c>
    </row>
    <row r="205" spans="1:2" x14ac:dyDescent="0.55000000000000004">
      <c r="A205" s="8">
        <v>4.08</v>
      </c>
      <c r="B205" s="9">
        <v>104.3</v>
      </c>
    </row>
    <row r="206" spans="1:2" x14ac:dyDescent="0.55000000000000004">
      <c r="A206" s="8">
        <v>4.0999999999999996</v>
      </c>
      <c r="B206" s="9">
        <v>104.81</v>
      </c>
    </row>
    <row r="207" spans="1:2" x14ac:dyDescent="0.55000000000000004">
      <c r="A207" s="8">
        <v>4.12</v>
      </c>
      <c r="B207" s="9">
        <v>105.32</v>
      </c>
    </row>
    <row r="208" spans="1:2" x14ac:dyDescent="0.55000000000000004">
      <c r="A208" s="8">
        <v>4.1399999999999997</v>
      </c>
      <c r="B208" s="9">
        <v>105.83</v>
      </c>
    </row>
    <row r="209" spans="1:2" x14ac:dyDescent="0.55000000000000004">
      <c r="A209" s="8">
        <v>4.16</v>
      </c>
      <c r="B209" s="9">
        <v>106.34</v>
      </c>
    </row>
    <row r="210" spans="1:2" x14ac:dyDescent="0.55000000000000004">
      <c r="A210" s="8">
        <v>4.18</v>
      </c>
      <c r="B210" s="9">
        <v>106.85</v>
      </c>
    </row>
    <row r="211" spans="1:2" x14ac:dyDescent="0.55000000000000004">
      <c r="A211" s="8">
        <v>4.2</v>
      </c>
      <c r="B211" s="9">
        <v>107.36</v>
      </c>
    </row>
    <row r="212" spans="1:2" x14ac:dyDescent="0.55000000000000004">
      <c r="A212" s="8">
        <v>4.22</v>
      </c>
      <c r="B212" s="9">
        <v>107.87</v>
      </c>
    </row>
    <row r="213" spans="1:2" x14ac:dyDescent="0.55000000000000004">
      <c r="A213" s="8">
        <v>4.24</v>
      </c>
      <c r="B213" s="9">
        <v>108.38</v>
      </c>
    </row>
    <row r="214" spans="1:2" x14ac:dyDescent="0.55000000000000004">
      <c r="A214" s="8">
        <v>4.26</v>
      </c>
      <c r="B214" s="9">
        <v>108.89</v>
      </c>
    </row>
    <row r="215" spans="1:2" x14ac:dyDescent="0.55000000000000004">
      <c r="A215" s="8">
        <v>4.28</v>
      </c>
      <c r="B215" s="9">
        <v>109.4</v>
      </c>
    </row>
    <row r="216" spans="1:2" x14ac:dyDescent="0.55000000000000004">
      <c r="A216" s="8">
        <v>4.3</v>
      </c>
      <c r="B216" s="9">
        <v>109.91</v>
      </c>
    </row>
    <row r="217" spans="1:2" x14ac:dyDescent="0.55000000000000004">
      <c r="A217" s="8">
        <v>4.32</v>
      </c>
      <c r="B217" s="9">
        <v>110.42</v>
      </c>
    </row>
    <row r="218" spans="1:2" x14ac:dyDescent="0.55000000000000004">
      <c r="A218" s="8">
        <v>4.34</v>
      </c>
      <c r="B218" s="9">
        <v>110.93</v>
      </c>
    </row>
    <row r="219" spans="1:2" x14ac:dyDescent="0.55000000000000004">
      <c r="A219" s="8">
        <v>4.3600000000000003</v>
      </c>
      <c r="B219" s="9">
        <v>111.44</v>
      </c>
    </row>
    <row r="220" spans="1:2" x14ac:dyDescent="0.55000000000000004">
      <c r="A220" s="8">
        <v>4.38</v>
      </c>
      <c r="B220" s="9">
        <v>111.95</v>
      </c>
    </row>
    <row r="221" spans="1:2" x14ac:dyDescent="0.55000000000000004">
      <c r="A221" s="8">
        <v>4.4000000000000004</v>
      </c>
      <c r="B221" s="9">
        <v>112.46</v>
      </c>
    </row>
    <row r="222" spans="1:2" x14ac:dyDescent="0.55000000000000004">
      <c r="A222" s="8">
        <v>4.42</v>
      </c>
      <c r="B222" s="9">
        <v>112.97</v>
      </c>
    </row>
    <row r="223" spans="1:2" x14ac:dyDescent="0.55000000000000004">
      <c r="A223" s="8">
        <v>4.4400000000000004</v>
      </c>
      <c r="B223" s="9">
        <v>113.48</v>
      </c>
    </row>
    <row r="224" spans="1:2" x14ac:dyDescent="0.55000000000000004">
      <c r="A224" s="8">
        <v>4.46</v>
      </c>
      <c r="B224" s="9">
        <v>114</v>
      </c>
    </row>
    <row r="225" spans="1:2" x14ac:dyDescent="0.55000000000000004">
      <c r="A225" s="8">
        <v>4.4800000000000004</v>
      </c>
      <c r="B225" s="9">
        <v>114.51</v>
      </c>
    </row>
    <row r="226" spans="1:2" x14ac:dyDescent="0.55000000000000004">
      <c r="A226" s="8">
        <v>4.5</v>
      </c>
      <c r="B226" s="9">
        <v>115.02</v>
      </c>
    </row>
    <row r="227" spans="1:2" x14ac:dyDescent="0.55000000000000004">
      <c r="A227" s="8">
        <v>4.5199999999999996</v>
      </c>
      <c r="B227" s="9">
        <v>115.53</v>
      </c>
    </row>
    <row r="228" spans="1:2" x14ac:dyDescent="0.55000000000000004">
      <c r="A228" s="8">
        <v>4.54</v>
      </c>
      <c r="B228" s="9">
        <v>116.04</v>
      </c>
    </row>
    <row r="229" spans="1:2" x14ac:dyDescent="0.55000000000000004">
      <c r="A229" s="8">
        <v>4.5599999999999996</v>
      </c>
      <c r="B229" s="9">
        <v>116.55</v>
      </c>
    </row>
    <row r="230" spans="1:2" x14ac:dyDescent="0.55000000000000004">
      <c r="A230" s="8">
        <v>4.58</v>
      </c>
      <c r="B230" s="9">
        <v>117.06</v>
      </c>
    </row>
    <row r="231" spans="1:2" x14ac:dyDescent="0.55000000000000004">
      <c r="A231" s="8">
        <v>4.5999999999999996</v>
      </c>
      <c r="B231" s="9">
        <v>117.57</v>
      </c>
    </row>
    <row r="232" spans="1:2" x14ac:dyDescent="0.55000000000000004">
      <c r="A232" s="8">
        <v>4.62</v>
      </c>
      <c r="B232" s="9">
        <v>118.08</v>
      </c>
    </row>
    <row r="233" spans="1:2" x14ac:dyDescent="0.55000000000000004">
      <c r="A233" s="8">
        <v>4.6399999999999997</v>
      </c>
      <c r="B233" s="9">
        <v>118.59</v>
      </c>
    </row>
    <row r="234" spans="1:2" x14ac:dyDescent="0.55000000000000004">
      <c r="A234" s="8">
        <v>4.66</v>
      </c>
      <c r="B234" s="9">
        <v>119.1</v>
      </c>
    </row>
    <row r="235" spans="1:2" x14ac:dyDescent="0.55000000000000004">
      <c r="A235" s="8">
        <v>4.68</v>
      </c>
      <c r="B235" s="9">
        <v>119.61</v>
      </c>
    </row>
    <row r="236" spans="1:2" x14ac:dyDescent="0.55000000000000004">
      <c r="A236" s="8">
        <v>4.7</v>
      </c>
      <c r="B236" s="9">
        <v>120.12</v>
      </c>
    </row>
    <row r="237" spans="1:2" x14ac:dyDescent="0.55000000000000004">
      <c r="A237" s="8">
        <v>4.72</v>
      </c>
      <c r="B237" s="9">
        <v>120.63</v>
      </c>
    </row>
    <row r="238" spans="1:2" x14ac:dyDescent="0.55000000000000004">
      <c r="A238" s="8">
        <v>4.74</v>
      </c>
      <c r="B238" s="9">
        <v>121.14</v>
      </c>
    </row>
    <row r="239" spans="1:2" x14ac:dyDescent="0.55000000000000004">
      <c r="A239" s="8">
        <v>4.76</v>
      </c>
      <c r="B239" s="9">
        <v>121.65</v>
      </c>
    </row>
    <row r="240" spans="1:2" x14ac:dyDescent="0.55000000000000004">
      <c r="A240" s="8">
        <v>4.78</v>
      </c>
      <c r="B240" s="9">
        <v>122.16</v>
      </c>
    </row>
    <row r="241" spans="1:2" x14ac:dyDescent="0.55000000000000004">
      <c r="A241" s="8">
        <v>4.8</v>
      </c>
      <c r="B241" s="8">
        <v>122.67</v>
      </c>
    </row>
    <row r="242" spans="1:2" x14ac:dyDescent="0.55000000000000004">
      <c r="A242" s="8">
        <v>4.82</v>
      </c>
      <c r="B242" s="8">
        <v>123.18</v>
      </c>
    </row>
    <row r="243" spans="1:2" x14ac:dyDescent="0.55000000000000004">
      <c r="A243" s="8">
        <v>4.84</v>
      </c>
      <c r="B243" s="8">
        <v>123.69</v>
      </c>
    </row>
    <row r="244" spans="1:2" x14ac:dyDescent="0.55000000000000004">
      <c r="A244" s="8">
        <v>4.8600000000000003</v>
      </c>
      <c r="B244" s="8">
        <v>124.2</v>
      </c>
    </row>
    <row r="245" spans="1:2" x14ac:dyDescent="0.55000000000000004">
      <c r="A245" s="8">
        <v>4.88</v>
      </c>
      <c r="B245" s="8">
        <v>124.71</v>
      </c>
    </row>
    <row r="246" spans="1:2" x14ac:dyDescent="0.55000000000000004">
      <c r="A246" s="8">
        <v>4.9000000000000004</v>
      </c>
      <c r="B246" s="8">
        <v>125.22</v>
      </c>
    </row>
    <row r="247" spans="1:2" x14ac:dyDescent="0.55000000000000004">
      <c r="A247" s="8">
        <v>4.92</v>
      </c>
      <c r="B247" s="8">
        <v>125.73</v>
      </c>
    </row>
    <row r="248" spans="1:2" x14ac:dyDescent="0.55000000000000004">
      <c r="A248" s="8">
        <v>4.9400000000000004</v>
      </c>
      <c r="B248" s="8">
        <v>126.24</v>
      </c>
    </row>
    <row r="249" spans="1:2" x14ac:dyDescent="0.55000000000000004">
      <c r="A249" s="8">
        <v>4.96</v>
      </c>
      <c r="B249" s="8">
        <v>126.75</v>
      </c>
    </row>
    <row r="250" spans="1:2" x14ac:dyDescent="0.55000000000000004">
      <c r="A250" s="8">
        <v>4.9800000000000004</v>
      </c>
      <c r="B250" s="8">
        <v>127.26</v>
      </c>
    </row>
    <row r="251" spans="1:2" x14ac:dyDescent="0.55000000000000004">
      <c r="A251" s="8">
        <v>5</v>
      </c>
      <c r="B251" s="9">
        <v>127.77</v>
      </c>
    </row>
    <row r="252" spans="1:2" x14ac:dyDescent="0.55000000000000004">
      <c r="A252" s="8">
        <v>5.0199999999999996</v>
      </c>
      <c r="B252" s="9">
        <v>128.28</v>
      </c>
    </row>
    <row r="253" spans="1:2" x14ac:dyDescent="0.55000000000000004">
      <c r="A253" s="8">
        <v>5.04</v>
      </c>
      <c r="B253" s="9">
        <v>128.79</v>
      </c>
    </row>
    <row r="254" spans="1:2" x14ac:dyDescent="0.55000000000000004">
      <c r="A254" s="8">
        <v>5.0599999999999996</v>
      </c>
      <c r="B254" s="9">
        <v>129.30000000000001</v>
      </c>
    </row>
    <row r="255" spans="1:2" x14ac:dyDescent="0.55000000000000004">
      <c r="A255" s="8">
        <v>5.08</v>
      </c>
      <c r="B255" s="9">
        <v>129.81</v>
      </c>
    </row>
    <row r="256" spans="1:2" x14ac:dyDescent="0.55000000000000004">
      <c r="A256" s="8">
        <v>5.0999999999999996</v>
      </c>
      <c r="B256" s="9">
        <v>130.32</v>
      </c>
    </row>
    <row r="257" spans="1:2" x14ac:dyDescent="0.55000000000000004">
      <c r="A257" s="8">
        <v>5.12</v>
      </c>
      <c r="B257" s="9">
        <v>130.83000000000001</v>
      </c>
    </row>
    <row r="258" spans="1:2" x14ac:dyDescent="0.55000000000000004">
      <c r="A258" s="8">
        <v>5.14</v>
      </c>
      <c r="B258" s="9">
        <v>131.34</v>
      </c>
    </row>
    <row r="259" spans="1:2" x14ac:dyDescent="0.55000000000000004">
      <c r="A259" s="8">
        <v>5.16</v>
      </c>
      <c r="B259" s="9">
        <v>131.85</v>
      </c>
    </row>
    <row r="260" spans="1:2" x14ac:dyDescent="0.55000000000000004">
      <c r="A260" s="8">
        <v>5.18</v>
      </c>
      <c r="B260" s="9">
        <v>132.36000000000001</v>
      </c>
    </row>
    <row r="261" spans="1:2" x14ac:dyDescent="0.55000000000000004">
      <c r="A261" s="8">
        <v>5.2</v>
      </c>
      <c r="B261" s="9">
        <v>132.87</v>
      </c>
    </row>
    <row r="262" spans="1:2" x14ac:dyDescent="0.55000000000000004">
      <c r="A262" s="8">
        <v>5.22</v>
      </c>
      <c r="B262" s="9">
        <v>133.38</v>
      </c>
    </row>
    <row r="263" spans="1:2" x14ac:dyDescent="0.55000000000000004">
      <c r="A263" s="8">
        <v>5.24</v>
      </c>
      <c r="B263" s="9">
        <v>133.88999999999999</v>
      </c>
    </row>
    <row r="264" spans="1:2" x14ac:dyDescent="0.55000000000000004">
      <c r="A264" s="8">
        <v>5.26</v>
      </c>
      <c r="B264" s="9">
        <v>134.4</v>
      </c>
    </row>
    <row r="265" spans="1:2" x14ac:dyDescent="0.55000000000000004">
      <c r="A265" s="8">
        <v>5.28</v>
      </c>
      <c r="B265" s="9">
        <v>134.91</v>
      </c>
    </row>
    <row r="266" spans="1:2" x14ac:dyDescent="0.55000000000000004">
      <c r="A266" s="8">
        <v>5.3</v>
      </c>
      <c r="B266" s="9">
        <v>135.41999999999999</v>
      </c>
    </row>
    <row r="267" spans="1:2" x14ac:dyDescent="0.55000000000000004">
      <c r="A267" s="8">
        <v>5.32</v>
      </c>
      <c r="B267" s="9">
        <v>135.93</v>
      </c>
    </row>
    <row r="268" spans="1:2" x14ac:dyDescent="0.55000000000000004">
      <c r="A268" s="8">
        <v>5.34</v>
      </c>
      <c r="B268" s="9">
        <v>136.44</v>
      </c>
    </row>
    <row r="269" spans="1:2" x14ac:dyDescent="0.55000000000000004">
      <c r="A269" s="8">
        <v>5.36</v>
      </c>
      <c r="B269" s="9">
        <v>136.94999999999999</v>
      </c>
    </row>
    <row r="270" spans="1:2" x14ac:dyDescent="0.55000000000000004">
      <c r="A270" s="8">
        <v>5.38</v>
      </c>
      <c r="B270" s="9">
        <v>137.46</v>
      </c>
    </row>
    <row r="271" spans="1:2" x14ac:dyDescent="0.55000000000000004">
      <c r="A271" s="8">
        <v>5.4</v>
      </c>
      <c r="B271" s="9">
        <v>137.97</v>
      </c>
    </row>
    <row r="272" spans="1:2" x14ac:dyDescent="0.55000000000000004">
      <c r="A272" s="8">
        <v>5.42</v>
      </c>
      <c r="B272" s="9">
        <v>138.47999999999999</v>
      </c>
    </row>
    <row r="273" spans="1:2" x14ac:dyDescent="0.55000000000000004">
      <c r="A273" s="8">
        <v>5.44</v>
      </c>
      <c r="B273" s="9">
        <v>138.99</v>
      </c>
    </row>
    <row r="274" spans="1:2" x14ac:dyDescent="0.55000000000000004">
      <c r="A274" s="8">
        <v>5.46</v>
      </c>
      <c r="B274" s="9">
        <v>139.5</v>
      </c>
    </row>
    <row r="275" spans="1:2" x14ac:dyDescent="0.55000000000000004">
      <c r="A275" s="8">
        <v>5.48</v>
      </c>
      <c r="B275" s="9">
        <v>140.01</v>
      </c>
    </row>
    <row r="276" spans="1:2" x14ac:dyDescent="0.55000000000000004">
      <c r="A276" s="8">
        <v>5.5</v>
      </c>
      <c r="B276" s="9">
        <v>140.52000000000001</v>
      </c>
    </row>
    <row r="277" spans="1:2" x14ac:dyDescent="0.55000000000000004">
      <c r="A277" s="8">
        <v>5.52</v>
      </c>
      <c r="B277" s="9">
        <v>141.03</v>
      </c>
    </row>
    <row r="278" spans="1:2" x14ac:dyDescent="0.55000000000000004">
      <c r="A278" s="8">
        <v>5.54</v>
      </c>
      <c r="B278" s="9">
        <v>141.54</v>
      </c>
    </row>
    <row r="279" spans="1:2" x14ac:dyDescent="0.55000000000000004">
      <c r="A279" s="8">
        <v>5.56</v>
      </c>
      <c r="B279" s="9">
        <v>142.05000000000001</v>
      </c>
    </row>
    <row r="280" spans="1:2" x14ac:dyDescent="0.55000000000000004">
      <c r="A280" s="8">
        <v>5.58</v>
      </c>
      <c r="B280" s="9">
        <v>142.56</v>
      </c>
    </row>
    <row r="281" spans="1:2" x14ac:dyDescent="0.55000000000000004">
      <c r="A281" s="8">
        <v>5.6</v>
      </c>
      <c r="B281" s="9">
        <v>143.07</v>
      </c>
    </row>
    <row r="282" spans="1:2" x14ac:dyDescent="0.55000000000000004">
      <c r="A282" s="8">
        <v>5.62</v>
      </c>
      <c r="B282" s="9">
        <v>143.58000000000001</v>
      </c>
    </row>
    <row r="283" spans="1:2" x14ac:dyDescent="0.55000000000000004">
      <c r="A283" s="8">
        <v>5.64</v>
      </c>
      <c r="B283" s="9">
        <v>144.09</v>
      </c>
    </row>
    <row r="284" spans="1:2" x14ac:dyDescent="0.55000000000000004">
      <c r="A284" s="8">
        <v>5.66</v>
      </c>
      <c r="B284" s="9">
        <v>144.6</v>
      </c>
    </row>
    <row r="285" spans="1:2" x14ac:dyDescent="0.55000000000000004">
      <c r="A285" s="8">
        <v>5.68</v>
      </c>
      <c r="B285" s="9">
        <v>145.11000000000001</v>
      </c>
    </row>
    <row r="286" spans="1:2" x14ac:dyDescent="0.55000000000000004">
      <c r="A286" s="8">
        <v>5.7</v>
      </c>
      <c r="B286" s="9">
        <v>145.62</v>
      </c>
    </row>
    <row r="287" spans="1:2" x14ac:dyDescent="0.55000000000000004">
      <c r="A287" s="8">
        <v>5.72</v>
      </c>
      <c r="B287" s="9">
        <v>146.13999999999999</v>
      </c>
    </row>
    <row r="288" spans="1:2" x14ac:dyDescent="0.55000000000000004">
      <c r="A288" s="8">
        <v>5.74</v>
      </c>
      <c r="B288" s="9">
        <v>146.65</v>
      </c>
    </row>
    <row r="289" spans="1:2" x14ac:dyDescent="0.55000000000000004">
      <c r="A289" s="8">
        <v>5.76</v>
      </c>
      <c r="B289" s="9">
        <v>147.16</v>
      </c>
    </row>
    <row r="290" spans="1:2" x14ac:dyDescent="0.55000000000000004">
      <c r="A290" s="8">
        <v>5.78</v>
      </c>
      <c r="B290" s="9">
        <v>147.66999999999999</v>
      </c>
    </row>
    <row r="291" spans="1:2" x14ac:dyDescent="0.55000000000000004">
      <c r="A291" s="8">
        <v>5.8</v>
      </c>
      <c r="B291" s="8">
        <v>148.18</v>
      </c>
    </row>
    <row r="292" spans="1:2" x14ac:dyDescent="0.55000000000000004">
      <c r="A292" s="8">
        <v>5.82</v>
      </c>
      <c r="B292" s="8">
        <v>148.69</v>
      </c>
    </row>
    <row r="293" spans="1:2" x14ac:dyDescent="0.55000000000000004">
      <c r="A293" s="8">
        <v>5.84</v>
      </c>
      <c r="B293" s="8">
        <v>149.19999999999999</v>
      </c>
    </row>
    <row r="294" spans="1:2" x14ac:dyDescent="0.55000000000000004">
      <c r="A294" s="8">
        <v>5.86</v>
      </c>
      <c r="B294" s="8">
        <v>149.71</v>
      </c>
    </row>
    <row r="295" spans="1:2" x14ac:dyDescent="0.55000000000000004">
      <c r="A295" s="8">
        <v>5.88</v>
      </c>
      <c r="B295" s="8">
        <v>150.22</v>
      </c>
    </row>
    <row r="296" spans="1:2" x14ac:dyDescent="0.55000000000000004">
      <c r="A296" s="8">
        <v>5.9</v>
      </c>
      <c r="B296" s="8">
        <v>150.72999999999999</v>
      </c>
    </row>
    <row r="297" spans="1:2" x14ac:dyDescent="0.55000000000000004">
      <c r="A297" s="8">
        <v>5.92</v>
      </c>
      <c r="B297" s="8">
        <v>151.24</v>
      </c>
    </row>
    <row r="298" spans="1:2" x14ac:dyDescent="0.55000000000000004">
      <c r="A298" s="8">
        <v>5.94</v>
      </c>
      <c r="B298" s="8">
        <v>151.75</v>
      </c>
    </row>
    <row r="299" spans="1:2" x14ac:dyDescent="0.55000000000000004">
      <c r="A299" s="8">
        <v>5.96</v>
      </c>
      <c r="B299" s="8">
        <v>152.26</v>
      </c>
    </row>
    <row r="300" spans="1:2" x14ac:dyDescent="0.55000000000000004">
      <c r="A300" s="8">
        <v>5.98</v>
      </c>
      <c r="B300" s="8">
        <v>152.77000000000001</v>
      </c>
    </row>
    <row r="301" spans="1:2" x14ac:dyDescent="0.55000000000000004">
      <c r="A301" s="8">
        <v>6</v>
      </c>
      <c r="B301" s="9">
        <v>153.28</v>
      </c>
    </row>
    <row r="302" spans="1:2" x14ac:dyDescent="0.55000000000000004">
      <c r="A302" s="8">
        <v>6.02</v>
      </c>
      <c r="B302" s="9">
        <v>153.79</v>
      </c>
    </row>
    <row r="303" spans="1:2" x14ac:dyDescent="0.55000000000000004">
      <c r="A303" s="8">
        <v>6.04</v>
      </c>
      <c r="B303" s="9">
        <v>154.30000000000001</v>
      </c>
    </row>
    <row r="304" spans="1:2" x14ac:dyDescent="0.55000000000000004">
      <c r="A304" s="8">
        <v>6.06</v>
      </c>
      <c r="B304" s="9">
        <v>154.81</v>
      </c>
    </row>
    <row r="305" spans="1:2" x14ac:dyDescent="0.55000000000000004">
      <c r="A305" s="8">
        <v>6.08</v>
      </c>
      <c r="B305" s="9">
        <v>155.32</v>
      </c>
    </row>
    <row r="306" spans="1:2" x14ac:dyDescent="0.55000000000000004">
      <c r="A306" s="8">
        <v>6.1</v>
      </c>
      <c r="B306" s="9">
        <v>155.83000000000001</v>
      </c>
    </row>
    <row r="307" spans="1:2" x14ac:dyDescent="0.55000000000000004">
      <c r="A307" s="8">
        <v>6.12</v>
      </c>
      <c r="B307" s="9">
        <v>156.34</v>
      </c>
    </row>
    <row r="308" spans="1:2" x14ac:dyDescent="0.55000000000000004">
      <c r="A308" s="8">
        <v>6.14</v>
      </c>
      <c r="B308" s="9">
        <v>156.85</v>
      </c>
    </row>
    <row r="309" spans="1:2" x14ac:dyDescent="0.55000000000000004">
      <c r="A309" s="8">
        <v>6.16</v>
      </c>
      <c r="B309" s="9">
        <v>157.36000000000001</v>
      </c>
    </row>
    <row r="310" spans="1:2" x14ac:dyDescent="0.55000000000000004">
      <c r="A310" s="8">
        <v>6.18</v>
      </c>
      <c r="B310" s="9">
        <v>157.87</v>
      </c>
    </row>
    <row r="311" spans="1:2" x14ac:dyDescent="0.55000000000000004">
      <c r="A311" s="8">
        <v>6.2</v>
      </c>
      <c r="B311" s="9">
        <v>158.38</v>
      </c>
    </row>
    <row r="312" spans="1:2" x14ac:dyDescent="0.55000000000000004">
      <c r="A312" s="8">
        <v>6.22</v>
      </c>
      <c r="B312" s="9">
        <v>158.88999999999999</v>
      </c>
    </row>
    <row r="313" spans="1:2" x14ac:dyDescent="0.55000000000000004">
      <c r="A313" s="8">
        <v>6.24</v>
      </c>
      <c r="B313" s="9">
        <v>159.4</v>
      </c>
    </row>
    <row r="314" spans="1:2" x14ac:dyDescent="0.55000000000000004">
      <c r="A314" s="8">
        <v>6.26</v>
      </c>
      <c r="B314" s="9">
        <v>159.91</v>
      </c>
    </row>
    <row r="315" spans="1:2" x14ac:dyDescent="0.55000000000000004">
      <c r="A315" s="8">
        <v>6.28</v>
      </c>
      <c r="B315" s="9">
        <v>160.41999999999999</v>
      </c>
    </row>
    <row r="316" spans="1:2" x14ac:dyDescent="0.55000000000000004">
      <c r="A316" s="8">
        <v>6.3</v>
      </c>
      <c r="B316" s="9">
        <v>160.93</v>
      </c>
    </row>
    <row r="317" spans="1:2" x14ac:dyDescent="0.55000000000000004">
      <c r="A317" s="8">
        <v>6.32</v>
      </c>
      <c r="B317" s="9">
        <v>161.44</v>
      </c>
    </row>
    <row r="318" spans="1:2" x14ac:dyDescent="0.55000000000000004">
      <c r="A318" s="8">
        <v>6.34</v>
      </c>
      <c r="B318" s="9">
        <v>161.94999999999999</v>
      </c>
    </row>
    <row r="319" spans="1:2" x14ac:dyDescent="0.55000000000000004">
      <c r="A319" s="8">
        <v>6.36</v>
      </c>
      <c r="B319" s="9">
        <v>162.46</v>
      </c>
    </row>
    <row r="320" spans="1:2" x14ac:dyDescent="0.55000000000000004">
      <c r="A320" s="8">
        <v>6.38</v>
      </c>
      <c r="B320" s="9">
        <v>162.97</v>
      </c>
    </row>
    <row r="321" spans="1:2" x14ac:dyDescent="0.55000000000000004">
      <c r="A321" s="8">
        <v>6.4</v>
      </c>
      <c r="B321" s="9">
        <v>163.47999999999999</v>
      </c>
    </row>
    <row r="322" spans="1:2" x14ac:dyDescent="0.55000000000000004">
      <c r="A322" s="8">
        <v>6.42</v>
      </c>
      <c r="B322" s="9">
        <v>163.99</v>
      </c>
    </row>
    <row r="323" spans="1:2" x14ac:dyDescent="0.55000000000000004">
      <c r="A323" s="8">
        <v>6.44</v>
      </c>
      <c r="B323" s="9">
        <v>164.5</v>
      </c>
    </row>
    <row r="324" spans="1:2" x14ac:dyDescent="0.55000000000000004">
      <c r="A324" s="8">
        <v>6.46</v>
      </c>
      <c r="B324" s="9">
        <v>165.01</v>
      </c>
    </row>
    <row r="325" spans="1:2" x14ac:dyDescent="0.55000000000000004">
      <c r="A325" s="8">
        <v>6.48</v>
      </c>
      <c r="B325" s="9">
        <v>165.52</v>
      </c>
    </row>
    <row r="326" spans="1:2" x14ac:dyDescent="0.55000000000000004">
      <c r="A326" s="8">
        <v>6.5</v>
      </c>
      <c r="B326" s="9">
        <v>166.03</v>
      </c>
    </row>
    <row r="327" spans="1:2" x14ac:dyDescent="0.55000000000000004">
      <c r="A327" s="8">
        <v>6.52</v>
      </c>
      <c r="B327" s="9">
        <v>166.54</v>
      </c>
    </row>
    <row r="328" spans="1:2" x14ac:dyDescent="0.55000000000000004">
      <c r="A328" s="8">
        <v>6.54</v>
      </c>
      <c r="B328" s="9">
        <v>167.05</v>
      </c>
    </row>
    <row r="329" spans="1:2" x14ac:dyDescent="0.55000000000000004">
      <c r="A329" s="8">
        <v>6.56</v>
      </c>
      <c r="B329" s="9">
        <v>167.56</v>
      </c>
    </row>
    <row r="330" spans="1:2" x14ac:dyDescent="0.55000000000000004">
      <c r="A330" s="8">
        <v>6.58</v>
      </c>
      <c r="B330" s="9">
        <v>168.07</v>
      </c>
    </row>
    <row r="331" spans="1:2" x14ac:dyDescent="0.55000000000000004">
      <c r="A331" s="8">
        <v>6.6</v>
      </c>
      <c r="B331" s="9">
        <v>168.58</v>
      </c>
    </row>
    <row r="332" spans="1:2" x14ac:dyDescent="0.55000000000000004">
      <c r="A332" s="8">
        <v>6.62</v>
      </c>
      <c r="B332" s="9">
        <v>169.09</v>
      </c>
    </row>
    <row r="333" spans="1:2" x14ac:dyDescent="0.55000000000000004">
      <c r="A333" s="8">
        <v>6.64</v>
      </c>
      <c r="B333" s="9">
        <v>169.6</v>
      </c>
    </row>
    <row r="334" spans="1:2" x14ac:dyDescent="0.55000000000000004">
      <c r="A334" s="8">
        <v>6.66</v>
      </c>
      <c r="B334" s="9">
        <v>170.11</v>
      </c>
    </row>
    <row r="335" spans="1:2" x14ac:dyDescent="0.55000000000000004">
      <c r="A335" s="8">
        <v>6.68</v>
      </c>
      <c r="B335" s="9">
        <v>170.62</v>
      </c>
    </row>
    <row r="336" spans="1:2" x14ac:dyDescent="0.55000000000000004">
      <c r="A336" s="8">
        <v>6.7</v>
      </c>
      <c r="B336" s="9">
        <v>171.13</v>
      </c>
    </row>
    <row r="337" spans="1:2" x14ac:dyDescent="0.55000000000000004">
      <c r="A337" s="8">
        <v>6.72</v>
      </c>
      <c r="B337" s="9">
        <v>171.64</v>
      </c>
    </row>
    <row r="338" spans="1:2" x14ac:dyDescent="0.55000000000000004">
      <c r="A338" s="8">
        <v>6.74</v>
      </c>
      <c r="B338" s="9">
        <v>172.15</v>
      </c>
    </row>
    <row r="339" spans="1:2" x14ac:dyDescent="0.55000000000000004">
      <c r="A339" s="8">
        <v>6.76</v>
      </c>
      <c r="B339" s="9">
        <v>172.66</v>
      </c>
    </row>
    <row r="340" spans="1:2" x14ac:dyDescent="0.55000000000000004">
      <c r="A340" s="8">
        <v>6.78</v>
      </c>
      <c r="B340" s="9">
        <v>173.17</v>
      </c>
    </row>
    <row r="341" spans="1:2" x14ac:dyDescent="0.55000000000000004">
      <c r="A341" s="8">
        <v>6.8</v>
      </c>
      <c r="B341" s="9">
        <v>173.68</v>
      </c>
    </row>
    <row r="342" spans="1:2" x14ac:dyDescent="0.55000000000000004">
      <c r="A342" s="8">
        <v>6.82</v>
      </c>
      <c r="B342" s="9">
        <v>174.19</v>
      </c>
    </row>
    <row r="343" spans="1:2" x14ac:dyDescent="0.55000000000000004">
      <c r="A343" s="8">
        <v>6.84</v>
      </c>
      <c r="B343" s="9">
        <v>174.7</v>
      </c>
    </row>
    <row r="344" spans="1:2" x14ac:dyDescent="0.55000000000000004">
      <c r="A344" s="8">
        <v>6.86</v>
      </c>
      <c r="B344" s="9">
        <v>175.21</v>
      </c>
    </row>
    <row r="345" spans="1:2" x14ac:dyDescent="0.55000000000000004">
      <c r="A345" s="8">
        <v>6.88</v>
      </c>
      <c r="B345" s="9">
        <v>175.72</v>
      </c>
    </row>
    <row r="346" spans="1:2" x14ac:dyDescent="0.55000000000000004">
      <c r="A346" s="8">
        <v>6.9</v>
      </c>
      <c r="B346" s="9">
        <v>176.23</v>
      </c>
    </row>
    <row r="347" spans="1:2" x14ac:dyDescent="0.55000000000000004">
      <c r="A347" s="8">
        <v>6.92</v>
      </c>
      <c r="B347" s="9">
        <v>176.74</v>
      </c>
    </row>
    <row r="348" spans="1:2" x14ac:dyDescent="0.55000000000000004">
      <c r="A348" s="8">
        <v>6.94</v>
      </c>
      <c r="B348" s="9">
        <v>177.25</v>
      </c>
    </row>
    <row r="349" spans="1:2" x14ac:dyDescent="0.55000000000000004">
      <c r="A349" s="8">
        <v>6.96</v>
      </c>
      <c r="B349" s="9">
        <v>177.76</v>
      </c>
    </row>
    <row r="350" spans="1:2" x14ac:dyDescent="0.55000000000000004">
      <c r="A350" s="8">
        <v>6.98</v>
      </c>
      <c r="B350" s="9">
        <v>178.28</v>
      </c>
    </row>
    <row r="351" spans="1:2" x14ac:dyDescent="0.55000000000000004">
      <c r="A351" s="8">
        <v>7</v>
      </c>
      <c r="B351" s="9">
        <v>178.79</v>
      </c>
    </row>
    <row r="352" spans="1:2" x14ac:dyDescent="0.55000000000000004">
      <c r="A352" s="8">
        <v>7.02</v>
      </c>
      <c r="B352" s="9">
        <v>179.3</v>
      </c>
    </row>
    <row r="353" spans="1:2" x14ac:dyDescent="0.55000000000000004">
      <c r="A353" s="8">
        <v>7.04</v>
      </c>
      <c r="B353" s="9">
        <v>179.81</v>
      </c>
    </row>
    <row r="354" spans="1:2" x14ac:dyDescent="0.55000000000000004">
      <c r="A354" s="8">
        <v>7.06</v>
      </c>
      <c r="B354" s="9">
        <v>180.32</v>
      </c>
    </row>
    <row r="355" spans="1:2" x14ac:dyDescent="0.55000000000000004">
      <c r="A355" s="8">
        <v>7.08</v>
      </c>
      <c r="B355" s="9">
        <v>180.83</v>
      </c>
    </row>
    <row r="356" spans="1:2" x14ac:dyDescent="0.55000000000000004">
      <c r="A356" s="8">
        <v>7.1</v>
      </c>
      <c r="B356" s="9">
        <v>181.34</v>
      </c>
    </row>
    <row r="357" spans="1:2" x14ac:dyDescent="0.55000000000000004">
      <c r="A357" s="8">
        <v>7.12</v>
      </c>
      <c r="B357" s="9">
        <v>181.85</v>
      </c>
    </row>
    <row r="358" spans="1:2" x14ac:dyDescent="0.55000000000000004">
      <c r="A358" s="8">
        <v>7.14</v>
      </c>
      <c r="B358" s="9">
        <v>182.36</v>
      </c>
    </row>
    <row r="359" spans="1:2" x14ac:dyDescent="0.55000000000000004">
      <c r="A359" s="8">
        <v>7.16</v>
      </c>
      <c r="B359" s="9">
        <v>182.87</v>
      </c>
    </row>
    <row r="360" spans="1:2" x14ac:dyDescent="0.55000000000000004">
      <c r="A360" s="8">
        <v>7.18</v>
      </c>
      <c r="B360" s="9">
        <v>183.38</v>
      </c>
    </row>
    <row r="361" spans="1:2" x14ac:dyDescent="0.55000000000000004">
      <c r="A361" s="8">
        <v>7.2</v>
      </c>
      <c r="B361" s="9">
        <v>183.89</v>
      </c>
    </row>
    <row r="362" spans="1:2" x14ac:dyDescent="0.55000000000000004">
      <c r="A362" s="8">
        <v>7.22</v>
      </c>
      <c r="B362" s="9">
        <v>184.4</v>
      </c>
    </row>
    <row r="363" spans="1:2" x14ac:dyDescent="0.55000000000000004">
      <c r="A363" s="8">
        <v>7.24</v>
      </c>
      <c r="B363" s="9">
        <v>184.91</v>
      </c>
    </row>
    <row r="364" spans="1:2" x14ac:dyDescent="0.55000000000000004">
      <c r="A364" s="8">
        <v>7.26</v>
      </c>
      <c r="B364" s="9">
        <v>185.42</v>
      </c>
    </row>
    <row r="365" spans="1:2" x14ac:dyDescent="0.55000000000000004">
      <c r="A365" s="8">
        <v>7.28</v>
      </c>
      <c r="B365" s="9">
        <v>185.93</v>
      </c>
    </row>
    <row r="366" spans="1:2" x14ac:dyDescent="0.55000000000000004">
      <c r="A366" s="8">
        <v>7.3</v>
      </c>
      <c r="B366" s="9">
        <v>186.44</v>
      </c>
    </row>
    <row r="367" spans="1:2" x14ac:dyDescent="0.55000000000000004">
      <c r="A367" s="8">
        <v>7.32</v>
      </c>
      <c r="B367" s="9">
        <v>186.95</v>
      </c>
    </row>
    <row r="368" spans="1:2" x14ac:dyDescent="0.55000000000000004">
      <c r="A368" s="8">
        <v>7.34</v>
      </c>
      <c r="B368" s="9">
        <v>187.46</v>
      </c>
    </row>
    <row r="369" spans="1:2" x14ac:dyDescent="0.55000000000000004">
      <c r="A369" s="8">
        <v>7.36</v>
      </c>
      <c r="B369" s="9">
        <v>187.97</v>
      </c>
    </row>
    <row r="370" spans="1:2" x14ac:dyDescent="0.55000000000000004">
      <c r="A370" s="8">
        <v>7.38</v>
      </c>
      <c r="B370" s="9">
        <v>188.48</v>
      </c>
    </row>
    <row r="371" spans="1:2" x14ac:dyDescent="0.55000000000000004">
      <c r="A371" s="8">
        <v>7.4</v>
      </c>
      <c r="B371" s="9">
        <v>188.99</v>
      </c>
    </row>
    <row r="372" spans="1:2" x14ac:dyDescent="0.55000000000000004">
      <c r="A372" s="8">
        <v>7.42</v>
      </c>
      <c r="B372" s="9">
        <v>189.5</v>
      </c>
    </row>
    <row r="373" spans="1:2" x14ac:dyDescent="0.55000000000000004">
      <c r="A373" s="8">
        <v>7.44</v>
      </c>
      <c r="B373" s="9">
        <v>190.01</v>
      </c>
    </row>
    <row r="374" spans="1:2" x14ac:dyDescent="0.55000000000000004">
      <c r="A374" s="8">
        <v>7.46</v>
      </c>
      <c r="B374" s="9">
        <v>190.52</v>
      </c>
    </row>
    <row r="375" spans="1:2" x14ac:dyDescent="0.55000000000000004">
      <c r="A375" s="8">
        <v>7.48</v>
      </c>
      <c r="B375" s="9">
        <v>191.03</v>
      </c>
    </row>
    <row r="376" spans="1:2" x14ac:dyDescent="0.55000000000000004">
      <c r="A376" s="8">
        <v>7.5</v>
      </c>
      <c r="B376" s="9">
        <v>191.54</v>
      </c>
    </row>
    <row r="377" spans="1:2" x14ac:dyDescent="0.55000000000000004">
      <c r="A377" s="8">
        <v>7.52</v>
      </c>
      <c r="B377" s="9">
        <v>192.05</v>
      </c>
    </row>
    <row r="378" spans="1:2" x14ac:dyDescent="0.55000000000000004">
      <c r="A378" s="8">
        <v>7.54</v>
      </c>
      <c r="B378" s="9">
        <v>192.56</v>
      </c>
    </row>
    <row r="379" spans="1:2" x14ac:dyDescent="0.55000000000000004">
      <c r="A379" s="8">
        <v>7.56</v>
      </c>
      <c r="B379" s="9">
        <v>193.07</v>
      </c>
    </row>
    <row r="380" spans="1:2" x14ac:dyDescent="0.55000000000000004">
      <c r="A380" s="8">
        <v>7.58</v>
      </c>
      <c r="B380" s="9">
        <v>193.57</v>
      </c>
    </row>
    <row r="381" spans="1:2" x14ac:dyDescent="0.55000000000000004">
      <c r="A381" s="8">
        <v>7.6</v>
      </c>
      <c r="B381" s="9">
        <v>193.98</v>
      </c>
    </row>
    <row r="382" spans="1:2" x14ac:dyDescent="0.55000000000000004">
      <c r="A382" s="8">
        <v>7.62</v>
      </c>
      <c r="B382" s="9">
        <v>194.21</v>
      </c>
    </row>
  </sheetData>
  <sheetProtection sheet="1" objects="1" scenarios="1"/>
  <conditionalFormatting sqref="A1:A1048576">
    <cfRule type="expression" dxfId="10" priority="2">
      <formula>IF(AND(OR(B1=$P$3,B1=$P$5),OR(A1=$O$3,A1=$O$5)),TRUE,FALSE)</formula>
    </cfRule>
  </conditionalFormatting>
  <conditionalFormatting sqref="B1:B1048576">
    <cfRule type="expression" dxfId="9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268"/>
  <sheetViews>
    <sheetView workbookViewId="0">
      <selection activeCell="C1" sqref="C1"/>
    </sheetView>
  </sheetViews>
  <sheetFormatPr defaultColWidth="9.15625" defaultRowHeight="14.4" x14ac:dyDescent="0.55000000000000004"/>
  <cols>
    <col min="1" max="7" width="9.15625" style="8"/>
    <col min="8" max="16384" width="9.15625" style="5"/>
  </cols>
  <sheetData>
    <row r="1" spans="1:17" x14ac:dyDescent="0.55000000000000004">
      <c r="A1" s="8">
        <v>0</v>
      </c>
      <c r="B1" s="9">
        <v>7.0000000000000007E-2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7" x14ac:dyDescent="0.55000000000000004">
      <c r="A2" s="8">
        <v>0.02</v>
      </c>
      <c r="B2" s="9">
        <v>0.17</v>
      </c>
      <c r="D2" s="8">
        <v>0</v>
      </c>
      <c r="E2" s="8">
        <v>0</v>
      </c>
      <c r="F2" s="7">
        <v>0.7</v>
      </c>
      <c r="G2" s="7">
        <v>1.4</v>
      </c>
      <c r="H2" s="8">
        <v>2.2000000000000002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7" x14ac:dyDescent="0.55000000000000004">
      <c r="A3" s="8">
        <v>0.04</v>
      </c>
      <c r="B3" s="9">
        <v>0.28000000000000003</v>
      </c>
      <c r="D3" s="8">
        <v>0.2</v>
      </c>
      <c r="E3" s="8">
        <v>0</v>
      </c>
      <c r="F3" s="7">
        <v>0.7</v>
      </c>
      <c r="G3" s="7">
        <v>1.4</v>
      </c>
      <c r="H3" s="8">
        <v>2.2000000000000002</v>
      </c>
      <c r="J3" s="6">
        <f>'Tank Sounding'!D23</f>
        <v>0.08</v>
      </c>
      <c r="K3" s="5">
        <f>MROUND(J3,0.2)</f>
        <v>0</v>
      </c>
      <c r="L3" s="5">
        <f>VLOOKUP(ROUNDDOWN($K$3,2),D:H,MATCH(L2,E1:H1,0)+1,FALSE)</f>
        <v>1.4</v>
      </c>
      <c r="M3" s="5">
        <f>L3+((N3-L3)*(M2-L2))</f>
        <v>1.5199999999999998</v>
      </c>
      <c r="N3" s="5">
        <f>VLOOKUP(ROUNDDOWN($K$3,2),D:H,MATCH(N2,E1:H1,0)+1,FALSE)</f>
        <v>2.2000000000000002</v>
      </c>
      <c r="O3" s="5">
        <f>IF(P8,O8,O8-0.01)</f>
        <v>0.1</v>
      </c>
      <c r="P3" s="4">
        <f>VLOOKUP(ROUNDDOWN(O3,2),$A:$B,2,FALSE)</f>
        <v>0.6</v>
      </c>
    </row>
    <row r="4" spans="1:17" x14ac:dyDescent="0.55000000000000004">
      <c r="A4" s="8">
        <v>0.06</v>
      </c>
      <c r="B4" s="9">
        <v>0.39</v>
      </c>
      <c r="D4" s="8">
        <v>0.4</v>
      </c>
      <c r="E4" s="8">
        <v>0</v>
      </c>
      <c r="F4" s="7">
        <v>0.7</v>
      </c>
      <c r="G4" s="7">
        <v>1.4</v>
      </c>
      <c r="H4" s="8">
        <v>2.2000000000000002</v>
      </c>
      <c r="J4" s="5" t="b">
        <f>IF(AND(OR(B1=$P$3,B1=$P$5),OR(A1=$O$3,A1=$O$5)),TRUE,FALSE)</f>
        <v>0</v>
      </c>
      <c r="O4" s="6">
        <f>J3+(M3/100)</f>
        <v>9.5200000000000007E-2</v>
      </c>
      <c r="P4" s="6">
        <f>IF((P5-P3)&gt;0,P3+((P5-P3)/(O5-O3)*(O4-O3)),P3)</f>
        <v>0.5736</v>
      </c>
    </row>
    <row r="5" spans="1:17" x14ac:dyDescent="0.55000000000000004">
      <c r="A5" s="8">
        <v>0.08</v>
      </c>
      <c r="B5" s="9">
        <v>0.49</v>
      </c>
      <c r="D5" s="8">
        <v>0.6</v>
      </c>
      <c r="E5" s="8">
        <v>0</v>
      </c>
      <c r="F5" s="7">
        <v>0.7</v>
      </c>
      <c r="G5" s="7">
        <v>1.4</v>
      </c>
      <c r="H5" s="8">
        <v>2.2000000000000002</v>
      </c>
      <c r="O5" s="5">
        <f>IF(O4=O3,O3,O3+0.02)</f>
        <v>0.12000000000000001</v>
      </c>
      <c r="P5" s="4">
        <f>VLOOKUP(ROUNDDOWN(O5,2),$A:$B,2,FALSE)</f>
        <v>0.71</v>
      </c>
    </row>
    <row r="6" spans="1:17" x14ac:dyDescent="0.55000000000000004">
      <c r="A6" s="8">
        <v>0.1</v>
      </c>
      <c r="B6" s="9">
        <v>0.6</v>
      </c>
      <c r="D6" s="8">
        <v>0.8</v>
      </c>
      <c r="E6" s="8">
        <v>0</v>
      </c>
      <c r="F6" s="7">
        <v>0.7</v>
      </c>
      <c r="G6" s="7">
        <v>1.4</v>
      </c>
      <c r="H6" s="8">
        <v>2.2000000000000002</v>
      </c>
    </row>
    <row r="7" spans="1:17" x14ac:dyDescent="0.55000000000000004">
      <c r="A7" s="8">
        <v>0.12</v>
      </c>
      <c r="B7" s="9">
        <v>0.71</v>
      </c>
      <c r="D7" s="8">
        <v>1</v>
      </c>
      <c r="E7" s="8">
        <v>0</v>
      </c>
      <c r="F7" s="7">
        <v>0.7</v>
      </c>
      <c r="G7" s="7">
        <v>1.4</v>
      </c>
      <c r="H7" s="8">
        <v>2.2000000000000002</v>
      </c>
    </row>
    <row r="8" spans="1:17" x14ac:dyDescent="0.55000000000000004">
      <c r="A8" s="8">
        <v>0.14000000000000001</v>
      </c>
      <c r="B8" s="9">
        <v>0.81</v>
      </c>
      <c r="D8" s="8">
        <v>1.2</v>
      </c>
      <c r="E8" s="8">
        <v>0</v>
      </c>
      <c r="F8" s="7">
        <v>0.7</v>
      </c>
      <c r="G8" s="7">
        <v>1.4</v>
      </c>
      <c r="H8" s="8">
        <v>2.2000000000000002</v>
      </c>
      <c r="O8" s="4">
        <f>ROUND(O4,2)</f>
        <v>0.1</v>
      </c>
      <c r="P8" s="5" t="b">
        <f>ISEVEN(VALUE(RIGHT(O8*100,1)))</f>
        <v>1</v>
      </c>
    </row>
    <row r="9" spans="1:17" x14ac:dyDescent="0.55000000000000004">
      <c r="A9" s="8">
        <v>0.16</v>
      </c>
      <c r="B9" s="9">
        <v>0.92</v>
      </c>
      <c r="D9" s="8">
        <v>1.4</v>
      </c>
      <c r="E9" s="8">
        <v>0</v>
      </c>
      <c r="F9" s="7">
        <v>0.7</v>
      </c>
      <c r="G9" s="7">
        <v>1.4</v>
      </c>
      <c r="H9" s="8">
        <v>2.2000000000000002</v>
      </c>
    </row>
    <row r="10" spans="1:17" x14ac:dyDescent="0.55000000000000004">
      <c r="A10" s="8">
        <v>0.18</v>
      </c>
      <c r="B10" s="9">
        <v>1.02</v>
      </c>
      <c r="D10" s="8">
        <v>1.6</v>
      </c>
      <c r="E10" s="8">
        <v>0</v>
      </c>
      <c r="F10" s="7">
        <v>0.7</v>
      </c>
      <c r="G10" s="7">
        <v>1.4</v>
      </c>
      <c r="H10" s="8">
        <v>2.2000000000000002</v>
      </c>
    </row>
    <row r="11" spans="1:17" x14ac:dyDescent="0.55000000000000004">
      <c r="A11" s="8">
        <v>0.2</v>
      </c>
      <c r="B11" s="9">
        <v>1.1299999999999999</v>
      </c>
      <c r="D11" s="8">
        <v>1.8</v>
      </c>
      <c r="E11" s="8">
        <v>0</v>
      </c>
      <c r="F11" s="7">
        <v>0.7</v>
      </c>
      <c r="G11" s="7">
        <v>1.4</v>
      </c>
      <c r="H11" s="8">
        <v>2.2000000000000002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</row>
    <row r="12" spans="1:17" x14ac:dyDescent="0.55000000000000004">
      <c r="A12" s="8">
        <v>0.22</v>
      </c>
      <c r="B12" s="9">
        <v>1.24</v>
      </c>
      <c r="D12" s="8">
        <v>2</v>
      </c>
      <c r="E12" s="8">
        <v>0</v>
      </c>
      <c r="F12" s="7">
        <v>0.7</v>
      </c>
      <c r="G12" s="7">
        <v>1.4</v>
      </c>
      <c r="H12" s="8">
        <v>2.2000000000000002</v>
      </c>
      <c r="M12" s="5">
        <f>MROUND(M15,0.2)</f>
        <v>4.2</v>
      </c>
      <c r="N12" s="5">
        <f>VLOOKUP(ROUNDDOWN($M$12,2),D:H,MATCH(N11,$E$1:$H$1,0)+1,FALSE)</f>
        <v>1.4</v>
      </c>
      <c r="O12" s="5">
        <f>N12+((P12-N12)*(O11-N11))</f>
        <v>1.48</v>
      </c>
      <c r="P12" s="5">
        <f>VLOOKUP(ROUNDDOWN($M$12,2),D:H,MATCH(P11,$E$1:$H$1,0)+1,FALSE)</f>
        <v>2.2000000000000002</v>
      </c>
      <c r="Q12" s="6">
        <f>M15-(O12/100)</f>
        <v>4.2243999999999993</v>
      </c>
    </row>
    <row r="13" spans="1:17" x14ac:dyDescent="0.55000000000000004">
      <c r="A13" s="8">
        <v>0.24</v>
      </c>
      <c r="B13" s="9">
        <v>1.34</v>
      </c>
      <c r="D13" s="8">
        <v>2.2000000000000002</v>
      </c>
      <c r="E13" s="8">
        <v>0</v>
      </c>
      <c r="F13" s="7">
        <v>0.7</v>
      </c>
      <c r="G13" s="7">
        <v>1.4</v>
      </c>
      <c r="H13" s="8">
        <v>2.2000000000000002</v>
      </c>
      <c r="M13" s="1"/>
      <c r="N13" s="1"/>
      <c r="O13" s="1"/>
    </row>
    <row r="14" spans="1:17" x14ac:dyDescent="0.55000000000000004">
      <c r="A14" s="8">
        <v>0.26</v>
      </c>
      <c r="B14" s="9">
        <v>1.45</v>
      </c>
      <c r="D14" s="8">
        <v>2.4</v>
      </c>
      <c r="E14" s="8">
        <v>0</v>
      </c>
      <c r="F14" s="7">
        <v>0.7</v>
      </c>
      <c r="G14" s="7">
        <v>1.4</v>
      </c>
      <c r="H14" s="8">
        <v>2.2000000000000002</v>
      </c>
      <c r="M14" s="1">
        <f>LOOKUP(N15,B:B,A:A)</f>
        <v>4.22</v>
      </c>
      <c r="N14" s="5">
        <f>VLOOKUP(ROUNDDOWN(M14,2),$A:$B,2,FALSE)</f>
        <v>22.52</v>
      </c>
      <c r="O14" s="1"/>
    </row>
    <row r="15" spans="1:17" x14ac:dyDescent="0.55000000000000004">
      <c r="A15" s="8">
        <v>0.28000000000000003</v>
      </c>
      <c r="B15" s="9">
        <v>1.56</v>
      </c>
      <c r="D15" s="8">
        <v>2.6</v>
      </c>
      <c r="E15" s="8">
        <v>0</v>
      </c>
      <c r="F15" s="7">
        <v>0.7</v>
      </c>
      <c r="G15" s="7">
        <v>1.4</v>
      </c>
      <c r="H15" s="8">
        <v>2.2000000000000002</v>
      </c>
      <c r="M15">
        <f>M14+((N15-N14)*ABS(M16-M14))/(N16-N14)</f>
        <v>4.2391999999999994</v>
      </c>
      <c r="N15" s="1">
        <f>'Tank Sounding'!L23</f>
        <v>22.616</v>
      </c>
      <c r="O15"/>
    </row>
    <row r="16" spans="1:17" x14ac:dyDescent="0.55000000000000004">
      <c r="A16" s="8">
        <v>0.3</v>
      </c>
      <c r="B16" s="9">
        <v>1.66</v>
      </c>
      <c r="D16" s="8">
        <v>2.8</v>
      </c>
      <c r="E16" s="8">
        <v>0</v>
      </c>
      <c r="F16" s="7">
        <v>0.7</v>
      </c>
      <c r="G16" s="7">
        <v>1.4</v>
      </c>
      <c r="H16" s="8">
        <v>2.2000000000000002</v>
      </c>
      <c r="M16" s="1">
        <f>M14+0.02</f>
        <v>4.2399999999999993</v>
      </c>
      <c r="N16" s="1">
        <f>VLOOKUP(ROUNDDOWN(M16,2),$A:$B,2,FALSE)</f>
        <v>22.62</v>
      </c>
      <c r="O16" s="1"/>
    </row>
    <row r="17" spans="1:8" x14ac:dyDescent="0.55000000000000004">
      <c r="A17" s="8">
        <v>0.32</v>
      </c>
      <c r="B17" s="9">
        <v>1.77</v>
      </c>
      <c r="D17" s="8">
        <v>3</v>
      </c>
      <c r="E17" s="8">
        <v>0</v>
      </c>
      <c r="F17" s="7">
        <v>0.7</v>
      </c>
      <c r="G17" s="7">
        <v>1.4</v>
      </c>
      <c r="H17" s="8">
        <v>2.2000000000000002</v>
      </c>
    </row>
    <row r="18" spans="1:8" x14ac:dyDescent="0.55000000000000004">
      <c r="A18" s="8">
        <v>0.34</v>
      </c>
      <c r="B18" s="9">
        <v>1.87</v>
      </c>
      <c r="D18" s="8">
        <v>3.2</v>
      </c>
      <c r="E18" s="8">
        <v>0</v>
      </c>
      <c r="F18" s="7">
        <v>0.7</v>
      </c>
      <c r="G18" s="7">
        <v>1.4</v>
      </c>
      <c r="H18" s="8">
        <v>2.2000000000000002</v>
      </c>
    </row>
    <row r="19" spans="1:8" x14ac:dyDescent="0.55000000000000004">
      <c r="A19" s="8">
        <v>0.36</v>
      </c>
      <c r="B19" s="9">
        <v>1.98</v>
      </c>
      <c r="D19" s="8">
        <v>3.4</v>
      </c>
      <c r="E19" s="8">
        <v>0</v>
      </c>
      <c r="F19" s="7">
        <v>0.7</v>
      </c>
      <c r="G19" s="7">
        <v>1.4</v>
      </c>
      <c r="H19" s="8">
        <v>2.2000000000000002</v>
      </c>
    </row>
    <row r="20" spans="1:8" x14ac:dyDescent="0.55000000000000004">
      <c r="A20" s="8">
        <v>0.38</v>
      </c>
      <c r="B20" s="9">
        <v>2.09</v>
      </c>
      <c r="D20" s="8">
        <v>3.6</v>
      </c>
      <c r="E20" s="8">
        <v>0</v>
      </c>
      <c r="F20" s="7">
        <v>0.7</v>
      </c>
      <c r="G20" s="7">
        <v>1.4</v>
      </c>
      <c r="H20" s="8">
        <v>2.2000000000000002</v>
      </c>
    </row>
    <row r="21" spans="1:8" x14ac:dyDescent="0.55000000000000004">
      <c r="A21" s="8">
        <v>0.4</v>
      </c>
      <c r="B21" s="9">
        <v>2.19</v>
      </c>
      <c r="D21" s="8">
        <v>3.8</v>
      </c>
      <c r="E21" s="8">
        <v>0</v>
      </c>
      <c r="F21" s="7">
        <v>0.7</v>
      </c>
      <c r="G21" s="7">
        <v>1.4</v>
      </c>
      <c r="H21" s="8">
        <v>2.2000000000000002</v>
      </c>
    </row>
    <row r="22" spans="1:8" x14ac:dyDescent="0.55000000000000004">
      <c r="A22" s="8">
        <v>0.42</v>
      </c>
      <c r="B22" s="9">
        <v>2.2999999999999998</v>
      </c>
      <c r="D22" s="8">
        <v>4</v>
      </c>
      <c r="E22" s="8">
        <v>0</v>
      </c>
      <c r="F22" s="7">
        <v>0.7</v>
      </c>
      <c r="G22" s="7">
        <v>1.4</v>
      </c>
      <c r="H22" s="8">
        <v>2.2000000000000002</v>
      </c>
    </row>
    <row r="23" spans="1:8" x14ac:dyDescent="0.55000000000000004">
      <c r="A23" s="8">
        <v>0.44</v>
      </c>
      <c r="B23" s="9">
        <v>2.41</v>
      </c>
      <c r="D23" s="8">
        <v>4.2</v>
      </c>
      <c r="E23" s="8">
        <v>0</v>
      </c>
      <c r="F23" s="7">
        <v>0.7</v>
      </c>
      <c r="G23" s="7">
        <v>1.4</v>
      </c>
      <c r="H23" s="8">
        <v>2.2000000000000002</v>
      </c>
    </row>
    <row r="24" spans="1:8" x14ac:dyDescent="0.55000000000000004">
      <c r="A24" s="8">
        <v>0.46</v>
      </c>
      <c r="B24" s="9">
        <v>2.5099999999999998</v>
      </c>
      <c r="D24" s="8">
        <v>4.4000000000000004</v>
      </c>
      <c r="E24" s="8">
        <v>0</v>
      </c>
      <c r="F24" s="7">
        <v>0.7</v>
      </c>
      <c r="G24" s="7">
        <v>1.4</v>
      </c>
      <c r="H24" s="8">
        <v>2.2000000000000002</v>
      </c>
    </row>
    <row r="25" spans="1:8" x14ac:dyDescent="0.55000000000000004">
      <c r="A25" s="8">
        <v>0.48</v>
      </c>
      <c r="B25" s="9">
        <v>2.62</v>
      </c>
      <c r="D25" s="8">
        <v>4.5999999999999996</v>
      </c>
      <c r="E25" s="8">
        <v>0</v>
      </c>
      <c r="F25" s="7">
        <v>0.7</v>
      </c>
      <c r="G25" s="7">
        <v>1.4</v>
      </c>
      <c r="H25" s="8">
        <v>2.2000000000000002</v>
      </c>
    </row>
    <row r="26" spans="1:8" x14ac:dyDescent="0.55000000000000004">
      <c r="A26" s="8">
        <v>0.5</v>
      </c>
      <c r="B26" s="9">
        <v>2.73</v>
      </c>
      <c r="D26" s="8">
        <v>4.8</v>
      </c>
      <c r="E26" s="8">
        <v>0</v>
      </c>
      <c r="F26" s="7">
        <v>0.7</v>
      </c>
      <c r="G26" s="7">
        <v>1.4</v>
      </c>
      <c r="H26" s="8">
        <v>2.2000000000000002</v>
      </c>
    </row>
    <row r="27" spans="1:8" x14ac:dyDescent="0.55000000000000004">
      <c r="A27" s="8">
        <v>0.52</v>
      </c>
      <c r="B27" s="9">
        <v>2.83</v>
      </c>
      <c r="D27" s="8">
        <v>5</v>
      </c>
      <c r="E27" s="8">
        <v>0</v>
      </c>
      <c r="F27" s="7">
        <v>0.7</v>
      </c>
      <c r="G27" s="7">
        <v>1.4</v>
      </c>
      <c r="H27" s="8">
        <v>2.2000000000000002</v>
      </c>
    </row>
    <row r="28" spans="1:8" x14ac:dyDescent="0.55000000000000004">
      <c r="A28" s="8">
        <v>0.54</v>
      </c>
      <c r="B28" s="9">
        <v>2.94</v>
      </c>
      <c r="D28" s="8">
        <v>5.2</v>
      </c>
      <c r="E28" s="8">
        <v>0</v>
      </c>
      <c r="F28" s="7">
        <v>0.7</v>
      </c>
      <c r="G28" s="7">
        <v>1.4</v>
      </c>
      <c r="H28" s="8">
        <v>2.2000000000000002</v>
      </c>
    </row>
    <row r="29" spans="1:8" x14ac:dyDescent="0.55000000000000004">
      <c r="A29" s="8">
        <v>0.56000000000000005</v>
      </c>
      <c r="B29" s="9">
        <v>3.04</v>
      </c>
    </row>
    <row r="30" spans="1:8" x14ac:dyDescent="0.55000000000000004">
      <c r="A30" s="8">
        <v>0.57999999999999996</v>
      </c>
      <c r="B30" s="9">
        <v>3.15</v>
      </c>
    </row>
    <row r="31" spans="1:8" x14ac:dyDescent="0.55000000000000004">
      <c r="A31" s="8">
        <v>0.6</v>
      </c>
      <c r="B31" s="9">
        <v>3.26</v>
      </c>
    </row>
    <row r="32" spans="1:8" x14ac:dyDescent="0.55000000000000004">
      <c r="A32" s="8">
        <v>0.62</v>
      </c>
      <c r="B32" s="9">
        <v>3.36</v>
      </c>
    </row>
    <row r="33" spans="1:2" x14ac:dyDescent="0.55000000000000004">
      <c r="A33" s="8">
        <v>0.64</v>
      </c>
      <c r="B33" s="9">
        <v>3.47</v>
      </c>
    </row>
    <row r="34" spans="1:2" x14ac:dyDescent="0.55000000000000004">
      <c r="A34" s="8">
        <v>0.66</v>
      </c>
      <c r="B34" s="9">
        <v>3.58</v>
      </c>
    </row>
    <row r="35" spans="1:2" x14ac:dyDescent="0.55000000000000004">
      <c r="A35" s="8">
        <v>0.68</v>
      </c>
      <c r="B35" s="9">
        <v>3.68</v>
      </c>
    </row>
    <row r="36" spans="1:2" x14ac:dyDescent="0.55000000000000004">
      <c r="A36" s="8">
        <v>0.7</v>
      </c>
      <c r="B36" s="9">
        <v>3.79</v>
      </c>
    </row>
    <row r="37" spans="1:2" x14ac:dyDescent="0.55000000000000004">
      <c r="A37" s="8">
        <v>0.72</v>
      </c>
      <c r="B37" s="9">
        <v>3.9</v>
      </c>
    </row>
    <row r="38" spans="1:2" x14ac:dyDescent="0.55000000000000004">
      <c r="A38" s="8">
        <v>0.74</v>
      </c>
      <c r="B38" s="9">
        <v>4</v>
      </c>
    </row>
    <row r="39" spans="1:2" x14ac:dyDescent="0.55000000000000004">
      <c r="A39" s="8">
        <v>0.76</v>
      </c>
      <c r="B39" s="9">
        <v>4.1100000000000003</v>
      </c>
    </row>
    <row r="40" spans="1:2" x14ac:dyDescent="0.55000000000000004">
      <c r="A40" s="8">
        <v>0.78</v>
      </c>
      <c r="B40" s="9">
        <v>4.22</v>
      </c>
    </row>
    <row r="41" spans="1:2" x14ac:dyDescent="0.55000000000000004">
      <c r="A41" s="8">
        <v>0.8</v>
      </c>
      <c r="B41" s="8">
        <v>4.32</v>
      </c>
    </row>
    <row r="42" spans="1:2" x14ac:dyDescent="0.55000000000000004">
      <c r="A42" s="8">
        <v>0.82</v>
      </c>
      <c r="B42" s="8">
        <v>4.43</v>
      </c>
    </row>
    <row r="43" spans="1:2" x14ac:dyDescent="0.55000000000000004">
      <c r="A43" s="8">
        <v>0.84</v>
      </c>
      <c r="B43" s="8">
        <v>4.53</v>
      </c>
    </row>
    <row r="44" spans="1:2" x14ac:dyDescent="0.55000000000000004">
      <c r="A44" s="8">
        <v>0.86</v>
      </c>
      <c r="B44" s="8">
        <v>4.6399999999999997</v>
      </c>
    </row>
    <row r="45" spans="1:2" x14ac:dyDescent="0.55000000000000004">
      <c r="A45" s="8">
        <v>0.88</v>
      </c>
      <c r="B45" s="8">
        <v>4.75</v>
      </c>
    </row>
    <row r="46" spans="1:2" x14ac:dyDescent="0.55000000000000004">
      <c r="A46" s="8">
        <v>0.9</v>
      </c>
      <c r="B46" s="8">
        <v>4.8499999999999996</v>
      </c>
    </row>
    <row r="47" spans="1:2" x14ac:dyDescent="0.55000000000000004">
      <c r="A47" s="8">
        <v>0.92</v>
      </c>
      <c r="B47" s="8">
        <v>4.96</v>
      </c>
    </row>
    <row r="48" spans="1:2" x14ac:dyDescent="0.55000000000000004">
      <c r="A48" s="8">
        <v>0.94</v>
      </c>
      <c r="B48" s="8">
        <v>5.07</v>
      </c>
    </row>
    <row r="49" spans="1:2" x14ac:dyDescent="0.55000000000000004">
      <c r="A49" s="8">
        <v>0.96</v>
      </c>
      <c r="B49" s="8">
        <v>5.17</v>
      </c>
    </row>
    <row r="50" spans="1:2" x14ac:dyDescent="0.55000000000000004">
      <c r="A50" s="8">
        <v>0.98</v>
      </c>
      <c r="B50" s="8">
        <v>5.28</v>
      </c>
    </row>
    <row r="51" spans="1:2" x14ac:dyDescent="0.55000000000000004">
      <c r="A51" s="8">
        <v>1</v>
      </c>
      <c r="B51" s="9">
        <v>5.39</v>
      </c>
    </row>
    <row r="52" spans="1:2" x14ac:dyDescent="0.55000000000000004">
      <c r="A52" s="8">
        <v>1.02</v>
      </c>
      <c r="B52" s="9">
        <v>5.49</v>
      </c>
    </row>
    <row r="53" spans="1:2" x14ac:dyDescent="0.55000000000000004">
      <c r="A53" s="8">
        <v>1.04</v>
      </c>
      <c r="B53" s="9">
        <v>5.6</v>
      </c>
    </row>
    <row r="54" spans="1:2" x14ac:dyDescent="0.55000000000000004">
      <c r="A54" s="8">
        <v>1.06</v>
      </c>
      <c r="B54" s="9">
        <v>5.7</v>
      </c>
    </row>
    <row r="55" spans="1:2" x14ac:dyDescent="0.55000000000000004">
      <c r="A55" s="8">
        <v>1.08</v>
      </c>
      <c r="B55" s="9">
        <v>5.81</v>
      </c>
    </row>
    <row r="56" spans="1:2" x14ac:dyDescent="0.55000000000000004">
      <c r="A56" s="8">
        <v>1.1000000000000001</v>
      </c>
      <c r="B56" s="9">
        <v>5.92</v>
      </c>
    </row>
    <row r="57" spans="1:2" x14ac:dyDescent="0.55000000000000004">
      <c r="A57" s="8">
        <v>1.1200000000000001</v>
      </c>
      <c r="B57" s="9">
        <v>6.02</v>
      </c>
    </row>
    <row r="58" spans="1:2" x14ac:dyDescent="0.55000000000000004">
      <c r="A58" s="8">
        <v>1.1399999999999999</v>
      </c>
      <c r="B58" s="9">
        <v>6.13</v>
      </c>
    </row>
    <row r="59" spans="1:2" x14ac:dyDescent="0.55000000000000004">
      <c r="A59" s="8">
        <v>1.1599999999999999</v>
      </c>
      <c r="B59" s="9">
        <v>6.24</v>
      </c>
    </row>
    <row r="60" spans="1:2" x14ac:dyDescent="0.55000000000000004">
      <c r="A60" s="8">
        <v>1.18</v>
      </c>
      <c r="B60" s="9">
        <v>6.34</v>
      </c>
    </row>
    <row r="61" spans="1:2" x14ac:dyDescent="0.55000000000000004">
      <c r="A61" s="8">
        <v>1.2</v>
      </c>
      <c r="B61" s="9">
        <v>6.45</v>
      </c>
    </row>
    <row r="62" spans="1:2" x14ac:dyDescent="0.55000000000000004">
      <c r="A62" s="8">
        <v>1.22</v>
      </c>
      <c r="B62" s="9">
        <v>6.56</v>
      </c>
    </row>
    <row r="63" spans="1:2" x14ac:dyDescent="0.55000000000000004">
      <c r="A63" s="8">
        <v>1.24</v>
      </c>
      <c r="B63" s="9">
        <v>6.66</v>
      </c>
    </row>
    <row r="64" spans="1:2" x14ac:dyDescent="0.55000000000000004">
      <c r="A64" s="8">
        <v>1.26</v>
      </c>
      <c r="B64" s="9">
        <v>6.77</v>
      </c>
    </row>
    <row r="65" spans="1:2" x14ac:dyDescent="0.55000000000000004">
      <c r="A65" s="8">
        <v>1.28</v>
      </c>
      <c r="B65" s="9">
        <v>6.88</v>
      </c>
    </row>
    <row r="66" spans="1:2" x14ac:dyDescent="0.55000000000000004">
      <c r="A66" s="8">
        <v>1.3</v>
      </c>
      <c r="B66" s="9">
        <v>6.98</v>
      </c>
    </row>
    <row r="67" spans="1:2" x14ac:dyDescent="0.55000000000000004">
      <c r="A67" s="8">
        <v>1.32</v>
      </c>
      <c r="B67" s="9">
        <v>7.09</v>
      </c>
    </row>
    <row r="68" spans="1:2" x14ac:dyDescent="0.55000000000000004">
      <c r="A68" s="8">
        <v>1.34</v>
      </c>
      <c r="B68" s="9">
        <v>7.19</v>
      </c>
    </row>
    <row r="69" spans="1:2" x14ac:dyDescent="0.55000000000000004">
      <c r="A69" s="8">
        <v>1.36</v>
      </c>
      <c r="B69" s="9">
        <v>7.3</v>
      </c>
    </row>
    <row r="70" spans="1:2" x14ac:dyDescent="0.55000000000000004">
      <c r="A70" s="8">
        <v>1.38</v>
      </c>
      <c r="B70" s="9">
        <v>7.41</v>
      </c>
    </row>
    <row r="71" spans="1:2" x14ac:dyDescent="0.55000000000000004">
      <c r="A71" s="8">
        <v>1.4</v>
      </c>
      <c r="B71" s="9">
        <v>7.51</v>
      </c>
    </row>
    <row r="72" spans="1:2" x14ac:dyDescent="0.55000000000000004">
      <c r="A72" s="8">
        <v>1.42</v>
      </c>
      <c r="B72" s="9">
        <v>7.62</v>
      </c>
    </row>
    <row r="73" spans="1:2" x14ac:dyDescent="0.55000000000000004">
      <c r="A73" s="8">
        <v>1.44</v>
      </c>
      <c r="B73" s="9">
        <v>7.73</v>
      </c>
    </row>
    <row r="74" spans="1:2" x14ac:dyDescent="0.55000000000000004">
      <c r="A74" s="8">
        <v>1.46</v>
      </c>
      <c r="B74" s="9">
        <v>7.83</v>
      </c>
    </row>
    <row r="75" spans="1:2" x14ac:dyDescent="0.55000000000000004">
      <c r="A75" s="8">
        <v>1.48</v>
      </c>
      <c r="B75" s="9">
        <v>7.94</v>
      </c>
    </row>
    <row r="76" spans="1:2" x14ac:dyDescent="0.55000000000000004">
      <c r="A76" s="8">
        <v>1.5</v>
      </c>
      <c r="B76" s="9">
        <v>8.0500000000000007</v>
      </c>
    </row>
    <row r="77" spans="1:2" x14ac:dyDescent="0.55000000000000004">
      <c r="A77" s="8">
        <v>1.52</v>
      </c>
      <c r="B77" s="9">
        <v>8.15</v>
      </c>
    </row>
    <row r="78" spans="1:2" x14ac:dyDescent="0.55000000000000004">
      <c r="A78" s="8">
        <v>1.54</v>
      </c>
      <c r="B78" s="9">
        <v>8.26</v>
      </c>
    </row>
    <row r="79" spans="1:2" x14ac:dyDescent="0.55000000000000004">
      <c r="A79" s="8">
        <v>1.56</v>
      </c>
      <c r="B79" s="9">
        <v>8.36</v>
      </c>
    </row>
    <row r="80" spans="1:2" x14ac:dyDescent="0.55000000000000004">
      <c r="A80" s="8">
        <v>1.58</v>
      </c>
      <c r="B80" s="9">
        <v>8.4700000000000006</v>
      </c>
    </row>
    <row r="81" spans="1:2" x14ac:dyDescent="0.55000000000000004">
      <c r="A81" s="8">
        <v>1.6</v>
      </c>
      <c r="B81" s="9">
        <v>8.58</v>
      </c>
    </row>
    <row r="82" spans="1:2" x14ac:dyDescent="0.55000000000000004">
      <c r="A82" s="8">
        <v>1.62</v>
      </c>
      <c r="B82" s="9">
        <v>8.68</v>
      </c>
    </row>
    <row r="83" spans="1:2" x14ac:dyDescent="0.55000000000000004">
      <c r="A83" s="8">
        <v>1.64</v>
      </c>
      <c r="B83" s="9">
        <v>8.7899999999999991</v>
      </c>
    </row>
    <row r="84" spans="1:2" x14ac:dyDescent="0.55000000000000004">
      <c r="A84" s="8">
        <v>1.66</v>
      </c>
      <c r="B84" s="9">
        <v>8.9</v>
      </c>
    </row>
    <row r="85" spans="1:2" x14ac:dyDescent="0.55000000000000004">
      <c r="A85" s="8">
        <v>1.68</v>
      </c>
      <c r="B85" s="9">
        <v>9</v>
      </c>
    </row>
    <row r="86" spans="1:2" x14ac:dyDescent="0.55000000000000004">
      <c r="A86" s="8">
        <v>1.7</v>
      </c>
      <c r="B86" s="9">
        <v>9.11</v>
      </c>
    </row>
    <row r="87" spans="1:2" x14ac:dyDescent="0.55000000000000004">
      <c r="A87" s="8">
        <v>1.72</v>
      </c>
      <c r="B87" s="9">
        <v>9.2200000000000006</v>
      </c>
    </row>
    <row r="88" spans="1:2" x14ac:dyDescent="0.55000000000000004">
      <c r="A88" s="8">
        <v>1.74</v>
      </c>
      <c r="B88" s="9">
        <v>9.32</v>
      </c>
    </row>
    <row r="89" spans="1:2" x14ac:dyDescent="0.55000000000000004">
      <c r="A89" s="8">
        <v>1.76</v>
      </c>
      <c r="B89" s="9">
        <v>9.43</v>
      </c>
    </row>
    <row r="90" spans="1:2" x14ac:dyDescent="0.55000000000000004">
      <c r="A90" s="8">
        <v>1.78</v>
      </c>
      <c r="B90" s="9">
        <v>9.5399999999999991</v>
      </c>
    </row>
    <row r="91" spans="1:2" x14ac:dyDescent="0.55000000000000004">
      <c r="A91" s="8">
        <v>1.8</v>
      </c>
      <c r="B91" s="8">
        <v>9.64</v>
      </c>
    </row>
    <row r="92" spans="1:2" x14ac:dyDescent="0.55000000000000004">
      <c r="A92" s="8">
        <v>1.82</v>
      </c>
      <c r="B92" s="8">
        <v>9.75</v>
      </c>
    </row>
    <row r="93" spans="1:2" x14ac:dyDescent="0.55000000000000004">
      <c r="A93" s="8">
        <v>1.84</v>
      </c>
      <c r="B93" s="8">
        <v>9.85</v>
      </c>
    </row>
    <row r="94" spans="1:2" x14ac:dyDescent="0.55000000000000004">
      <c r="A94" s="8">
        <v>1.86</v>
      </c>
      <c r="B94" s="8">
        <v>9.9600000000000009</v>
      </c>
    </row>
    <row r="95" spans="1:2" x14ac:dyDescent="0.55000000000000004">
      <c r="A95" s="8">
        <v>1.88</v>
      </c>
      <c r="B95" s="8">
        <v>10.07</v>
      </c>
    </row>
    <row r="96" spans="1:2" x14ac:dyDescent="0.55000000000000004">
      <c r="A96" s="8">
        <v>1.9</v>
      </c>
      <c r="B96" s="8">
        <v>10.17</v>
      </c>
    </row>
    <row r="97" spans="1:2" x14ac:dyDescent="0.55000000000000004">
      <c r="A97" s="8">
        <v>1.92</v>
      </c>
      <c r="B97" s="8">
        <v>10.28</v>
      </c>
    </row>
    <row r="98" spans="1:2" x14ac:dyDescent="0.55000000000000004">
      <c r="A98" s="8">
        <v>1.94</v>
      </c>
      <c r="B98" s="8">
        <v>10.39</v>
      </c>
    </row>
    <row r="99" spans="1:2" x14ac:dyDescent="0.55000000000000004">
      <c r="A99" s="8">
        <v>1.96</v>
      </c>
      <c r="B99" s="8">
        <v>10.49</v>
      </c>
    </row>
    <row r="100" spans="1:2" x14ac:dyDescent="0.55000000000000004">
      <c r="A100" s="8">
        <v>1.98</v>
      </c>
      <c r="B100" s="8">
        <v>10.6</v>
      </c>
    </row>
    <row r="101" spans="1:2" x14ac:dyDescent="0.55000000000000004">
      <c r="A101" s="8">
        <v>2</v>
      </c>
      <c r="B101" s="9">
        <v>10.71</v>
      </c>
    </row>
    <row r="102" spans="1:2" x14ac:dyDescent="0.55000000000000004">
      <c r="A102" s="8">
        <v>2.02</v>
      </c>
      <c r="B102" s="9">
        <v>10.81</v>
      </c>
    </row>
    <row r="103" spans="1:2" x14ac:dyDescent="0.55000000000000004">
      <c r="A103" s="8">
        <v>2.04</v>
      </c>
      <c r="B103" s="9">
        <v>10.92</v>
      </c>
    </row>
    <row r="104" spans="1:2" x14ac:dyDescent="0.55000000000000004">
      <c r="A104" s="8">
        <v>2.06</v>
      </c>
      <c r="B104" s="9">
        <v>11.02</v>
      </c>
    </row>
    <row r="105" spans="1:2" x14ac:dyDescent="0.55000000000000004">
      <c r="A105" s="8">
        <v>2.08</v>
      </c>
      <c r="B105" s="9">
        <v>11.13</v>
      </c>
    </row>
    <row r="106" spans="1:2" x14ac:dyDescent="0.55000000000000004">
      <c r="A106" s="8">
        <v>2.1</v>
      </c>
      <c r="B106" s="9">
        <v>11.24</v>
      </c>
    </row>
    <row r="107" spans="1:2" x14ac:dyDescent="0.55000000000000004">
      <c r="A107" s="8">
        <v>2.12</v>
      </c>
      <c r="B107" s="9">
        <v>11.34</v>
      </c>
    </row>
    <row r="108" spans="1:2" x14ac:dyDescent="0.55000000000000004">
      <c r="A108" s="8">
        <v>2.14</v>
      </c>
      <c r="B108" s="9">
        <v>11.45</v>
      </c>
    </row>
    <row r="109" spans="1:2" x14ac:dyDescent="0.55000000000000004">
      <c r="A109" s="8">
        <v>2.16</v>
      </c>
      <c r="B109" s="9">
        <v>11.56</v>
      </c>
    </row>
    <row r="110" spans="1:2" x14ac:dyDescent="0.55000000000000004">
      <c r="A110" s="8">
        <v>2.1800000000000002</v>
      </c>
      <c r="B110" s="9">
        <v>11.66</v>
      </c>
    </row>
    <row r="111" spans="1:2" x14ac:dyDescent="0.55000000000000004">
      <c r="A111" s="8">
        <v>2.2000000000000002</v>
      </c>
      <c r="B111" s="9">
        <v>11.77</v>
      </c>
    </row>
    <row r="112" spans="1:2" x14ac:dyDescent="0.55000000000000004">
      <c r="A112" s="8">
        <v>2.2200000000000002</v>
      </c>
      <c r="B112" s="9">
        <v>11.88</v>
      </c>
    </row>
    <row r="113" spans="1:2" x14ac:dyDescent="0.55000000000000004">
      <c r="A113" s="8">
        <v>2.2400000000000002</v>
      </c>
      <c r="B113" s="9">
        <v>11.98</v>
      </c>
    </row>
    <row r="114" spans="1:2" x14ac:dyDescent="0.55000000000000004">
      <c r="A114" s="8">
        <v>2.2599999999999998</v>
      </c>
      <c r="B114" s="9">
        <v>12.09</v>
      </c>
    </row>
    <row r="115" spans="1:2" x14ac:dyDescent="0.55000000000000004">
      <c r="A115" s="8">
        <v>2.2799999999999998</v>
      </c>
      <c r="B115" s="9">
        <v>12.19</v>
      </c>
    </row>
    <row r="116" spans="1:2" x14ac:dyDescent="0.55000000000000004">
      <c r="A116" s="8">
        <v>2.2999999999999998</v>
      </c>
      <c r="B116" s="9">
        <v>12.3</v>
      </c>
    </row>
    <row r="117" spans="1:2" x14ac:dyDescent="0.55000000000000004">
      <c r="A117" s="8">
        <v>2.3199999999999998</v>
      </c>
      <c r="B117" s="9">
        <v>12.41</v>
      </c>
    </row>
    <row r="118" spans="1:2" x14ac:dyDescent="0.55000000000000004">
      <c r="A118" s="8">
        <v>2.34</v>
      </c>
      <c r="B118" s="9">
        <v>12.51</v>
      </c>
    </row>
    <row r="119" spans="1:2" x14ac:dyDescent="0.55000000000000004">
      <c r="A119" s="8">
        <v>2.36</v>
      </c>
      <c r="B119" s="9">
        <v>12.62</v>
      </c>
    </row>
    <row r="120" spans="1:2" x14ac:dyDescent="0.55000000000000004">
      <c r="A120" s="8">
        <v>2.38</v>
      </c>
      <c r="B120" s="9">
        <v>12.73</v>
      </c>
    </row>
    <row r="121" spans="1:2" x14ac:dyDescent="0.55000000000000004">
      <c r="A121" s="8">
        <v>2.4</v>
      </c>
      <c r="B121" s="9">
        <v>12.83</v>
      </c>
    </row>
    <row r="122" spans="1:2" x14ac:dyDescent="0.55000000000000004">
      <c r="A122" s="8">
        <v>2.42</v>
      </c>
      <c r="B122" s="9">
        <v>12.94</v>
      </c>
    </row>
    <row r="123" spans="1:2" x14ac:dyDescent="0.55000000000000004">
      <c r="A123" s="8">
        <v>2.44</v>
      </c>
      <c r="B123" s="9">
        <v>13.05</v>
      </c>
    </row>
    <row r="124" spans="1:2" x14ac:dyDescent="0.55000000000000004">
      <c r="A124" s="8">
        <v>2.46</v>
      </c>
      <c r="B124" s="9">
        <v>13.15</v>
      </c>
    </row>
    <row r="125" spans="1:2" x14ac:dyDescent="0.55000000000000004">
      <c r="A125" s="8">
        <v>2.48</v>
      </c>
      <c r="B125" s="9">
        <v>13.26</v>
      </c>
    </row>
    <row r="126" spans="1:2" x14ac:dyDescent="0.55000000000000004">
      <c r="A126" s="8">
        <v>2.5</v>
      </c>
      <c r="B126" s="9">
        <v>13.37</v>
      </c>
    </row>
    <row r="127" spans="1:2" x14ac:dyDescent="0.55000000000000004">
      <c r="A127" s="8">
        <v>2.52</v>
      </c>
      <c r="B127" s="9">
        <v>13.47</v>
      </c>
    </row>
    <row r="128" spans="1:2" x14ac:dyDescent="0.55000000000000004">
      <c r="A128" s="8">
        <v>2.54</v>
      </c>
      <c r="B128" s="9">
        <v>13.58</v>
      </c>
    </row>
    <row r="129" spans="1:2" x14ac:dyDescent="0.55000000000000004">
      <c r="A129" s="8">
        <v>2.56</v>
      </c>
      <c r="B129" s="9">
        <v>13.68</v>
      </c>
    </row>
    <row r="130" spans="1:2" x14ac:dyDescent="0.55000000000000004">
      <c r="A130" s="8">
        <v>2.58</v>
      </c>
      <c r="B130" s="9">
        <v>13.79</v>
      </c>
    </row>
    <row r="131" spans="1:2" x14ac:dyDescent="0.55000000000000004">
      <c r="A131" s="8">
        <v>2.6</v>
      </c>
      <c r="B131" s="9">
        <v>13.9</v>
      </c>
    </row>
    <row r="132" spans="1:2" x14ac:dyDescent="0.55000000000000004">
      <c r="A132" s="8">
        <v>2.62</v>
      </c>
      <c r="B132" s="9">
        <v>14</v>
      </c>
    </row>
    <row r="133" spans="1:2" x14ac:dyDescent="0.55000000000000004">
      <c r="A133" s="8">
        <v>2.64</v>
      </c>
      <c r="B133" s="9">
        <v>14.11</v>
      </c>
    </row>
    <row r="134" spans="1:2" x14ac:dyDescent="0.55000000000000004">
      <c r="A134" s="8">
        <v>2.66</v>
      </c>
      <c r="B134" s="9">
        <v>14.22</v>
      </c>
    </row>
    <row r="135" spans="1:2" x14ac:dyDescent="0.55000000000000004">
      <c r="A135" s="8">
        <v>2.68</v>
      </c>
      <c r="B135" s="9">
        <v>14.32</v>
      </c>
    </row>
    <row r="136" spans="1:2" x14ac:dyDescent="0.55000000000000004">
      <c r="A136" s="8">
        <v>2.7</v>
      </c>
      <c r="B136" s="9">
        <v>14.43</v>
      </c>
    </row>
    <row r="137" spans="1:2" x14ac:dyDescent="0.55000000000000004">
      <c r="A137" s="8">
        <v>2.72</v>
      </c>
      <c r="B137" s="9">
        <v>14.54</v>
      </c>
    </row>
    <row r="138" spans="1:2" x14ac:dyDescent="0.55000000000000004">
      <c r="A138" s="8">
        <v>2.74</v>
      </c>
      <c r="B138" s="9">
        <v>14.64</v>
      </c>
    </row>
    <row r="139" spans="1:2" x14ac:dyDescent="0.55000000000000004">
      <c r="A139" s="8">
        <v>2.76</v>
      </c>
      <c r="B139" s="9">
        <v>14.75</v>
      </c>
    </row>
    <row r="140" spans="1:2" x14ac:dyDescent="0.55000000000000004">
      <c r="A140" s="8">
        <v>2.78</v>
      </c>
      <c r="B140" s="9">
        <v>14.85</v>
      </c>
    </row>
    <row r="141" spans="1:2" x14ac:dyDescent="0.55000000000000004">
      <c r="A141" s="8">
        <v>2.8</v>
      </c>
      <c r="B141" s="8">
        <v>14.96</v>
      </c>
    </row>
    <row r="142" spans="1:2" x14ac:dyDescent="0.55000000000000004">
      <c r="A142" s="8">
        <v>2.82</v>
      </c>
      <c r="B142" s="8">
        <v>15.07</v>
      </c>
    </row>
    <row r="143" spans="1:2" x14ac:dyDescent="0.55000000000000004">
      <c r="A143" s="8">
        <v>2.84</v>
      </c>
      <c r="B143" s="8">
        <v>15.17</v>
      </c>
    </row>
    <row r="144" spans="1:2" x14ac:dyDescent="0.55000000000000004">
      <c r="A144" s="8">
        <v>2.86</v>
      </c>
      <c r="B144" s="8">
        <v>15.28</v>
      </c>
    </row>
    <row r="145" spans="1:2" x14ac:dyDescent="0.55000000000000004">
      <c r="A145" s="8">
        <v>2.88</v>
      </c>
      <c r="B145" s="8">
        <v>15.39</v>
      </c>
    </row>
    <row r="146" spans="1:2" x14ac:dyDescent="0.55000000000000004">
      <c r="A146" s="8">
        <v>2.9</v>
      </c>
      <c r="B146" s="8">
        <v>15.49</v>
      </c>
    </row>
    <row r="147" spans="1:2" x14ac:dyDescent="0.55000000000000004">
      <c r="A147" s="8">
        <v>2.92</v>
      </c>
      <c r="B147" s="8">
        <v>15.6</v>
      </c>
    </row>
    <row r="148" spans="1:2" x14ac:dyDescent="0.55000000000000004">
      <c r="A148" s="8">
        <v>2.94</v>
      </c>
      <c r="B148" s="8">
        <v>15.71</v>
      </c>
    </row>
    <row r="149" spans="1:2" x14ac:dyDescent="0.55000000000000004">
      <c r="A149" s="8">
        <v>2.96</v>
      </c>
      <c r="B149" s="8">
        <v>15.81</v>
      </c>
    </row>
    <row r="150" spans="1:2" x14ac:dyDescent="0.55000000000000004">
      <c r="A150" s="8">
        <v>2.98</v>
      </c>
      <c r="B150" s="8">
        <v>15.92</v>
      </c>
    </row>
    <row r="151" spans="1:2" x14ac:dyDescent="0.55000000000000004">
      <c r="A151" s="8">
        <v>3</v>
      </c>
      <c r="B151" s="9">
        <v>16.03</v>
      </c>
    </row>
    <row r="152" spans="1:2" x14ac:dyDescent="0.55000000000000004">
      <c r="A152" s="8">
        <v>3.02</v>
      </c>
      <c r="B152" s="9">
        <v>16.13</v>
      </c>
    </row>
    <row r="153" spans="1:2" x14ac:dyDescent="0.55000000000000004">
      <c r="A153" s="8">
        <v>3.04</v>
      </c>
      <c r="B153" s="9">
        <v>16.239999999999998</v>
      </c>
    </row>
    <row r="154" spans="1:2" x14ac:dyDescent="0.55000000000000004">
      <c r="A154" s="8">
        <v>3.06</v>
      </c>
      <c r="B154" s="9">
        <v>16.34</v>
      </c>
    </row>
    <row r="155" spans="1:2" x14ac:dyDescent="0.55000000000000004">
      <c r="A155" s="8">
        <v>3.08</v>
      </c>
      <c r="B155" s="9">
        <v>16.45</v>
      </c>
    </row>
    <row r="156" spans="1:2" x14ac:dyDescent="0.55000000000000004">
      <c r="A156" s="8">
        <v>3.1</v>
      </c>
      <c r="B156" s="9">
        <v>16.559999999999999</v>
      </c>
    </row>
    <row r="157" spans="1:2" x14ac:dyDescent="0.55000000000000004">
      <c r="A157" s="8">
        <v>3.12</v>
      </c>
      <c r="B157" s="9">
        <v>16.66</v>
      </c>
    </row>
    <row r="158" spans="1:2" x14ac:dyDescent="0.55000000000000004">
      <c r="A158" s="8">
        <v>3.14</v>
      </c>
      <c r="B158" s="9">
        <v>16.77</v>
      </c>
    </row>
    <row r="159" spans="1:2" x14ac:dyDescent="0.55000000000000004">
      <c r="A159" s="8">
        <v>3.16</v>
      </c>
      <c r="B159" s="9">
        <v>16.88</v>
      </c>
    </row>
    <row r="160" spans="1:2" x14ac:dyDescent="0.55000000000000004">
      <c r="A160" s="8">
        <v>3.18</v>
      </c>
      <c r="B160" s="9">
        <v>16.98</v>
      </c>
    </row>
    <row r="161" spans="1:2" x14ac:dyDescent="0.55000000000000004">
      <c r="A161" s="8">
        <v>3.2</v>
      </c>
      <c r="B161" s="9">
        <v>17.09</v>
      </c>
    </row>
    <row r="162" spans="1:2" x14ac:dyDescent="0.55000000000000004">
      <c r="A162" s="8">
        <v>3.22</v>
      </c>
      <c r="B162" s="9">
        <v>17.2</v>
      </c>
    </row>
    <row r="163" spans="1:2" x14ac:dyDescent="0.55000000000000004">
      <c r="A163" s="8">
        <v>3.24</v>
      </c>
      <c r="B163" s="9">
        <v>17.3</v>
      </c>
    </row>
    <row r="164" spans="1:2" x14ac:dyDescent="0.55000000000000004">
      <c r="A164" s="8">
        <v>3.26</v>
      </c>
      <c r="B164" s="9">
        <v>17.41</v>
      </c>
    </row>
    <row r="165" spans="1:2" x14ac:dyDescent="0.55000000000000004">
      <c r="A165" s="8">
        <v>3.28</v>
      </c>
      <c r="B165" s="9">
        <v>17.510000000000002</v>
      </c>
    </row>
    <row r="166" spans="1:2" x14ac:dyDescent="0.55000000000000004">
      <c r="A166" s="8">
        <v>3.3</v>
      </c>
      <c r="B166" s="9">
        <v>17.62</v>
      </c>
    </row>
    <row r="167" spans="1:2" x14ac:dyDescent="0.55000000000000004">
      <c r="A167" s="8">
        <v>3.32</v>
      </c>
      <c r="B167" s="9">
        <v>17.73</v>
      </c>
    </row>
    <row r="168" spans="1:2" x14ac:dyDescent="0.55000000000000004">
      <c r="A168" s="8">
        <v>3.34</v>
      </c>
      <c r="B168" s="9">
        <v>17.829999999999998</v>
      </c>
    </row>
    <row r="169" spans="1:2" x14ac:dyDescent="0.55000000000000004">
      <c r="A169" s="8">
        <v>3.36</v>
      </c>
      <c r="B169" s="9">
        <v>17.940000000000001</v>
      </c>
    </row>
    <row r="170" spans="1:2" x14ac:dyDescent="0.55000000000000004">
      <c r="A170" s="8">
        <v>3.38</v>
      </c>
      <c r="B170" s="9">
        <v>18.05</v>
      </c>
    </row>
    <row r="171" spans="1:2" x14ac:dyDescent="0.55000000000000004">
      <c r="A171" s="8">
        <v>3.4</v>
      </c>
      <c r="B171" s="9">
        <v>18.149999999999999</v>
      </c>
    </row>
    <row r="172" spans="1:2" x14ac:dyDescent="0.55000000000000004">
      <c r="A172" s="8">
        <v>3.42</v>
      </c>
      <c r="B172" s="9">
        <v>18.260000000000002</v>
      </c>
    </row>
    <row r="173" spans="1:2" x14ac:dyDescent="0.55000000000000004">
      <c r="A173" s="8">
        <v>3.44</v>
      </c>
      <c r="B173" s="9">
        <v>18.37</v>
      </c>
    </row>
    <row r="174" spans="1:2" x14ac:dyDescent="0.55000000000000004">
      <c r="A174" s="8">
        <v>3.46</v>
      </c>
      <c r="B174" s="9">
        <v>18.47</v>
      </c>
    </row>
    <row r="175" spans="1:2" x14ac:dyDescent="0.55000000000000004">
      <c r="A175" s="8">
        <v>3.48</v>
      </c>
      <c r="B175" s="9">
        <v>18.579999999999998</v>
      </c>
    </row>
    <row r="176" spans="1:2" x14ac:dyDescent="0.55000000000000004">
      <c r="A176" s="8">
        <v>3.5</v>
      </c>
      <c r="B176" s="9">
        <v>18.690000000000001</v>
      </c>
    </row>
    <row r="177" spans="1:2" x14ac:dyDescent="0.55000000000000004">
      <c r="A177" s="8">
        <v>3.52</v>
      </c>
      <c r="B177" s="9">
        <v>18.79</v>
      </c>
    </row>
    <row r="178" spans="1:2" x14ac:dyDescent="0.55000000000000004">
      <c r="A178" s="8">
        <v>3.54</v>
      </c>
      <c r="B178" s="9">
        <v>18.899999999999999</v>
      </c>
    </row>
    <row r="179" spans="1:2" x14ac:dyDescent="0.55000000000000004">
      <c r="A179" s="8">
        <v>3.56</v>
      </c>
      <c r="B179" s="9">
        <v>19</v>
      </c>
    </row>
    <row r="180" spans="1:2" x14ac:dyDescent="0.55000000000000004">
      <c r="A180" s="8">
        <v>3.58</v>
      </c>
      <c r="B180" s="9">
        <v>19.11</v>
      </c>
    </row>
    <row r="181" spans="1:2" x14ac:dyDescent="0.55000000000000004">
      <c r="A181" s="8">
        <v>3.6</v>
      </c>
      <c r="B181" s="9">
        <v>19.22</v>
      </c>
    </row>
    <row r="182" spans="1:2" x14ac:dyDescent="0.55000000000000004">
      <c r="A182" s="8">
        <v>3.62</v>
      </c>
      <c r="B182" s="9">
        <v>19.32</v>
      </c>
    </row>
    <row r="183" spans="1:2" x14ac:dyDescent="0.55000000000000004">
      <c r="A183" s="8">
        <v>3.64</v>
      </c>
      <c r="B183" s="9">
        <v>19.43</v>
      </c>
    </row>
    <row r="184" spans="1:2" x14ac:dyDescent="0.55000000000000004">
      <c r="A184" s="8">
        <v>3.66</v>
      </c>
      <c r="B184" s="9">
        <v>19.54</v>
      </c>
    </row>
    <row r="185" spans="1:2" x14ac:dyDescent="0.55000000000000004">
      <c r="A185" s="8">
        <v>3.68</v>
      </c>
      <c r="B185" s="9">
        <v>19.64</v>
      </c>
    </row>
    <row r="186" spans="1:2" x14ac:dyDescent="0.55000000000000004">
      <c r="A186" s="8">
        <v>3.7</v>
      </c>
      <c r="B186" s="9">
        <v>19.75</v>
      </c>
    </row>
    <row r="187" spans="1:2" x14ac:dyDescent="0.55000000000000004">
      <c r="A187" s="8">
        <v>3.72</v>
      </c>
      <c r="B187" s="9">
        <v>19.86</v>
      </c>
    </row>
    <row r="188" spans="1:2" x14ac:dyDescent="0.55000000000000004">
      <c r="A188" s="8">
        <v>3.74</v>
      </c>
      <c r="B188" s="9">
        <v>19.96</v>
      </c>
    </row>
    <row r="189" spans="1:2" x14ac:dyDescent="0.55000000000000004">
      <c r="A189" s="8">
        <v>3.76</v>
      </c>
      <c r="B189" s="9">
        <v>20.07</v>
      </c>
    </row>
    <row r="190" spans="1:2" x14ac:dyDescent="0.55000000000000004">
      <c r="A190" s="8">
        <v>3.78</v>
      </c>
      <c r="B190" s="9">
        <v>20.170000000000002</v>
      </c>
    </row>
    <row r="191" spans="1:2" x14ac:dyDescent="0.55000000000000004">
      <c r="A191" s="8">
        <v>3.8</v>
      </c>
      <c r="B191" s="8">
        <v>20.28</v>
      </c>
    </row>
    <row r="192" spans="1:2" x14ac:dyDescent="0.55000000000000004">
      <c r="A192" s="8">
        <v>3.82</v>
      </c>
      <c r="B192" s="8">
        <v>20.39</v>
      </c>
    </row>
    <row r="193" spans="1:2" x14ac:dyDescent="0.55000000000000004">
      <c r="A193" s="8">
        <v>3.84</v>
      </c>
      <c r="B193" s="8">
        <v>20.49</v>
      </c>
    </row>
    <row r="194" spans="1:2" x14ac:dyDescent="0.55000000000000004">
      <c r="A194" s="8">
        <v>3.86</v>
      </c>
      <c r="B194" s="8">
        <v>20.6</v>
      </c>
    </row>
    <row r="195" spans="1:2" x14ac:dyDescent="0.55000000000000004">
      <c r="A195" s="8">
        <v>3.88</v>
      </c>
      <c r="B195" s="8">
        <v>20.71</v>
      </c>
    </row>
    <row r="196" spans="1:2" x14ac:dyDescent="0.55000000000000004">
      <c r="A196" s="8">
        <v>3.9</v>
      </c>
      <c r="B196" s="8">
        <v>20.81</v>
      </c>
    </row>
    <row r="197" spans="1:2" x14ac:dyDescent="0.55000000000000004">
      <c r="A197" s="8">
        <v>3.92</v>
      </c>
      <c r="B197" s="8">
        <v>20.92</v>
      </c>
    </row>
    <row r="198" spans="1:2" x14ac:dyDescent="0.55000000000000004">
      <c r="A198" s="8">
        <v>3.94</v>
      </c>
      <c r="B198" s="8">
        <v>21.03</v>
      </c>
    </row>
    <row r="199" spans="1:2" x14ac:dyDescent="0.55000000000000004">
      <c r="A199" s="8">
        <v>3.96</v>
      </c>
      <c r="B199" s="8">
        <v>21.13</v>
      </c>
    </row>
    <row r="200" spans="1:2" x14ac:dyDescent="0.55000000000000004">
      <c r="A200" s="8">
        <v>3.98</v>
      </c>
      <c r="B200" s="8">
        <v>21.24</v>
      </c>
    </row>
    <row r="201" spans="1:2" x14ac:dyDescent="0.55000000000000004">
      <c r="A201" s="8">
        <v>4</v>
      </c>
      <c r="B201" s="9">
        <v>21.35</v>
      </c>
    </row>
    <row r="202" spans="1:2" x14ac:dyDescent="0.55000000000000004">
      <c r="A202" s="8">
        <v>4.0199999999999996</v>
      </c>
      <c r="B202" s="9">
        <v>21.45</v>
      </c>
    </row>
    <row r="203" spans="1:2" x14ac:dyDescent="0.55000000000000004">
      <c r="A203" s="8">
        <v>4.04</v>
      </c>
      <c r="B203" s="9">
        <v>21.56</v>
      </c>
    </row>
    <row r="204" spans="1:2" x14ac:dyDescent="0.55000000000000004">
      <c r="A204" s="8">
        <v>4.0599999999999996</v>
      </c>
      <c r="B204" s="9">
        <v>21.66</v>
      </c>
    </row>
    <row r="205" spans="1:2" x14ac:dyDescent="0.55000000000000004">
      <c r="A205" s="8">
        <v>4.08</v>
      </c>
      <c r="B205" s="9">
        <v>21.77</v>
      </c>
    </row>
    <row r="206" spans="1:2" x14ac:dyDescent="0.55000000000000004">
      <c r="A206" s="8">
        <v>4.0999999999999996</v>
      </c>
      <c r="B206" s="9">
        <v>21.88</v>
      </c>
    </row>
    <row r="207" spans="1:2" x14ac:dyDescent="0.55000000000000004">
      <c r="A207" s="8">
        <v>4.12</v>
      </c>
      <c r="B207" s="9">
        <v>21.98</v>
      </c>
    </row>
    <row r="208" spans="1:2" x14ac:dyDescent="0.55000000000000004">
      <c r="A208" s="8">
        <v>4.1399999999999997</v>
      </c>
      <c r="B208" s="9">
        <v>22.09</v>
      </c>
    </row>
    <row r="209" spans="1:2" x14ac:dyDescent="0.55000000000000004">
      <c r="A209" s="8">
        <v>4.16</v>
      </c>
      <c r="B209" s="9">
        <v>22.2</v>
      </c>
    </row>
    <row r="210" spans="1:2" x14ac:dyDescent="0.55000000000000004">
      <c r="A210" s="8">
        <v>4.18</v>
      </c>
      <c r="B210" s="9">
        <v>22.3</v>
      </c>
    </row>
    <row r="211" spans="1:2" x14ac:dyDescent="0.55000000000000004">
      <c r="A211" s="8">
        <v>4.2</v>
      </c>
      <c r="B211" s="9">
        <v>22.41</v>
      </c>
    </row>
    <row r="212" spans="1:2" x14ac:dyDescent="0.55000000000000004">
      <c r="A212" s="8">
        <v>4.22</v>
      </c>
      <c r="B212" s="9">
        <v>22.52</v>
      </c>
    </row>
    <row r="213" spans="1:2" x14ac:dyDescent="0.55000000000000004">
      <c r="A213" s="8">
        <v>4.24</v>
      </c>
      <c r="B213" s="9">
        <v>22.62</v>
      </c>
    </row>
    <row r="214" spans="1:2" x14ac:dyDescent="0.55000000000000004">
      <c r="A214" s="8">
        <v>4.26</v>
      </c>
      <c r="B214" s="9">
        <v>22.73</v>
      </c>
    </row>
    <row r="215" spans="1:2" x14ac:dyDescent="0.55000000000000004">
      <c r="A215" s="8">
        <v>4.28</v>
      </c>
      <c r="B215" s="9">
        <v>22.83</v>
      </c>
    </row>
    <row r="216" spans="1:2" x14ac:dyDescent="0.55000000000000004">
      <c r="A216" s="8">
        <v>4.3</v>
      </c>
      <c r="B216" s="9">
        <v>22.94</v>
      </c>
    </row>
    <row r="217" spans="1:2" x14ac:dyDescent="0.55000000000000004">
      <c r="A217" s="8">
        <v>4.32</v>
      </c>
      <c r="B217" s="9">
        <v>23.05</v>
      </c>
    </row>
    <row r="218" spans="1:2" x14ac:dyDescent="0.55000000000000004">
      <c r="A218" s="8">
        <v>4.34</v>
      </c>
      <c r="B218" s="9">
        <v>23.15</v>
      </c>
    </row>
    <row r="219" spans="1:2" x14ac:dyDescent="0.55000000000000004">
      <c r="A219" s="8">
        <v>4.3600000000000003</v>
      </c>
      <c r="B219" s="9">
        <v>23.26</v>
      </c>
    </row>
    <row r="220" spans="1:2" x14ac:dyDescent="0.55000000000000004">
      <c r="A220" s="8">
        <v>4.38</v>
      </c>
      <c r="B220" s="9">
        <v>23.37</v>
      </c>
    </row>
    <row r="221" spans="1:2" x14ac:dyDescent="0.55000000000000004">
      <c r="A221" s="8">
        <v>4.4000000000000004</v>
      </c>
      <c r="B221" s="9">
        <v>23.47</v>
      </c>
    </row>
    <row r="222" spans="1:2" x14ac:dyDescent="0.55000000000000004">
      <c r="A222" s="8">
        <v>4.42</v>
      </c>
      <c r="B222" s="9">
        <v>23.58</v>
      </c>
    </row>
    <row r="223" spans="1:2" x14ac:dyDescent="0.55000000000000004">
      <c r="A223" s="8">
        <v>4.4400000000000004</v>
      </c>
      <c r="B223" s="9">
        <v>23.69</v>
      </c>
    </row>
    <row r="224" spans="1:2" x14ac:dyDescent="0.55000000000000004">
      <c r="A224" s="8">
        <v>4.46</v>
      </c>
      <c r="B224" s="9">
        <v>23.79</v>
      </c>
    </row>
    <row r="225" spans="1:2" x14ac:dyDescent="0.55000000000000004">
      <c r="A225" s="8">
        <v>4.4800000000000004</v>
      </c>
      <c r="B225" s="9">
        <v>23.9</v>
      </c>
    </row>
    <row r="226" spans="1:2" x14ac:dyDescent="0.55000000000000004">
      <c r="A226" s="8">
        <v>4.5</v>
      </c>
      <c r="B226" s="9">
        <v>24.01</v>
      </c>
    </row>
    <row r="227" spans="1:2" x14ac:dyDescent="0.55000000000000004">
      <c r="A227" s="8">
        <v>4.5199999999999996</v>
      </c>
      <c r="B227" s="9">
        <v>24.11</v>
      </c>
    </row>
    <row r="228" spans="1:2" x14ac:dyDescent="0.55000000000000004">
      <c r="A228" s="8">
        <v>4.54</v>
      </c>
      <c r="B228" s="9">
        <v>24.22</v>
      </c>
    </row>
    <row r="229" spans="1:2" x14ac:dyDescent="0.55000000000000004">
      <c r="A229" s="8">
        <v>4.5599999999999996</v>
      </c>
      <c r="B229" s="9">
        <v>24.32</v>
      </c>
    </row>
    <row r="230" spans="1:2" x14ac:dyDescent="0.55000000000000004">
      <c r="A230" s="8">
        <v>4.58</v>
      </c>
      <c r="B230" s="9">
        <v>24.43</v>
      </c>
    </row>
    <row r="231" spans="1:2" x14ac:dyDescent="0.55000000000000004">
      <c r="A231" s="8">
        <v>4.5999999999999996</v>
      </c>
      <c r="B231" s="9">
        <v>24.54</v>
      </c>
    </row>
    <row r="232" spans="1:2" x14ac:dyDescent="0.55000000000000004">
      <c r="A232" s="8">
        <v>4.62</v>
      </c>
      <c r="B232" s="9">
        <v>24.64</v>
      </c>
    </row>
    <row r="233" spans="1:2" x14ac:dyDescent="0.55000000000000004">
      <c r="A233" s="8">
        <v>4.6399999999999997</v>
      </c>
      <c r="B233" s="9">
        <v>24.75</v>
      </c>
    </row>
    <row r="234" spans="1:2" x14ac:dyDescent="0.55000000000000004">
      <c r="A234" s="8">
        <v>4.66</v>
      </c>
      <c r="B234" s="9">
        <v>24.86</v>
      </c>
    </row>
    <row r="235" spans="1:2" x14ac:dyDescent="0.55000000000000004">
      <c r="A235" s="8">
        <v>4.68</v>
      </c>
      <c r="B235" s="9">
        <v>24.96</v>
      </c>
    </row>
    <row r="236" spans="1:2" x14ac:dyDescent="0.55000000000000004">
      <c r="A236" s="8">
        <v>4.7</v>
      </c>
      <c r="B236" s="9">
        <v>25.07</v>
      </c>
    </row>
    <row r="237" spans="1:2" x14ac:dyDescent="0.55000000000000004">
      <c r="A237" s="8">
        <v>4.72</v>
      </c>
      <c r="B237" s="9">
        <v>25.18</v>
      </c>
    </row>
    <row r="238" spans="1:2" x14ac:dyDescent="0.55000000000000004">
      <c r="A238" s="8">
        <v>4.74</v>
      </c>
      <c r="B238" s="9">
        <v>25.28</v>
      </c>
    </row>
    <row r="239" spans="1:2" x14ac:dyDescent="0.55000000000000004">
      <c r="A239" s="8">
        <v>4.76</v>
      </c>
      <c r="B239" s="9">
        <v>25.39</v>
      </c>
    </row>
    <row r="240" spans="1:2" x14ac:dyDescent="0.55000000000000004">
      <c r="A240" s="8">
        <v>4.78</v>
      </c>
      <c r="B240" s="9">
        <v>25.49</v>
      </c>
    </row>
    <row r="241" spans="1:2" x14ac:dyDescent="0.55000000000000004">
      <c r="A241" s="8">
        <v>4.8</v>
      </c>
      <c r="B241" s="9">
        <v>25.6</v>
      </c>
    </row>
    <row r="242" spans="1:2" x14ac:dyDescent="0.55000000000000004">
      <c r="A242" s="8">
        <v>4.82</v>
      </c>
      <c r="B242" s="9">
        <v>25.71</v>
      </c>
    </row>
    <row r="243" spans="1:2" x14ac:dyDescent="0.55000000000000004">
      <c r="A243" s="8">
        <v>4.84</v>
      </c>
      <c r="B243" s="9">
        <v>25.81</v>
      </c>
    </row>
    <row r="244" spans="1:2" x14ac:dyDescent="0.55000000000000004">
      <c r="A244" s="8">
        <v>4.8600000000000003</v>
      </c>
      <c r="B244" s="9">
        <v>25.92</v>
      </c>
    </row>
    <row r="245" spans="1:2" x14ac:dyDescent="0.55000000000000004">
      <c r="A245" s="8">
        <v>4.88</v>
      </c>
      <c r="B245" s="9">
        <v>26.03</v>
      </c>
    </row>
    <row r="246" spans="1:2" x14ac:dyDescent="0.55000000000000004">
      <c r="A246" s="8">
        <v>4.9000000000000004</v>
      </c>
      <c r="B246" s="9">
        <v>26.13</v>
      </c>
    </row>
    <row r="247" spans="1:2" x14ac:dyDescent="0.55000000000000004">
      <c r="A247" s="8">
        <v>4.92</v>
      </c>
      <c r="B247" s="9">
        <v>26.24</v>
      </c>
    </row>
    <row r="248" spans="1:2" x14ac:dyDescent="0.55000000000000004">
      <c r="A248" s="8">
        <v>4.9400000000000004</v>
      </c>
      <c r="B248" s="9">
        <v>26.35</v>
      </c>
    </row>
    <row r="249" spans="1:2" x14ac:dyDescent="0.55000000000000004">
      <c r="A249" s="8">
        <v>4.96</v>
      </c>
      <c r="B249" s="9">
        <v>26.45</v>
      </c>
    </row>
    <row r="250" spans="1:2" x14ac:dyDescent="0.55000000000000004">
      <c r="A250" s="8">
        <v>4.9800000000000004</v>
      </c>
      <c r="B250" s="9">
        <v>26.56</v>
      </c>
    </row>
    <row r="251" spans="1:2" x14ac:dyDescent="0.55000000000000004">
      <c r="A251" s="8">
        <v>5</v>
      </c>
      <c r="B251" s="9">
        <v>26.67</v>
      </c>
    </row>
    <row r="252" spans="1:2" x14ac:dyDescent="0.55000000000000004">
      <c r="A252" s="8">
        <v>5.0199999999999996</v>
      </c>
      <c r="B252" s="9">
        <v>26.77</v>
      </c>
    </row>
    <row r="253" spans="1:2" x14ac:dyDescent="0.55000000000000004">
      <c r="A253" s="8">
        <v>5.04</v>
      </c>
      <c r="B253" s="9">
        <v>26.88</v>
      </c>
    </row>
    <row r="254" spans="1:2" x14ac:dyDescent="0.55000000000000004">
      <c r="A254" s="8">
        <v>5.0599999999999996</v>
      </c>
      <c r="B254" s="9">
        <v>26.98</v>
      </c>
    </row>
    <row r="255" spans="1:2" x14ac:dyDescent="0.55000000000000004">
      <c r="A255" s="8">
        <v>5.08</v>
      </c>
      <c r="B255" s="9">
        <v>27.09</v>
      </c>
    </row>
    <row r="256" spans="1:2" x14ac:dyDescent="0.55000000000000004">
      <c r="A256" s="8">
        <v>5.0999999999999996</v>
      </c>
      <c r="B256" s="9">
        <v>27.2</v>
      </c>
    </row>
    <row r="257" spans="1:2" x14ac:dyDescent="0.55000000000000004">
      <c r="A257" s="8">
        <v>5.12</v>
      </c>
      <c r="B257" s="9">
        <v>27.3</v>
      </c>
    </row>
    <row r="258" spans="1:2" x14ac:dyDescent="0.55000000000000004">
      <c r="A258" s="8">
        <v>5.14</v>
      </c>
      <c r="B258" s="9">
        <v>27.41</v>
      </c>
    </row>
    <row r="259" spans="1:2" x14ac:dyDescent="0.55000000000000004">
      <c r="A259" s="8">
        <v>5.16</v>
      </c>
      <c r="B259" s="9">
        <v>27.52</v>
      </c>
    </row>
    <row r="260" spans="1:2" x14ac:dyDescent="0.55000000000000004">
      <c r="A260" s="8">
        <v>5.1800000000000104</v>
      </c>
      <c r="B260" s="9">
        <v>27.62</v>
      </c>
    </row>
    <row r="261" spans="1:2" x14ac:dyDescent="0.55000000000000004">
      <c r="A261" s="8">
        <v>5.2000000000000099</v>
      </c>
      <c r="B261" s="9">
        <v>27.73</v>
      </c>
    </row>
    <row r="262" spans="1:2" x14ac:dyDescent="0.55000000000000004">
      <c r="A262" s="8">
        <v>5.2200000000000104</v>
      </c>
      <c r="B262" s="9">
        <v>27.84</v>
      </c>
    </row>
    <row r="263" spans="1:2" x14ac:dyDescent="0.55000000000000004">
      <c r="A263" s="8">
        <v>5.24000000000001</v>
      </c>
      <c r="B263" s="9">
        <v>27.94</v>
      </c>
    </row>
    <row r="264" spans="1:2" x14ac:dyDescent="0.55000000000000004">
      <c r="A264" s="8">
        <v>5.2600000000000096</v>
      </c>
      <c r="B264" s="9">
        <v>28.05</v>
      </c>
    </row>
    <row r="265" spans="1:2" x14ac:dyDescent="0.55000000000000004">
      <c r="A265" s="8">
        <v>5.28000000000001</v>
      </c>
      <c r="B265" s="9">
        <v>28.13</v>
      </c>
    </row>
    <row r="266" spans="1:2" x14ac:dyDescent="0.55000000000000004">
      <c r="A266" s="8">
        <v>5.3000000000000096</v>
      </c>
      <c r="B266" s="9">
        <v>28.2</v>
      </c>
    </row>
    <row r="267" spans="1:2" x14ac:dyDescent="0.55000000000000004">
      <c r="A267" s="8">
        <v>5.3200000000000101</v>
      </c>
      <c r="B267" s="9">
        <v>28.25</v>
      </c>
    </row>
    <row r="268" spans="1:2" x14ac:dyDescent="0.55000000000000004">
      <c r="A268" s="8">
        <v>5.3400000000000096</v>
      </c>
      <c r="B268" s="9">
        <v>28.27</v>
      </c>
    </row>
  </sheetData>
  <sheetProtection sheet="1" objects="1" scenarios="1"/>
  <conditionalFormatting sqref="A1:A1048576">
    <cfRule type="expression" dxfId="8" priority="2">
      <formula>IF(AND(OR(B1=$P$3,B1=$P$5),OR(A1=$O$3,A1=$O$5)),TRUE,FALSE)</formula>
    </cfRule>
  </conditionalFormatting>
  <conditionalFormatting sqref="B1:B1048576">
    <cfRule type="expression" dxfId="7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268"/>
  <sheetViews>
    <sheetView workbookViewId="0">
      <selection activeCell="C1" sqref="C1"/>
    </sheetView>
  </sheetViews>
  <sheetFormatPr defaultColWidth="9.15625" defaultRowHeight="14.4" x14ac:dyDescent="0.55000000000000004"/>
  <cols>
    <col min="1" max="7" width="9.15625" style="8"/>
    <col min="8" max="16384" width="9.15625" style="5"/>
  </cols>
  <sheetData>
    <row r="1" spans="1:17" x14ac:dyDescent="0.55000000000000004">
      <c r="A1" s="8">
        <v>0</v>
      </c>
      <c r="B1" s="9">
        <v>0.06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7" x14ac:dyDescent="0.55000000000000004">
      <c r="A2" s="8">
        <v>0.02</v>
      </c>
      <c r="B2" s="9">
        <v>0.17</v>
      </c>
      <c r="D2" s="8">
        <v>0</v>
      </c>
      <c r="E2" s="8">
        <v>0</v>
      </c>
      <c r="F2" s="7">
        <v>0.7</v>
      </c>
      <c r="G2" s="7">
        <v>1.5</v>
      </c>
      <c r="H2" s="8">
        <v>2.2000000000000002</v>
      </c>
      <c r="L2" s="4">
        <f>INT(M2)</f>
        <v>2</v>
      </c>
      <c r="M2" s="4">
        <f>'Tank Sounding'!C7</f>
        <v>2.15</v>
      </c>
      <c r="N2" s="4">
        <f>IF(L2=M2,M2,L2+1)</f>
        <v>3</v>
      </c>
      <c r="O2" s="3" t="s">
        <v>1</v>
      </c>
      <c r="P2" s="3" t="s">
        <v>2</v>
      </c>
    </row>
    <row r="3" spans="1:17" x14ac:dyDescent="0.55000000000000004">
      <c r="A3" s="8">
        <v>0.04</v>
      </c>
      <c r="B3" s="9">
        <v>0.28000000000000003</v>
      </c>
      <c r="D3" s="8">
        <v>0.2</v>
      </c>
      <c r="E3" s="8">
        <v>0</v>
      </c>
      <c r="F3" s="7">
        <v>0.7</v>
      </c>
      <c r="G3" s="7">
        <v>1.4</v>
      </c>
      <c r="H3" s="8">
        <v>2.2000000000000002</v>
      </c>
      <c r="J3" s="6">
        <f>'Tank Sounding'!D24</f>
        <v>0</v>
      </c>
      <c r="K3" s="5">
        <f>MROUND(J3,0.2)</f>
        <v>0</v>
      </c>
      <c r="L3" s="5">
        <f>VLOOKUP(ROUNDDOWN($K$3,2),D:H,MATCH(L2,E1:H1,0)+1,FALSE)</f>
        <v>1.5</v>
      </c>
      <c r="M3" s="5">
        <f>L3+((N3-L3)*(M2-L2))</f>
        <v>1.605</v>
      </c>
      <c r="N3" s="5">
        <f>VLOOKUP(ROUNDDOWN($K$3,2),D:H,MATCH(N2,E1:H1,0)+1,FALSE)</f>
        <v>2.2000000000000002</v>
      </c>
      <c r="O3" s="5">
        <f>IF(P8,O8,O8-0.01)</f>
        <v>0.02</v>
      </c>
      <c r="P3" s="4">
        <f>VLOOKUP(ROUNDDOWN(O3,2),$A:$B,2,FALSE)</f>
        <v>0.17</v>
      </c>
    </row>
    <row r="4" spans="1:17" x14ac:dyDescent="0.55000000000000004">
      <c r="A4" s="8">
        <v>0.06</v>
      </c>
      <c r="B4" s="9">
        <v>0.38</v>
      </c>
      <c r="D4" s="8">
        <v>0.4</v>
      </c>
      <c r="E4" s="8">
        <v>0</v>
      </c>
      <c r="F4" s="7">
        <v>0.7</v>
      </c>
      <c r="G4" s="7">
        <v>1.4</v>
      </c>
      <c r="H4" s="8">
        <v>2.2000000000000002</v>
      </c>
      <c r="J4" s="5" t="b">
        <f>IF(AND(OR(B1=$P$3,B1=$P$5),OR(A1=$O$3,A1=$O$5)),TRUE,FALSE)</f>
        <v>0</v>
      </c>
      <c r="O4" s="6">
        <f>J3+(M3/100)</f>
        <v>1.6049999999999998E-2</v>
      </c>
      <c r="P4" s="6">
        <f>IF((P5-P3)&gt;0,P3+((P5-P3)/(O5-O3)*(O4-O3)),P3)</f>
        <v>0.14827499999999999</v>
      </c>
    </row>
    <row r="5" spans="1:17" x14ac:dyDescent="0.55000000000000004">
      <c r="A5" s="8">
        <v>0.08</v>
      </c>
      <c r="B5" s="9">
        <v>0.49</v>
      </c>
      <c r="D5" s="8">
        <v>0.6</v>
      </c>
      <c r="E5" s="8">
        <v>0</v>
      </c>
      <c r="F5" s="7">
        <v>0.7</v>
      </c>
      <c r="G5" s="7">
        <v>1.4</v>
      </c>
      <c r="H5" s="8">
        <v>2.2000000000000002</v>
      </c>
      <c r="O5" s="5">
        <f>IF(O4=O3,O3,O3+0.02)</f>
        <v>0.04</v>
      </c>
      <c r="P5" s="4">
        <f>VLOOKUP(ROUNDDOWN(O5,2),$A:$B,2,FALSE)</f>
        <v>0.28000000000000003</v>
      </c>
    </row>
    <row r="6" spans="1:17" x14ac:dyDescent="0.55000000000000004">
      <c r="A6" s="8">
        <v>0.1</v>
      </c>
      <c r="B6" s="9">
        <v>0.59</v>
      </c>
      <c r="D6" s="8">
        <v>0.8</v>
      </c>
      <c r="E6" s="8">
        <v>0</v>
      </c>
      <c r="F6" s="7">
        <v>0.7</v>
      </c>
      <c r="G6" s="7">
        <v>1.4</v>
      </c>
      <c r="H6" s="8">
        <v>2.2000000000000002</v>
      </c>
    </row>
    <row r="7" spans="1:17" x14ac:dyDescent="0.55000000000000004">
      <c r="A7" s="8">
        <v>0.12</v>
      </c>
      <c r="B7" s="9">
        <v>0.7</v>
      </c>
      <c r="D7" s="8">
        <v>1</v>
      </c>
      <c r="E7" s="8">
        <v>0</v>
      </c>
      <c r="F7" s="7">
        <v>0.7</v>
      </c>
      <c r="G7" s="7">
        <v>1.4</v>
      </c>
      <c r="H7" s="8">
        <v>2.2000000000000002</v>
      </c>
    </row>
    <row r="8" spans="1:17" x14ac:dyDescent="0.55000000000000004">
      <c r="A8" s="8">
        <v>0.14000000000000001</v>
      </c>
      <c r="B8" s="9">
        <v>0.81</v>
      </c>
      <c r="D8" s="8">
        <v>1.2</v>
      </c>
      <c r="E8" s="8">
        <v>0</v>
      </c>
      <c r="F8" s="7">
        <v>0.7</v>
      </c>
      <c r="G8" s="7">
        <v>1.4</v>
      </c>
      <c r="H8" s="8">
        <v>2.2000000000000002</v>
      </c>
      <c r="O8" s="4">
        <f>ROUND(O4,2)</f>
        <v>0.02</v>
      </c>
      <c r="P8" s="5" t="b">
        <f>ISEVEN(VALUE(RIGHT(O8*100,1)))</f>
        <v>1</v>
      </c>
    </row>
    <row r="9" spans="1:17" x14ac:dyDescent="0.55000000000000004">
      <c r="A9" s="8">
        <v>0.16</v>
      </c>
      <c r="B9" s="9">
        <v>0.91</v>
      </c>
      <c r="D9" s="8">
        <v>1.4</v>
      </c>
      <c r="E9" s="8">
        <v>0</v>
      </c>
      <c r="F9" s="7">
        <v>0.7</v>
      </c>
      <c r="G9" s="7">
        <v>1.4</v>
      </c>
      <c r="H9" s="8">
        <v>2.2000000000000002</v>
      </c>
    </row>
    <row r="10" spans="1:17" x14ac:dyDescent="0.55000000000000004">
      <c r="A10" s="8">
        <v>0.18</v>
      </c>
      <c r="B10" s="9">
        <v>1.02</v>
      </c>
      <c r="D10" s="8">
        <v>1.6</v>
      </c>
      <c r="E10" s="8">
        <v>0</v>
      </c>
      <c r="F10" s="7">
        <v>0.7</v>
      </c>
      <c r="G10" s="7">
        <v>1.4</v>
      </c>
      <c r="H10" s="8">
        <v>2.2000000000000002</v>
      </c>
    </row>
    <row r="11" spans="1:17" x14ac:dyDescent="0.55000000000000004">
      <c r="A11" s="8">
        <v>0.2</v>
      </c>
      <c r="B11" s="9">
        <v>1.1299999999999999</v>
      </c>
      <c r="D11" s="8">
        <v>1.8</v>
      </c>
      <c r="E11" s="8">
        <v>0</v>
      </c>
      <c r="F11" s="7">
        <v>0.7</v>
      </c>
      <c r="G11" s="7">
        <v>1.4</v>
      </c>
      <c r="H11" s="8">
        <v>2.2000000000000002</v>
      </c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</row>
    <row r="12" spans="1:17" x14ac:dyDescent="0.55000000000000004">
      <c r="A12" s="8">
        <v>0.22</v>
      </c>
      <c r="B12" s="9">
        <v>1.23</v>
      </c>
      <c r="D12" s="8">
        <v>2</v>
      </c>
      <c r="E12" s="8">
        <v>0</v>
      </c>
      <c r="F12" s="7">
        <v>0.7</v>
      </c>
      <c r="G12" s="7">
        <v>1.4</v>
      </c>
      <c r="H12" s="8">
        <v>2.2000000000000002</v>
      </c>
      <c r="M12" s="5">
        <f>MROUND(M15,0.2)</f>
        <v>4.2</v>
      </c>
      <c r="N12" s="5">
        <f>VLOOKUP(ROUNDDOWN($M$12,2),D:H,MATCH(N11,$E$1:$H$1,0)+1,FALSE)</f>
        <v>1.4</v>
      </c>
      <c r="O12" s="5">
        <f>N12+((P12-N12)*(O11-N11))</f>
        <v>1.48</v>
      </c>
      <c r="P12" s="5">
        <f>VLOOKUP(ROUNDDOWN($M$12,2),D:H,MATCH(P11,$E$1:$H$1,0)+1,FALSE)</f>
        <v>2.2000000000000002</v>
      </c>
      <c r="Q12" s="6">
        <f>M15-(O12/100)</f>
        <v>4.224472727272726</v>
      </c>
    </row>
    <row r="13" spans="1:17" x14ac:dyDescent="0.55000000000000004">
      <c r="A13" s="8">
        <v>0.24</v>
      </c>
      <c r="B13" s="9">
        <v>1.34</v>
      </c>
      <c r="D13" s="8">
        <v>2.2000000000000002</v>
      </c>
      <c r="E13" s="8">
        <v>0</v>
      </c>
      <c r="F13" s="7">
        <v>0.7</v>
      </c>
      <c r="G13" s="7">
        <v>1.4</v>
      </c>
      <c r="H13" s="8">
        <v>2.2000000000000002</v>
      </c>
      <c r="M13" s="1"/>
      <c r="N13" s="1"/>
      <c r="O13" s="1"/>
    </row>
    <row r="14" spans="1:17" x14ac:dyDescent="0.55000000000000004">
      <c r="A14" s="8">
        <v>0.26</v>
      </c>
      <c r="B14" s="9">
        <v>1.44</v>
      </c>
      <c r="D14" s="8">
        <v>2.4</v>
      </c>
      <c r="E14" s="8">
        <v>0</v>
      </c>
      <c r="F14" s="7">
        <v>0.7</v>
      </c>
      <c r="G14" s="7">
        <v>1.4</v>
      </c>
      <c r="H14" s="8">
        <v>2.2000000000000002</v>
      </c>
      <c r="M14" s="1">
        <f>LOOKUP(N15,B:B,A:A)</f>
        <v>4.22</v>
      </c>
      <c r="N14" s="5">
        <f>VLOOKUP(ROUNDDOWN(M14,2),$A:$B,2,FALSE)</f>
        <v>22.51</v>
      </c>
      <c r="O14" s="1"/>
    </row>
    <row r="15" spans="1:17" x14ac:dyDescent="0.55000000000000004">
      <c r="A15" s="8">
        <v>0.28000000000000003</v>
      </c>
      <c r="B15" s="9">
        <v>1.55</v>
      </c>
      <c r="D15" s="8">
        <v>2.6</v>
      </c>
      <c r="E15" s="8">
        <v>0</v>
      </c>
      <c r="F15" s="7">
        <v>0.7</v>
      </c>
      <c r="G15" s="7">
        <v>1.4</v>
      </c>
      <c r="H15" s="8">
        <v>2.2000000000000002</v>
      </c>
      <c r="M15">
        <f>M14+((N15-N14)*ABS(M16-M14))/(N16-N14)</f>
        <v>4.2392727272727262</v>
      </c>
      <c r="N15" s="1">
        <f>'Tank Sounding'!L24</f>
        <v>22.616</v>
      </c>
      <c r="O15"/>
    </row>
    <row r="16" spans="1:17" x14ac:dyDescent="0.55000000000000004">
      <c r="A16" s="8">
        <v>0.3</v>
      </c>
      <c r="B16" s="9">
        <v>1.66</v>
      </c>
      <c r="D16" s="8">
        <v>2.8</v>
      </c>
      <c r="E16" s="8">
        <v>0</v>
      </c>
      <c r="F16" s="7">
        <v>0.7</v>
      </c>
      <c r="G16" s="7">
        <v>1.4</v>
      </c>
      <c r="H16" s="8">
        <v>2.2000000000000002</v>
      </c>
      <c r="M16" s="1">
        <f>M14+0.02</f>
        <v>4.2399999999999993</v>
      </c>
      <c r="N16" s="1">
        <f>VLOOKUP(ROUNDDOWN(M16,2),$A:$B,2,FALSE)</f>
        <v>22.62</v>
      </c>
      <c r="O16" s="1"/>
    </row>
    <row r="17" spans="1:8" x14ac:dyDescent="0.55000000000000004">
      <c r="A17" s="8">
        <v>0.32</v>
      </c>
      <c r="B17" s="9">
        <v>1.76</v>
      </c>
      <c r="D17" s="8">
        <v>3</v>
      </c>
      <c r="E17" s="8">
        <v>0</v>
      </c>
      <c r="F17" s="7">
        <v>0.7</v>
      </c>
      <c r="G17" s="7">
        <v>1.4</v>
      </c>
      <c r="H17" s="8">
        <v>2.2000000000000002</v>
      </c>
    </row>
    <row r="18" spans="1:8" x14ac:dyDescent="0.55000000000000004">
      <c r="A18" s="8">
        <v>0.34</v>
      </c>
      <c r="B18" s="9">
        <v>1.87</v>
      </c>
      <c r="D18" s="8">
        <v>3.2</v>
      </c>
      <c r="E18" s="8">
        <v>0</v>
      </c>
      <c r="F18" s="7">
        <v>0.7</v>
      </c>
      <c r="G18" s="7">
        <v>1.4</v>
      </c>
      <c r="H18" s="8">
        <v>2.2000000000000002</v>
      </c>
    </row>
    <row r="19" spans="1:8" x14ac:dyDescent="0.55000000000000004">
      <c r="A19" s="8">
        <v>0.36</v>
      </c>
      <c r="B19" s="9">
        <v>1.98</v>
      </c>
      <c r="D19" s="8">
        <v>3.4</v>
      </c>
      <c r="E19" s="8">
        <v>0</v>
      </c>
      <c r="F19" s="7">
        <v>0.7</v>
      </c>
      <c r="G19" s="7">
        <v>1.4</v>
      </c>
      <c r="H19" s="8">
        <v>2.2000000000000002</v>
      </c>
    </row>
    <row r="20" spans="1:8" x14ac:dyDescent="0.55000000000000004">
      <c r="A20" s="8">
        <v>0.38</v>
      </c>
      <c r="B20" s="9">
        <v>2.08</v>
      </c>
      <c r="D20" s="8">
        <v>3.6</v>
      </c>
      <c r="E20" s="8">
        <v>0</v>
      </c>
      <c r="F20" s="7">
        <v>0.7</v>
      </c>
      <c r="G20" s="7">
        <v>1.4</v>
      </c>
      <c r="H20" s="8">
        <v>2.2000000000000002</v>
      </c>
    </row>
    <row r="21" spans="1:8" x14ac:dyDescent="0.55000000000000004">
      <c r="A21" s="8">
        <v>0.4</v>
      </c>
      <c r="B21" s="9">
        <v>2.19</v>
      </c>
      <c r="D21" s="8">
        <v>3.8</v>
      </c>
      <c r="E21" s="8">
        <v>0</v>
      </c>
      <c r="F21" s="7">
        <v>0.7</v>
      </c>
      <c r="G21" s="7">
        <v>1.4</v>
      </c>
      <c r="H21" s="8">
        <v>2.2000000000000002</v>
      </c>
    </row>
    <row r="22" spans="1:8" x14ac:dyDescent="0.55000000000000004">
      <c r="A22" s="8">
        <v>0.42</v>
      </c>
      <c r="B22" s="9">
        <v>2.29</v>
      </c>
      <c r="D22" s="8">
        <v>4</v>
      </c>
      <c r="E22" s="8">
        <v>0</v>
      </c>
      <c r="F22" s="7">
        <v>0.7</v>
      </c>
      <c r="G22" s="7">
        <v>1.4</v>
      </c>
      <c r="H22" s="8">
        <v>2.2000000000000002</v>
      </c>
    </row>
    <row r="23" spans="1:8" x14ac:dyDescent="0.55000000000000004">
      <c r="A23" s="8">
        <v>0.44</v>
      </c>
      <c r="B23" s="9">
        <v>2.4</v>
      </c>
      <c r="D23" s="8">
        <v>4.2</v>
      </c>
      <c r="E23" s="8">
        <v>0</v>
      </c>
      <c r="F23" s="7">
        <v>0.7</v>
      </c>
      <c r="G23" s="7">
        <v>1.4</v>
      </c>
      <c r="H23" s="8">
        <v>2.2000000000000002</v>
      </c>
    </row>
    <row r="24" spans="1:8" x14ac:dyDescent="0.55000000000000004">
      <c r="A24" s="8">
        <v>0.46</v>
      </c>
      <c r="B24" s="9">
        <v>2.5099999999999998</v>
      </c>
      <c r="D24" s="8">
        <v>4.4000000000000004</v>
      </c>
      <c r="E24" s="8">
        <v>0</v>
      </c>
      <c r="F24" s="7">
        <v>0.7</v>
      </c>
      <c r="G24" s="7">
        <v>1.4</v>
      </c>
      <c r="H24" s="8">
        <v>2.2000000000000002</v>
      </c>
    </row>
    <row r="25" spans="1:8" x14ac:dyDescent="0.55000000000000004">
      <c r="A25" s="8">
        <v>0.48</v>
      </c>
      <c r="B25" s="9">
        <v>2.61</v>
      </c>
      <c r="D25" s="8">
        <v>4.5999999999999996</v>
      </c>
      <c r="E25" s="8">
        <v>0</v>
      </c>
      <c r="F25" s="7">
        <v>0.7</v>
      </c>
      <c r="G25" s="7">
        <v>1.4</v>
      </c>
      <c r="H25" s="8">
        <v>2.2000000000000002</v>
      </c>
    </row>
    <row r="26" spans="1:8" x14ac:dyDescent="0.55000000000000004">
      <c r="A26" s="8">
        <v>0.5</v>
      </c>
      <c r="B26" s="9">
        <v>2.72</v>
      </c>
      <c r="D26" s="8">
        <v>4.8</v>
      </c>
      <c r="E26" s="8">
        <v>0</v>
      </c>
      <c r="F26" s="7">
        <v>0.7</v>
      </c>
      <c r="G26" s="7">
        <v>1.4</v>
      </c>
      <c r="H26" s="8">
        <v>2.2000000000000002</v>
      </c>
    </row>
    <row r="27" spans="1:8" x14ac:dyDescent="0.55000000000000004">
      <c r="A27" s="8">
        <v>0.52</v>
      </c>
      <c r="B27" s="9">
        <v>2.83</v>
      </c>
      <c r="D27" s="8">
        <v>5</v>
      </c>
      <c r="E27" s="8">
        <v>0</v>
      </c>
      <c r="F27" s="7">
        <v>0.7</v>
      </c>
      <c r="G27" s="7">
        <v>1.4</v>
      </c>
      <c r="H27" s="8">
        <v>2.2000000000000002</v>
      </c>
    </row>
    <row r="28" spans="1:8" x14ac:dyDescent="0.55000000000000004">
      <c r="A28" s="8">
        <v>0.54</v>
      </c>
      <c r="B28" s="9">
        <v>2.93</v>
      </c>
      <c r="D28" s="8">
        <v>5.2</v>
      </c>
      <c r="E28" s="8">
        <v>0</v>
      </c>
      <c r="F28" s="7">
        <v>0.7</v>
      </c>
      <c r="G28" s="7">
        <v>1.4</v>
      </c>
      <c r="H28" s="8">
        <v>2.2000000000000002</v>
      </c>
    </row>
    <row r="29" spans="1:8" x14ac:dyDescent="0.55000000000000004">
      <c r="A29" s="8">
        <v>0.56000000000000005</v>
      </c>
      <c r="B29" s="9">
        <v>3.04</v>
      </c>
    </row>
    <row r="30" spans="1:8" x14ac:dyDescent="0.55000000000000004">
      <c r="A30" s="8">
        <v>0.57999999999999996</v>
      </c>
      <c r="B30" s="9">
        <v>3.15</v>
      </c>
    </row>
    <row r="31" spans="1:8" x14ac:dyDescent="0.55000000000000004">
      <c r="A31" s="8">
        <v>0.6</v>
      </c>
      <c r="B31" s="9">
        <v>3.25</v>
      </c>
    </row>
    <row r="32" spans="1:8" x14ac:dyDescent="0.55000000000000004">
      <c r="A32" s="8">
        <v>0.62</v>
      </c>
      <c r="B32" s="9">
        <v>3.36</v>
      </c>
    </row>
    <row r="33" spans="1:2" x14ac:dyDescent="0.55000000000000004">
      <c r="A33" s="8">
        <v>0.64</v>
      </c>
      <c r="B33" s="9">
        <v>3.47</v>
      </c>
    </row>
    <row r="34" spans="1:2" x14ac:dyDescent="0.55000000000000004">
      <c r="A34" s="8">
        <v>0.66</v>
      </c>
      <c r="B34" s="9">
        <v>3.57</v>
      </c>
    </row>
    <row r="35" spans="1:2" x14ac:dyDescent="0.55000000000000004">
      <c r="A35" s="8">
        <v>0.68</v>
      </c>
      <c r="B35" s="9">
        <v>3.68</v>
      </c>
    </row>
    <row r="36" spans="1:2" x14ac:dyDescent="0.55000000000000004">
      <c r="A36" s="8">
        <v>0.7</v>
      </c>
      <c r="B36" s="9">
        <v>3.78</v>
      </c>
    </row>
    <row r="37" spans="1:2" x14ac:dyDescent="0.55000000000000004">
      <c r="A37" s="8">
        <v>0.72</v>
      </c>
      <c r="B37" s="9">
        <v>3.89</v>
      </c>
    </row>
    <row r="38" spans="1:2" x14ac:dyDescent="0.55000000000000004">
      <c r="A38" s="8">
        <v>0.74</v>
      </c>
      <c r="B38" s="9">
        <v>4</v>
      </c>
    </row>
    <row r="39" spans="1:2" x14ac:dyDescent="0.55000000000000004">
      <c r="A39" s="8">
        <v>0.76</v>
      </c>
      <c r="B39" s="9">
        <v>4.0999999999999996</v>
      </c>
    </row>
    <row r="40" spans="1:2" x14ac:dyDescent="0.55000000000000004">
      <c r="A40" s="8">
        <v>0.78</v>
      </c>
      <c r="B40" s="9">
        <v>4.21</v>
      </c>
    </row>
    <row r="41" spans="1:2" x14ac:dyDescent="0.55000000000000004">
      <c r="A41" s="8">
        <v>0.8</v>
      </c>
      <c r="B41" s="8">
        <v>4.32</v>
      </c>
    </row>
    <row r="42" spans="1:2" x14ac:dyDescent="0.55000000000000004">
      <c r="A42" s="8">
        <v>0.82</v>
      </c>
      <c r="B42" s="8">
        <v>4.42</v>
      </c>
    </row>
    <row r="43" spans="1:2" x14ac:dyDescent="0.55000000000000004">
      <c r="A43" s="8">
        <v>0.84</v>
      </c>
      <c r="B43" s="8">
        <v>4.53</v>
      </c>
    </row>
    <row r="44" spans="1:2" x14ac:dyDescent="0.55000000000000004">
      <c r="A44" s="8">
        <v>0.86</v>
      </c>
      <c r="B44" s="8">
        <v>4.6399999999999997</v>
      </c>
    </row>
    <row r="45" spans="1:2" x14ac:dyDescent="0.55000000000000004">
      <c r="A45" s="8">
        <v>0.88</v>
      </c>
      <c r="B45" s="8">
        <v>4.74</v>
      </c>
    </row>
    <row r="46" spans="1:2" x14ac:dyDescent="0.55000000000000004">
      <c r="A46" s="8">
        <v>0.9</v>
      </c>
      <c r="B46" s="8">
        <v>4.8499999999999996</v>
      </c>
    </row>
    <row r="47" spans="1:2" x14ac:dyDescent="0.55000000000000004">
      <c r="A47" s="8">
        <v>0.92</v>
      </c>
      <c r="B47" s="8">
        <v>4.95</v>
      </c>
    </row>
    <row r="48" spans="1:2" x14ac:dyDescent="0.55000000000000004">
      <c r="A48" s="8">
        <v>0.94</v>
      </c>
      <c r="B48" s="8">
        <v>5.0599999999999996</v>
      </c>
    </row>
    <row r="49" spans="1:2" x14ac:dyDescent="0.55000000000000004">
      <c r="A49" s="8">
        <v>0.96</v>
      </c>
      <c r="B49" s="8">
        <v>5.17</v>
      </c>
    </row>
    <row r="50" spans="1:2" x14ac:dyDescent="0.55000000000000004">
      <c r="A50" s="8">
        <v>0.98</v>
      </c>
      <c r="B50" s="8">
        <v>5.27</v>
      </c>
    </row>
    <row r="51" spans="1:2" x14ac:dyDescent="0.55000000000000004">
      <c r="A51" s="8">
        <v>1</v>
      </c>
      <c r="B51" s="9">
        <v>5.38</v>
      </c>
    </row>
    <row r="52" spans="1:2" x14ac:dyDescent="0.55000000000000004">
      <c r="A52" s="8">
        <v>1.02</v>
      </c>
      <c r="B52" s="9">
        <v>5.49</v>
      </c>
    </row>
    <row r="53" spans="1:2" x14ac:dyDescent="0.55000000000000004">
      <c r="A53" s="8">
        <v>1.04</v>
      </c>
      <c r="B53" s="9">
        <v>5.59</v>
      </c>
    </row>
    <row r="54" spans="1:2" x14ac:dyDescent="0.55000000000000004">
      <c r="A54" s="8">
        <v>1.06</v>
      </c>
      <c r="B54" s="9">
        <v>5.7</v>
      </c>
    </row>
    <row r="55" spans="1:2" x14ac:dyDescent="0.55000000000000004">
      <c r="A55" s="8">
        <v>1.08</v>
      </c>
      <c r="B55" s="9">
        <v>5.81</v>
      </c>
    </row>
    <row r="56" spans="1:2" x14ac:dyDescent="0.55000000000000004">
      <c r="A56" s="8">
        <v>1.1000000000000001</v>
      </c>
      <c r="B56" s="9">
        <v>5.91</v>
      </c>
    </row>
    <row r="57" spans="1:2" x14ac:dyDescent="0.55000000000000004">
      <c r="A57" s="8">
        <v>1.1200000000000001</v>
      </c>
      <c r="B57" s="9">
        <v>6.02</v>
      </c>
    </row>
    <row r="58" spans="1:2" x14ac:dyDescent="0.55000000000000004">
      <c r="A58" s="8">
        <v>1.1399999999999999</v>
      </c>
      <c r="B58" s="9">
        <v>6.12</v>
      </c>
    </row>
    <row r="59" spans="1:2" x14ac:dyDescent="0.55000000000000004">
      <c r="A59" s="8">
        <v>1.1599999999999999</v>
      </c>
      <c r="B59" s="9">
        <v>6.23</v>
      </c>
    </row>
    <row r="60" spans="1:2" x14ac:dyDescent="0.55000000000000004">
      <c r="A60" s="8">
        <v>1.18</v>
      </c>
      <c r="B60" s="9">
        <v>6.34</v>
      </c>
    </row>
    <row r="61" spans="1:2" x14ac:dyDescent="0.55000000000000004">
      <c r="A61" s="8">
        <v>1.2</v>
      </c>
      <c r="B61" s="9">
        <v>6.44</v>
      </c>
    </row>
    <row r="62" spans="1:2" x14ac:dyDescent="0.55000000000000004">
      <c r="A62" s="8">
        <v>1.22</v>
      </c>
      <c r="B62" s="9">
        <v>6.55</v>
      </c>
    </row>
    <row r="63" spans="1:2" x14ac:dyDescent="0.55000000000000004">
      <c r="A63" s="8">
        <v>1.24</v>
      </c>
      <c r="B63" s="9">
        <v>6.66</v>
      </c>
    </row>
    <row r="64" spans="1:2" x14ac:dyDescent="0.55000000000000004">
      <c r="A64" s="8">
        <v>1.26</v>
      </c>
      <c r="B64" s="9">
        <v>6.76</v>
      </c>
    </row>
    <row r="65" spans="1:2" x14ac:dyDescent="0.55000000000000004">
      <c r="A65" s="8">
        <v>1.28</v>
      </c>
      <c r="B65" s="9">
        <v>6.87</v>
      </c>
    </row>
    <row r="66" spans="1:2" x14ac:dyDescent="0.55000000000000004">
      <c r="A66" s="8">
        <v>1.3</v>
      </c>
      <c r="B66" s="9">
        <v>6.98</v>
      </c>
    </row>
    <row r="67" spans="1:2" x14ac:dyDescent="0.55000000000000004">
      <c r="A67" s="8">
        <v>1.32</v>
      </c>
      <c r="B67" s="9">
        <v>7.08</v>
      </c>
    </row>
    <row r="68" spans="1:2" x14ac:dyDescent="0.55000000000000004">
      <c r="A68" s="8">
        <v>1.34</v>
      </c>
      <c r="B68" s="9">
        <v>7.19</v>
      </c>
    </row>
    <row r="69" spans="1:2" x14ac:dyDescent="0.55000000000000004">
      <c r="A69" s="8">
        <v>1.36</v>
      </c>
      <c r="B69" s="9">
        <v>7.3</v>
      </c>
    </row>
    <row r="70" spans="1:2" x14ac:dyDescent="0.55000000000000004">
      <c r="A70" s="8">
        <v>1.38</v>
      </c>
      <c r="B70" s="9">
        <v>7.4</v>
      </c>
    </row>
    <row r="71" spans="1:2" x14ac:dyDescent="0.55000000000000004">
      <c r="A71" s="8">
        <v>1.4</v>
      </c>
      <c r="B71" s="9">
        <v>7.51</v>
      </c>
    </row>
    <row r="72" spans="1:2" x14ac:dyDescent="0.55000000000000004">
      <c r="A72" s="8">
        <v>1.42</v>
      </c>
      <c r="B72" s="9">
        <v>7.61</v>
      </c>
    </row>
    <row r="73" spans="1:2" x14ac:dyDescent="0.55000000000000004">
      <c r="A73" s="8">
        <v>1.44</v>
      </c>
      <c r="B73" s="9">
        <v>7.72</v>
      </c>
    </row>
    <row r="74" spans="1:2" x14ac:dyDescent="0.55000000000000004">
      <c r="A74" s="8">
        <v>1.46</v>
      </c>
      <c r="B74" s="9">
        <v>7.83</v>
      </c>
    </row>
    <row r="75" spans="1:2" x14ac:dyDescent="0.55000000000000004">
      <c r="A75" s="8">
        <v>1.48</v>
      </c>
      <c r="B75" s="9">
        <v>7.93</v>
      </c>
    </row>
    <row r="76" spans="1:2" x14ac:dyDescent="0.55000000000000004">
      <c r="A76" s="8">
        <v>1.5</v>
      </c>
      <c r="B76" s="9">
        <v>8.0399999999999991</v>
      </c>
    </row>
    <row r="77" spans="1:2" x14ac:dyDescent="0.55000000000000004">
      <c r="A77" s="8">
        <v>1.52</v>
      </c>
      <c r="B77" s="9">
        <v>8.15</v>
      </c>
    </row>
    <row r="78" spans="1:2" x14ac:dyDescent="0.55000000000000004">
      <c r="A78" s="8">
        <v>1.54</v>
      </c>
      <c r="B78" s="9">
        <v>8.25</v>
      </c>
    </row>
    <row r="79" spans="1:2" x14ac:dyDescent="0.55000000000000004">
      <c r="A79" s="8">
        <v>1.56</v>
      </c>
      <c r="B79" s="9">
        <v>8.36</v>
      </c>
    </row>
    <row r="80" spans="1:2" x14ac:dyDescent="0.55000000000000004">
      <c r="A80" s="8">
        <v>1.58</v>
      </c>
      <c r="B80" s="9">
        <v>8.4700000000000006</v>
      </c>
    </row>
    <row r="81" spans="1:2" x14ac:dyDescent="0.55000000000000004">
      <c r="A81" s="8">
        <v>1.6</v>
      </c>
      <c r="B81" s="9">
        <v>8.57</v>
      </c>
    </row>
    <row r="82" spans="1:2" x14ac:dyDescent="0.55000000000000004">
      <c r="A82" s="8">
        <v>1.62</v>
      </c>
      <c r="B82" s="9">
        <v>8.68</v>
      </c>
    </row>
    <row r="83" spans="1:2" x14ac:dyDescent="0.55000000000000004">
      <c r="A83" s="8">
        <v>1.64</v>
      </c>
      <c r="B83" s="9">
        <v>8.7799999999999994</v>
      </c>
    </row>
    <row r="84" spans="1:2" x14ac:dyDescent="0.55000000000000004">
      <c r="A84" s="8">
        <v>1.66</v>
      </c>
      <c r="B84" s="9">
        <v>8.89</v>
      </c>
    </row>
    <row r="85" spans="1:2" x14ac:dyDescent="0.55000000000000004">
      <c r="A85" s="8">
        <v>1.68</v>
      </c>
      <c r="B85" s="9">
        <v>9</v>
      </c>
    </row>
    <row r="86" spans="1:2" x14ac:dyDescent="0.55000000000000004">
      <c r="A86" s="8">
        <v>1.7</v>
      </c>
      <c r="B86" s="9">
        <v>9.1</v>
      </c>
    </row>
    <row r="87" spans="1:2" x14ac:dyDescent="0.55000000000000004">
      <c r="A87" s="8">
        <v>1.72</v>
      </c>
      <c r="B87" s="9">
        <v>9.2100000000000009</v>
      </c>
    </row>
    <row r="88" spans="1:2" x14ac:dyDescent="0.55000000000000004">
      <c r="A88" s="8">
        <v>1.74</v>
      </c>
      <c r="B88" s="9">
        <v>9.32</v>
      </c>
    </row>
    <row r="89" spans="1:2" x14ac:dyDescent="0.55000000000000004">
      <c r="A89" s="8">
        <v>1.76</v>
      </c>
      <c r="B89" s="9">
        <v>9.42</v>
      </c>
    </row>
    <row r="90" spans="1:2" x14ac:dyDescent="0.55000000000000004">
      <c r="A90" s="8">
        <v>1.78</v>
      </c>
      <c r="B90" s="9">
        <v>9.5299999999999994</v>
      </c>
    </row>
    <row r="91" spans="1:2" x14ac:dyDescent="0.55000000000000004">
      <c r="A91" s="8">
        <v>1.8</v>
      </c>
      <c r="B91" s="8">
        <v>9.64</v>
      </c>
    </row>
    <row r="92" spans="1:2" x14ac:dyDescent="0.55000000000000004">
      <c r="A92" s="8">
        <v>1.82</v>
      </c>
      <c r="B92" s="8">
        <v>9.74</v>
      </c>
    </row>
    <row r="93" spans="1:2" x14ac:dyDescent="0.55000000000000004">
      <c r="A93" s="8">
        <v>1.84</v>
      </c>
      <c r="B93" s="8">
        <v>9.85</v>
      </c>
    </row>
    <row r="94" spans="1:2" x14ac:dyDescent="0.55000000000000004">
      <c r="A94" s="8">
        <v>1.86</v>
      </c>
      <c r="B94" s="8">
        <v>9.9600000000000009</v>
      </c>
    </row>
    <row r="95" spans="1:2" x14ac:dyDescent="0.55000000000000004">
      <c r="A95" s="8">
        <v>1.88</v>
      </c>
      <c r="B95" s="8">
        <v>10.06</v>
      </c>
    </row>
    <row r="96" spans="1:2" x14ac:dyDescent="0.55000000000000004">
      <c r="A96" s="8">
        <v>1.9</v>
      </c>
      <c r="B96" s="8">
        <v>10.17</v>
      </c>
    </row>
    <row r="97" spans="1:2" x14ac:dyDescent="0.55000000000000004">
      <c r="A97" s="8">
        <v>1.92</v>
      </c>
      <c r="B97" s="8">
        <v>10.27</v>
      </c>
    </row>
    <row r="98" spans="1:2" x14ac:dyDescent="0.55000000000000004">
      <c r="A98" s="8">
        <v>1.94</v>
      </c>
      <c r="B98" s="8">
        <v>10.38</v>
      </c>
    </row>
    <row r="99" spans="1:2" x14ac:dyDescent="0.55000000000000004">
      <c r="A99" s="8">
        <v>1.96</v>
      </c>
      <c r="B99" s="8">
        <v>10.49</v>
      </c>
    </row>
    <row r="100" spans="1:2" x14ac:dyDescent="0.55000000000000004">
      <c r="A100" s="8">
        <v>1.98</v>
      </c>
      <c r="B100" s="8">
        <v>10.59</v>
      </c>
    </row>
    <row r="101" spans="1:2" x14ac:dyDescent="0.55000000000000004">
      <c r="A101" s="8">
        <v>2</v>
      </c>
      <c r="B101" s="9">
        <v>10.7</v>
      </c>
    </row>
    <row r="102" spans="1:2" x14ac:dyDescent="0.55000000000000004">
      <c r="A102" s="8">
        <v>2.02</v>
      </c>
      <c r="B102" s="9">
        <v>10.81</v>
      </c>
    </row>
    <row r="103" spans="1:2" x14ac:dyDescent="0.55000000000000004">
      <c r="A103" s="8">
        <v>2.04</v>
      </c>
      <c r="B103" s="9">
        <v>10.91</v>
      </c>
    </row>
    <row r="104" spans="1:2" x14ac:dyDescent="0.55000000000000004">
      <c r="A104" s="8">
        <v>2.06</v>
      </c>
      <c r="B104" s="9">
        <v>11.02</v>
      </c>
    </row>
    <row r="105" spans="1:2" x14ac:dyDescent="0.55000000000000004">
      <c r="A105" s="8">
        <v>2.08</v>
      </c>
      <c r="B105" s="9">
        <v>11.13</v>
      </c>
    </row>
    <row r="106" spans="1:2" x14ac:dyDescent="0.55000000000000004">
      <c r="A106" s="8">
        <v>2.1</v>
      </c>
      <c r="B106" s="9">
        <v>11.23</v>
      </c>
    </row>
    <row r="107" spans="1:2" x14ac:dyDescent="0.55000000000000004">
      <c r="A107" s="8">
        <v>2.12</v>
      </c>
      <c r="B107" s="9">
        <v>11.34</v>
      </c>
    </row>
    <row r="108" spans="1:2" x14ac:dyDescent="0.55000000000000004">
      <c r="A108" s="8">
        <v>2.14</v>
      </c>
      <c r="B108" s="9">
        <v>11.44</v>
      </c>
    </row>
    <row r="109" spans="1:2" x14ac:dyDescent="0.55000000000000004">
      <c r="A109" s="8">
        <v>2.16</v>
      </c>
      <c r="B109" s="9">
        <v>11.55</v>
      </c>
    </row>
    <row r="110" spans="1:2" x14ac:dyDescent="0.55000000000000004">
      <c r="A110" s="8">
        <v>2.1800000000000002</v>
      </c>
      <c r="B110" s="9">
        <v>11.66</v>
      </c>
    </row>
    <row r="111" spans="1:2" x14ac:dyDescent="0.55000000000000004">
      <c r="A111" s="8">
        <v>2.2000000000000002</v>
      </c>
      <c r="B111" s="9">
        <v>11.76</v>
      </c>
    </row>
    <row r="112" spans="1:2" x14ac:dyDescent="0.55000000000000004">
      <c r="A112" s="8">
        <v>2.2200000000000002</v>
      </c>
      <c r="B112" s="9">
        <v>11.87</v>
      </c>
    </row>
    <row r="113" spans="1:2" x14ac:dyDescent="0.55000000000000004">
      <c r="A113" s="8">
        <v>2.2400000000000002</v>
      </c>
      <c r="B113" s="9">
        <v>11.98</v>
      </c>
    </row>
    <row r="114" spans="1:2" x14ac:dyDescent="0.55000000000000004">
      <c r="A114" s="8">
        <v>2.2599999999999998</v>
      </c>
      <c r="B114" s="9">
        <v>12.08</v>
      </c>
    </row>
    <row r="115" spans="1:2" x14ac:dyDescent="0.55000000000000004">
      <c r="A115" s="8">
        <v>2.2799999999999998</v>
      </c>
      <c r="B115" s="9">
        <v>12.19</v>
      </c>
    </row>
    <row r="116" spans="1:2" x14ac:dyDescent="0.55000000000000004">
      <c r="A116" s="8">
        <v>2.2999999999999998</v>
      </c>
      <c r="B116" s="9">
        <v>12.3</v>
      </c>
    </row>
    <row r="117" spans="1:2" x14ac:dyDescent="0.55000000000000004">
      <c r="A117" s="8">
        <v>2.3199999999999998</v>
      </c>
      <c r="B117" s="9">
        <v>12.4</v>
      </c>
    </row>
    <row r="118" spans="1:2" x14ac:dyDescent="0.55000000000000004">
      <c r="A118" s="8">
        <v>2.34</v>
      </c>
      <c r="B118" s="9">
        <v>12.51</v>
      </c>
    </row>
    <row r="119" spans="1:2" x14ac:dyDescent="0.55000000000000004">
      <c r="A119" s="8">
        <v>2.36</v>
      </c>
      <c r="B119" s="9">
        <v>12.62</v>
      </c>
    </row>
    <row r="120" spans="1:2" x14ac:dyDescent="0.55000000000000004">
      <c r="A120" s="8">
        <v>2.38</v>
      </c>
      <c r="B120" s="9">
        <v>12.72</v>
      </c>
    </row>
    <row r="121" spans="1:2" x14ac:dyDescent="0.55000000000000004">
      <c r="A121" s="8">
        <v>2.4</v>
      </c>
      <c r="B121" s="9">
        <v>12.83</v>
      </c>
    </row>
    <row r="122" spans="1:2" x14ac:dyDescent="0.55000000000000004">
      <c r="A122" s="8">
        <v>2.42</v>
      </c>
      <c r="B122" s="9">
        <v>12.93</v>
      </c>
    </row>
    <row r="123" spans="1:2" x14ac:dyDescent="0.55000000000000004">
      <c r="A123" s="8">
        <v>2.44</v>
      </c>
      <c r="B123" s="9">
        <v>13.04</v>
      </c>
    </row>
    <row r="124" spans="1:2" x14ac:dyDescent="0.55000000000000004">
      <c r="A124" s="8">
        <v>2.46</v>
      </c>
      <c r="B124" s="9">
        <v>13.15</v>
      </c>
    </row>
    <row r="125" spans="1:2" x14ac:dyDescent="0.55000000000000004">
      <c r="A125" s="8">
        <v>2.48</v>
      </c>
      <c r="B125" s="9">
        <v>13.25</v>
      </c>
    </row>
    <row r="126" spans="1:2" x14ac:dyDescent="0.55000000000000004">
      <c r="A126" s="8">
        <v>2.5</v>
      </c>
      <c r="B126" s="9">
        <v>13.36</v>
      </c>
    </row>
    <row r="127" spans="1:2" x14ac:dyDescent="0.55000000000000004">
      <c r="A127" s="8">
        <v>2.52</v>
      </c>
      <c r="B127" s="9">
        <v>13.47</v>
      </c>
    </row>
    <row r="128" spans="1:2" x14ac:dyDescent="0.55000000000000004">
      <c r="A128" s="8">
        <v>2.54</v>
      </c>
      <c r="B128" s="9">
        <v>13.57</v>
      </c>
    </row>
    <row r="129" spans="1:2" x14ac:dyDescent="0.55000000000000004">
      <c r="A129" s="8">
        <v>2.56</v>
      </c>
      <c r="B129" s="9">
        <v>13.68</v>
      </c>
    </row>
    <row r="130" spans="1:2" x14ac:dyDescent="0.55000000000000004">
      <c r="A130" s="8">
        <v>2.58</v>
      </c>
      <c r="B130" s="9">
        <v>13.79</v>
      </c>
    </row>
    <row r="131" spans="1:2" x14ac:dyDescent="0.55000000000000004">
      <c r="A131" s="8">
        <v>2.6</v>
      </c>
      <c r="B131" s="9">
        <v>13.89</v>
      </c>
    </row>
    <row r="132" spans="1:2" x14ac:dyDescent="0.55000000000000004">
      <c r="A132" s="8">
        <v>2.62</v>
      </c>
      <c r="B132" s="9">
        <v>14</v>
      </c>
    </row>
    <row r="133" spans="1:2" x14ac:dyDescent="0.55000000000000004">
      <c r="A133" s="8">
        <v>2.64</v>
      </c>
      <c r="B133" s="9">
        <v>14.1</v>
      </c>
    </row>
    <row r="134" spans="1:2" x14ac:dyDescent="0.55000000000000004">
      <c r="A134" s="8">
        <v>2.66</v>
      </c>
      <c r="B134" s="9">
        <v>14.21</v>
      </c>
    </row>
    <row r="135" spans="1:2" x14ac:dyDescent="0.55000000000000004">
      <c r="A135" s="8">
        <v>2.68</v>
      </c>
      <c r="B135" s="9">
        <v>14.32</v>
      </c>
    </row>
    <row r="136" spans="1:2" x14ac:dyDescent="0.55000000000000004">
      <c r="A136" s="8">
        <v>2.7</v>
      </c>
      <c r="B136" s="9">
        <v>14.42</v>
      </c>
    </row>
    <row r="137" spans="1:2" x14ac:dyDescent="0.55000000000000004">
      <c r="A137" s="8">
        <v>2.72</v>
      </c>
      <c r="B137" s="9">
        <v>14.53</v>
      </c>
    </row>
    <row r="138" spans="1:2" x14ac:dyDescent="0.55000000000000004">
      <c r="A138" s="8">
        <v>2.74</v>
      </c>
      <c r="B138" s="9">
        <v>14.64</v>
      </c>
    </row>
    <row r="139" spans="1:2" x14ac:dyDescent="0.55000000000000004">
      <c r="A139" s="8">
        <v>2.76</v>
      </c>
      <c r="B139" s="9">
        <v>14.74</v>
      </c>
    </row>
    <row r="140" spans="1:2" x14ac:dyDescent="0.55000000000000004">
      <c r="A140" s="8">
        <v>2.78</v>
      </c>
      <c r="B140" s="9">
        <v>14.85</v>
      </c>
    </row>
    <row r="141" spans="1:2" x14ac:dyDescent="0.55000000000000004">
      <c r="A141" s="8">
        <v>2.8</v>
      </c>
      <c r="B141" s="8">
        <v>14.96</v>
      </c>
    </row>
    <row r="142" spans="1:2" x14ac:dyDescent="0.55000000000000004">
      <c r="A142" s="8">
        <v>2.82</v>
      </c>
      <c r="B142" s="8">
        <v>15.06</v>
      </c>
    </row>
    <row r="143" spans="1:2" x14ac:dyDescent="0.55000000000000004">
      <c r="A143" s="8">
        <v>2.84</v>
      </c>
      <c r="B143" s="8">
        <v>15.17</v>
      </c>
    </row>
    <row r="144" spans="1:2" x14ac:dyDescent="0.55000000000000004">
      <c r="A144" s="8">
        <v>2.86</v>
      </c>
      <c r="B144" s="8">
        <v>15.28</v>
      </c>
    </row>
    <row r="145" spans="1:2" x14ac:dyDescent="0.55000000000000004">
      <c r="A145" s="8">
        <v>2.88</v>
      </c>
      <c r="B145" s="8">
        <v>15.38</v>
      </c>
    </row>
    <row r="146" spans="1:2" x14ac:dyDescent="0.55000000000000004">
      <c r="A146" s="8">
        <v>2.9</v>
      </c>
      <c r="B146" s="8">
        <v>15.49</v>
      </c>
    </row>
    <row r="147" spans="1:2" x14ac:dyDescent="0.55000000000000004">
      <c r="A147" s="8">
        <v>2.92</v>
      </c>
      <c r="B147" s="8">
        <v>15.59</v>
      </c>
    </row>
    <row r="148" spans="1:2" x14ac:dyDescent="0.55000000000000004">
      <c r="A148" s="8">
        <v>2.94</v>
      </c>
      <c r="B148" s="8">
        <v>15.7</v>
      </c>
    </row>
    <row r="149" spans="1:2" x14ac:dyDescent="0.55000000000000004">
      <c r="A149" s="8">
        <v>2.96</v>
      </c>
      <c r="B149" s="8">
        <v>15.81</v>
      </c>
    </row>
    <row r="150" spans="1:2" x14ac:dyDescent="0.55000000000000004">
      <c r="A150" s="8">
        <v>2.98</v>
      </c>
      <c r="B150" s="8">
        <v>15.91</v>
      </c>
    </row>
    <row r="151" spans="1:2" x14ac:dyDescent="0.55000000000000004">
      <c r="A151" s="8">
        <v>3</v>
      </c>
      <c r="B151" s="9">
        <v>16.02</v>
      </c>
    </row>
    <row r="152" spans="1:2" x14ac:dyDescent="0.55000000000000004">
      <c r="A152" s="8">
        <v>3.02</v>
      </c>
      <c r="B152" s="9">
        <v>16.13</v>
      </c>
    </row>
    <row r="153" spans="1:2" x14ac:dyDescent="0.55000000000000004">
      <c r="A153" s="8">
        <v>3.04</v>
      </c>
      <c r="B153" s="9">
        <v>16.23</v>
      </c>
    </row>
    <row r="154" spans="1:2" x14ac:dyDescent="0.55000000000000004">
      <c r="A154" s="8">
        <v>3.06</v>
      </c>
      <c r="B154" s="9">
        <v>16.34</v>
      </c>
    </row>
    <row r="155" spans="1:2" x14ac:dyDescent="0.55000000000000004">
      <c r="A155" s="8">
        <v>3.08</v>
      </c>
      <c r="B155" s="9">
        <v>16.45</v>
      </c>
    </row>
    <row r="156" spans="1:2" x14ac:dyDescent="0.55000000000000004">
      <c r="A156" s="8">
        <v>3.1</v>
      </c>
      <c r="B156" s="9">
        <v>16.55</v>
      </c>
    </row>
    <row r="157" spans="1:2" x14ac:dyDescent="0.55000000000000004">
      <c r="A157" s="8">
        <v>3.12</v>
      </c>
      <c r="B157" s="9">
        <v>16.66</v>
      </c>
    </row>
    <row r="158" spans="1:2" x14ac:dyDescent="0.55000000000000004">
      <c r="A158" s="8">
        <v>3.14</v>
      </c>
      <c r="B158" s="9">
        <v>16.760000000000002</v>
      </c>
    </row>
    <row r="159" spans="1:2" x14ac:dyDescent="0.55000000000000004">
      <c r="A159" s="8">
        <v>3.16</v>
      </c>
      <c r="B159" s="9">
        <v>16.87</v>
      </c>
    </row>
    <row r="160" spans="1:2" x14ac:dyDescent="0.55000000000000004">
      <c r="A160" s="8">
        <v>3.18</v>
      </c>
      <c r="B160" s="9">
        <v>16.98</v>
      </c>
    </row>
    <row r="161" spans="1:2" x14ac:dyDescent="0.55000000000000004">
      <c r="A161" s="8">
        <v>3.2</v>
      </c>
      <c r="B161" s="9">
        <v>17.079999999999998</v>
      </c>
    </row>
    <row r="162" spans="1:2" x14ac:dyDescent="0.55000000000000004">
      <c r="A162" s="8">
        <v>3.22</v>
      </c>
      <c r="B162" s="9">
        <v>17.190000000000001</v>
      </c>
    </row>
    <row r="163" spans="1:2" x14ac:dyDescent="0.55000000000000004">
      <c r="A163" s="8">
        <v>3.24</v>
      </c>
      <c r="B163" s="9">
        <v>17.3</v>
      </c>
    </row>
    <row r="164" spans="1:2" x14ac:dyDescent="0.55000000000000004">
      <c r="A164" s="8">
        <v>3.26</v>
      </c>
      <c r="B164" s="9">
        <v>17.399999999999999</v>
      </c>
    </row>
    <row r="165" spans="1:2" x14ac:dyDescent="0.55000000000000004">
      <c r="A165" s="8">
        <v>3.28</v>
      </c>
      <c r="B165" s="9">
        <v>17.510000000000002</v>
      </c>
    </row>
    <row r="166" spans="1:2" x14ac:dyDescent="0.55000000000000004">
      <c r="A166" s="8">
        <v>3.3</v>
      </c>
      <c r="B166" s="9">
        <v>17.62</v>
      </c>
    </row>
    <row r="167" spans="1:2" x14ac:dyDescent="0.55000000000000004">
      <c r="A167" s="8">
        <v>3.32</v>
      </c>
      <c r="B167" s="9">
        <v>17.72</v>
      </c>
    </row>
    <row r="168" spans="1:2" x14ac:dyDescent="0.55000000000000004">
      <c r="A168" s="8">
        <v>3.34</v>
      </c>
      <c r="B168" s="9">
        <v>17.829999999999998</v>
      </c>
    </row>
    <row r="169" spans="1:2" x14ac:dyDescent="0.55000000000000004">
      <c r="A169" s="8">
        <v>3.36</v>
      </c>
      <c r="B169" s="9">
        <v>17.940000000000001</v>
      </c>
    </row>
    <row r="170" spans="1:2" x14ac:dyDescent="0.55000000000000004">
      <c r="A170" s="8">
        <v>3.38</v>
      </c>
      <c r="B170" s="9">
        <v>18.04</v>
      </c>
    </row>
    <row r="171" spans="1:2" x14ac:dyDescent="0.55000000000000004">
      <c r="A171" s="8">
        <v>3.4</v>
      </c>
      <c r="B171" s="9">
        <v>18.149999999999999</v>
      </c>
    </row>
    <row r="172" spans="1:2" x14ac:dyDescent="0.55000000000000004">
      <c r="A172" s="8">
        <v>3.42</v>
      </c>
      <c r="B172" s="9">
        <v>18.25</v>
      </c>
    </row>
    <row r="173" spans="1:2" x14ac:dyDescent="0.55000000000000004">
      <c r="A173" s="8">
        <v>3.44</v>
      </c>
      <c r="B173" s="9">
        <v>18.36</v>
      </c>
    </row>
    <row r="174" spans="1:2" x14ac:dyDescent="0.55000000000000004">
      <c r="A174" s="8">
        <v>3.46</v>
      </c>
      <c r="B174" s="9">
        <v>18.47</v>
      </c>
    </row>
    <row r="175" spans="1:2" x14ac:dyDescent="0.55000000000000004">
      <c r="A175" s="8">
        <v>3.48</v>
      </c>
      <c r="B175" s="9">
        <v>18.57</v>
      </c>
    </row>
    <row r="176" spans="1:2" x14ac:dyDescent="0.55000000000000004">
      <c r="A176" s="8">
        <v>3.5</v>
      </c>
      <c r="B176" s="9">
        <v>18.68</v>
      </c>
    </row>
    <row r="177" spans="1:2" x14ac:dyDescent="0.55000000000000004">
      <c r="A177" s="8">
        <v>3.52</v>
      </c>
      <c r="B177" s="9">
        <v>18.79</v>
      </c>
    </row>
    <row r="178" spans="1:2" x14ac:dyDescent="0.55000000000000004">
      <c r="A178" s="8">
        <v>3.54</v>
      </c>
      <c r="B178" s="9">
        <v>18.89</v>
      </c>
    </row>
    <row r="179" spans="1:2" x14ac:dyDescent="0.55000000000000004">
      <c r="A179" s="8">
        <v>3.56</v>
      </c>
      <c r="B179" s="9">
        <v>19</v>
      </c>
    </row>
    <row r="180" spans="1:2" x14ac:dyDescent="0.55000000000000004">
      <c r="A180" s="8">
        <v>3.58</v>
      </c>
      <c r="B180" s="9">
        <v>19.11</v>
      </c>
    </row>
    <row r="181" spans="1:2" x14ac:dyDescent="0.55000000000000004">
      <c r="A181" s="8">
        <v>3.6</v>
      </c>
      <c r="B181" s="9">
        <v>19.21</v>
      </c>
    </row>
    <row r="182" spans="1:2" x14ac:dyDescent="0.55000000000000004">
      <c r="A182" s="8">
        <v>3.62</v>
      </c>
      <c r="B182" s="9">
        <v>19.32</v>
      </c>
    </row>
    <row r="183" spans="1:2" x14ac:dyDescent="0.55000000000000004">
      <c r="A183" s="8">
        <v>3.64</v>
      </c>
      <c r="B183" s="9">
        <v>19.420000000000002</v>
      </c>
    </row>
    <row r="184" spans="1:2" x14ac:dyDescent="0.55000000000000004">
      <c r="A184" s="8">
        <v>3.66</v>
      </c>
      <c r="B184" s="9">
        <v>19.53</v>
      </c>
    </row>
    <row r="185" spans="1:2" x14ac:dyDescent="0.55000000000000004">
      <c r="A185" s="8">
        <v>3.68</v>
      </c>
      <c r="B185" s="9">
        <v>19.64</v>
      </c>
    </row>
    <row r="186" spans="1:2" x14ac:dyDescent="0.55000000000000004">
      <c r="A186" s="8">
        <v>3.7</v>
      </c>
      <c r="B186" s="9">
        <v>19.739999999999998</v>
      </c>
    </row>
    <row r="187" spans="1:2" x14ac:dyDescent="0.55000000000000004">
      <c r="A187" s="8">
        <v>3.72</v>
      </c>
      <c r="B187" s="9">
        <v>19.850000000000001</v>
      </c>
    </row>
    <row r="188" spans="1:2" x14ac:dyDescent="0.55000000000000004">
      <c r="A188" s="8">
        <v>3.74</v>
      </c>
      <c r="B188" s="9">
        <v>19.96</v>
      </c>
    </row>
    <row r="189" spans="1:2" x14ac:dyDescent="0.55000000000000004">
      <c r="A189" s="8">
        <v>3.76</v>
      </c>
      <c r="B189" s="9">
        <v>20.059999999999999</v>
      </c>
    </row>
    <row r="190" spans="1:2" x14ac:dyDescent="0.55000000000000004">
      <c r="A190" s="8">
        <v>3.78</v>
      </c>
      <c r="B190" s="9">
        <v>20.170000000000002</v>
      </c>
    </row>
    <row r="191" spans="1:2" x14ac:dyDescent="0.55000000000000004">
      <c r="A191" s="8">
        <v>3.8</v>
      </c>
      <c r="B191" s="8">
        <v>20.28</v>
      </c>
    </row>
    <row r="192" spans="1:2" x14ac:dyDescent="0.55000000000000004">
      <c r="A192" s="8">
        <v>3.82</v>
      </c>
      <c r="B192" s="8">
        <v>20.38</v>
      </c>
    </row>
    <row r="193" spans="1:2" x14ac:dyDescent="0.55000000000000004">
      <c r="A193" s="8">
        <v>3.84</v>
      </c>
      <c r="B193" s="8">
        <v>20.49</v>
      </c>
    </row>
    <row r="194" spans="1:2" x14ac:dyDescent="0.55000000000000004">
      <c r="A194" s="8">
        <v>3.86</v>
      </c>
      <c r="B194" s="8">
        <v>20.6</v>
      </c>
    </row>
    <row r="195" spans="1:2" x14ac:dyDescent="0.55000000000000004">
      <c r="A195" s="8">
        <v>3.88</v>
      </c>
      <c r="B195" s="8">
        <v>20.7</v>
      </c>
    </row>
    <row r="196" spans="1:2" x14ac:dyDescent="0.55000000000000004">
      <c r="A196" s="8">
        <v>3.9</v>
      </c>
      <c r="B196" s="8">
        <v>20.81</v>
      </c>
    </row>
    <row r="197" spans="1:2" x14ac:dyDescent="0.55000000000000004">
      <c r="A197" s="8">
        <v>3.92</v>
      </c>
      <c r="B197" s="8">
        <v>20.91</v>
      </c>
    </row>
    <row r="198" spans="1:2" x14ac:dyDescent="0.55000000000000004">
      <c r="A198" s="8">
        <v>3.94</v>
      </c>
      <c r="B198" s="8">
        <v>21.02</v>
      </c>
    </row>
    <row r="199" spans="1:2" x14ac:dyDescent="0.55000000000000004">
      <c r="A199" s="8">
        <v>3.96</v>
      </c>
      <c r="B199" s="8">
        <v>21.13</v>
      </c>
    </row>
    <row r="200" spans="1:2" x14ac:dyDescent="0.55000000000000004">
      <c r="A200" s="8">
        <v>3.98</v>
      </c>
      <c r="B200" s="8">
        <v>21.23</v>
      </c>
    </row>
    <row r="201" spans="1:2" x14ac:dyDescent="0.55000000000000004">
      <c r="A201" s="8">
        <v>4</v>
      </c>
      <c r="B201" s="9">
        <v>21.34</v>
      </c>
    </row>
    <row r="202" spans="1:2" x14ac:dyDescent="0.55000000000000004">
      <c r="A202" s="8">
        <v>4.0199999999999996</v>
      </c>
      <c r="B202" s="9">
        <v>21.45</v>
      </c>
    </row>
    <row r="203" spans="1:2" x14ac:dyDescent="0.55000000000000004">
      <c r="A203" s="8">
        <v>4.04</v>
      </c>
      <c r="B203" s="9">
        <v>21.55</v>
      </c>
    </row>
    <row r="204" spans="1:2" x14ac:dyDescent="0.55000000000000004">
      <c r="A204" s="8">
        <v>4.0599999999999996</v>
      </c>
      <c r="B204" s="9">
        <v>21.66</v>
      </c>
    </row>
    <row r="205" spans="1:2" x14ac:dyDescent="0.55000000000000004">
      <c r="A205" s="8">
        <v>4.08</v>
      </c>
      <c r="B205" s="9">
        <v>21.77</v>
      </c>
    </row>
    <row r="206" spans="1:2" x14ac:dyDescent="0.55000000000000004">
      <c r="A206" s="8">
        <v>4.0999999999999996</v>
      </c>
      <c r="B206" s="9">
        <v>21.87</v>
      </c>
    </row>
    <row r="207" spans="1:2" x14ac:dyDescent="0.55000000000000004">
      <c r="A207" s="8">
        <v>4.12</v>
      </c>
      <c r="B207" s="9">
        <v>21.98</v>
      </c>
    </row>
    <row r="208" spans="1:2" x14ac:dyDescent="0.55000000000000004">
      <c r="A208" s="8">
        <v>4.1399999999999997</v>
      </c>
      <c r="B208" s="9">
        <v>22.08</v>
      </c>
    </row>
    <row r="209" spans="1:2" x14ac:dyDescent="0.55000000000000004">
      <c r="A209" s="8">
        <v>4.16</v>
      </c>
      <c r="B209" s="9">
        <v>22.19</v>
      </c>
    </row>
    <row r="210" spans="1:2" x14ac:dyDescent="0.55000000000000004">
      <c r="A210" s="8">
        <v>4.18</v>
      </c>
      <c r="B210" s="9">
        <v>22.3</v>
      </c>
    </row>
    <row r="211" spans="1:2" x14ac:dyDescent="0.55000000000000004">
      <c r="A211" s="8">
        <v>4.2</v>
      </c>
      <c r="B211" s="9">
        <v>22.4</v>
      </c>
    </row>
    <row r="212" spans="1:2" x14ac:dyDescent="0.55000000000000004">
      <c r="A212" s="8">
        <v>4.22</v>
      </c>
      <c r="B212" s="9">
        <v>22.51</v>
      </c>
    </row>
    <row r="213" spans="1:2" x14ac:dyDescent="0.55000000000000004">
      <c r="A213" s="8">
        <v>4.24</v>
      </c>
      <c r="B213" s="9">
        <v>22.62</v>
      </c>
    </row>
    <row r="214" spans="1:2" x14ac:dyDescent="0.55000000000000004">
      <c r="A214" s="8">
        <v>4.26</v>
      </c>
      <c r="B214" s="9">
        <v>22.72</v>
      </c>
    </row>
    <row r="215" spans="1:2" x14ac:dyDescent="0.55000000000000004">
      <c r="A215" s="8">
        <v>4.28</v>
      </c>
      <c r="B215" s="9">
        <v>22.83</v>
      </c>
    </row>
    <row r="216" spans="1:2" x14ac:dyDescent="0.55000000000000004">
      <c r="A216" s="8">
        <v>4.3</v>
      </c>
      <c r="B216" s="9">
        <v>22.94</v>
      </c>
    </row>
    <row r="217" spans="1:2" x14ac:dyDescent="0.55000000000000004">
      <c r="A217" s="8">
        <v>4.32</v>
      </c>
      <c r="B217" s="9">
        <v>23.04</v>
      </c>
    </row>
    <row r="218" spans="1:2" x14ac:dyDescent="0.55000000000000004">
      <c r="A218" s="8">
        <v>4.34</v>
      </c>
      <c r="B218" s="9">
        <v>23.15</v>
      </c>
    </row>
    <row r="219" spans="1:2" x14ac:dyDescent="0.55000000000000004">
      <c r="A219" s="8">
        <v>4.3600000000000003</v>
      </c>
      <c r="B219" s="9">
        <v>23.26</v>
      </c>
    </row>
    <row r="220" spans="1:2" x14ac:dyDescent="0.55000000000000004">
      <c r="A220" s="8">
        <v>4.38</v>
      </c>
      <c r="B220" s="9">
        <v>23.36</v>
      </c>
    </row>
    <row r="221" spans="1:2" x14ac:dyDescent="0.55000000000000004">
      <c r="A221" s="8">
        <v>4.4000000000000004</v>
      </c>
      <c r="B221" s="9">
        <v>23.47</v>
      </c>
    </row>
    <row r="222" spans="1:2" x14ac:dyDescent="0.55000000000000004">
      <c r="A222" s="8">
        <v>4.42</v>
      </c>
      <c r="B222" s="9">
        <v>23.57</v>
      </c>
    </row>
    <row r="223" spans="1:2" x14ac:dyDescent="0.55000000000000004">
      <c r="A223" s="8">
        <v>4.4400000000000004</v>
      </c>
      <c r="B223" s="9">
        <v>23.68</v>
      </c>
    </row>
    <row r="224" spans="1:2" x14ac:dyDescent="0.55000000000000004">
      <c r="A224" s="8">
        <v>4.46</v>
      </c>
      <c r="B224" s="9">
        <v>23.79</v>
      </c>
    </row>
    <row r="225" spans="1:2" x14ac:dyDescent="0.55000000000000004">
      <c r="A225" s="8">
        <v>4.4800000000000004</v>
      </c>
      <c r="B225" s="9">
        <v>23.89</v>
      </c>
    </row>
    <row r="226" spans="1:2" x14ac:dyDescent="0.55000000000000004">
      <c r="A226" s="8">
        <v>4.5</v>
      </c>
      <c r="B226" s="9">
        <v>24</v>
      </c>
    </row>
    <row r="227" spans="1:2" x14ac:dyDescent="0.55000000000000004">
      <c r="A227" s="8">
        <v>4.5199999999999996</v>
      </c>
      <c r="B227" s="9">
        <v>24.11</v>
      </c>
    </row>
    <row r="228" spans="1:2" x14ac:dyDescent="0.55000000000000004">
      <c r="A228" s="8">
        <v>4.54</v>
      </c>
      <c r="B228" s="9">
        <v>24.21</v>
      </c>
    </row>
    <row r="229" spans="1:2" x14ac:dyDescent="0.55000000000000004">
      <c r="A229" s="8">
        <v>4.5599999999999996</v>
      </c>
      <c r="B229" s="9">
        <v>24.32</v>
      </c>
    </row>
    <row r="230" spans="1:2" x14ac:dyDescent="0.55000000000000004">
      <c r="A230" s="8">
        <v>4.58</v>
      </c>
      <c r="B230" s="9">
        <v>24.43</v>
      </c>
    </row>
    <row r="231" spans="1:2" x14ac:dyDescent="0.55000000000000004">
      <c r="A231" s="8">
        <v>4.5999999999999996</v>
      </c>
      <c r="B231" s="9">
        <v>24.53</v>
      </c>
    </row>
    <row r="232" spans="1:2" x14ac:dyDescent="0.55000000000000004">
      <c r="A232" s="8">
        <v>4.62</v>
      </c>
      <c r="B232" s="9">
        <v>24.64</v>
      </c>
    </row>
    <row r="233" spans="1:2" x14ac:dyDescent="0.55000000000000004">
      <c r="A233" s="8">
        <v>4.6399999999999997</v>
      </c>
      <c r="B233" s="9">
        <v>24.74</v>
      </c>
    </row>
    <row r="234" spans="1:2" x14ac:dyDescent="0.55000000000000004">
      <c r="A234" s="8">
        <v>4.66</v>
      </c>
      <c r="B234" s="9">
        <v>24.85</v>
      </c>
    </row>
    <row r="235" spans="1:2" x14ac:dyDescent="0.55000000000000004">
      <c r="A235" s="8">
        <v>4.68</v>
      </c>
      <c r="B235" s="9">
        <v>24.96</v>
      </c>
    </row>
    <row r="236" spans="1:2" x14ac:dyDescent="0.55000000000000004">
      <c r="A236" s="8">
        <v>4.7</v>
      </c>
      <c r="B236" s="9">
        <v>25.06</v>
      </c>
    </row>
    <row r="237" spans="1:2" x14ac:dyDescent="0.55000000000000004">
      <c r="A237" s="8">
        <v>4.72</v>
      </c>
      <c r="B237" s="9">
        <v>25.17</v>
      </c>
    </row>
    <row r="238" spans="1:2" x14ac:dyDescent="0.55000000000000004">
      <c r="A238" s="8">
        <v>4.74</v>
      </c>
      <c r="B238" s="9">
        <v>25.28</v>
      </c>
    </row>
    <row r="239" spans="1:2" x14ac:dyDescent="0.55000000000000004">
      <c r="A239" s="8">
        <v>4.76</v>
      </c>
      <c r="B239" s="9">
        <v>25.38</v>
      </c>
    </row>
    <row r="240" spans="1:2" x14ac:dyDescent="0.55000000000000004">
      <c r="A240" s="8">
        <v>4.78</v>
      </c>
      <c r="B240" s="9">
        <v>25.49</v>
      </c>
    </row>
    <row r="241" spans="1:2" x14ac:dyDescent="0.55000000000000004">
      <c r="A241" s="8">
        <v>4.8</v>
      </c>
      <c r="B241" s="9">
        <v>25.6</v>
      </c>
    </row>
    <row r="242" spans="1:2" x14ac:dyDescent="0.55000000000000004">
      <c r="A242" s="8">
        <v>4.82</v>
      </c>
      <c r="B242" s="9">
        <v>25.7</v>
      </c>
    </row>
    <row r="243" spans="1:2" x14ac:dyDescent="0.55000000000000004">
      <c r="A243" s="8">
        <v>4.84</v>
      </c>
      <c r="B243" s="9">
        <v>25.81</v>
      </c>
    </row>
    <row r="244" spans="1:2" x14ac:dyDescent="0.55000000000000004">
      <c r="A244" s="8">
        <v>4.8600000000000003</v>
      </c>
      <c r="B244" s="9">
        <v>25.92</v>
      </c>
    </row>
    <row r="245" spans="1:2" x14ac:dyDescent="0.55000000000000004">
      <c r="A245" s="8">
        <v>4.88</v>
      </c>
      <c r="B245" s="9">
        <v>26.02</v>
      </c>
    </row>
    <row r="246" spans="1:2" x14ac:dyDescent="0.55000000000000004">
      <c r="A246" s="8">
        <v>4.9000000000000004</v>
      </c>
      <c r="B246" s="9">
        <v>26.13</v>
      </c>
    </row>
    <row r="247" spans="1:2" x14ac:dyDescent="0.55000000000000004">
      <c r="A247" s="8">
        <v>4.92</v>
      </c>
      <c r="B247" s="9">
        <v>26.23</v>
      </c>
    </row>
    <row r="248" spans="1:2" x14ac:dyDescent="0.55000000000000004">
      <c r="A248" s="8">
        <v>4.9400000000000004</v>
      </c>
      <c r="B248" s="9">
        <v>26.34</v>
      </c>
    </row>
    <row r="249" spans="1:2" x14ac:dyDescent="0.55000000000000004">
      <c r="A249" s="8">
        <v>4.96</v>
      </c>
      <c r="B249" s="9">
        <v>26.45</v>
      </c>
    </row>
    <row r="250" spans="1:2" x14ac:dyDescent="0.55000000000000004">
      <c r="A250" s="8">
        <v>4.9800000000000004</v>
      </c>
      <c r="B250" s="9">
        <v>26.55</v>
      </c>
    </row>
    <row r="251" spans="1:2" x14ac:dyDescent="0.55000000000000004">
      <c r="A251" s="8">
        <v>5</v>
      </c>
      <c r="B251" s="9">
        <v>26.66</v>
      </c>
    </row>
    <row r="252" spans="1:2" x14ac:dyDescent="0.55000000000000004">
      <c r="A252" s="8">
        <v>5.0199999999999996</v>
      </c>
      <c r="B252" s="9">
        <v>26.77</v>
      </c>
    </row>
    <row r="253" spans="1:2" x14ac:dyDescent="0.55000000000000004">
      <c r="A253" s="8">
        <v>5.04</v>
      </c>
      <c r="B253" s="9">
        <v>26.87</v>
      </c>
    </row>
    <row r="254" spans="1:2" x14ac:dyDescent="0.55000000000000004">
      <c r="A254" s="8">
        <v>5.0599999999999996</v>
      </c>
      <c r="B254" s="9">
        <v>26.98</v>
      </c>
    </row>
    <row r="255" spans="1:2" x14ac:dyDescent="0.55000000000000004">
      <c r="A255" s="8">
        <v>5.08</v>
      </c>
      <c r="B255" s="9">
        <v>27.09</v>
      </c>
    </row>
    <row r="256" spans="1:2" x14ac:dyDescent="0.55000000000000004">
      <c r="A256" s="8">
        <v>5.0999999999999996</v>
      </c>
      <c r="B256" s="9">
        <v>27.19</v>
      </c>
    </row>
    <row r="257" spans="1:2" x14ac:dyDescent="0.55000000000000004">
      <c r="A257" s="8">
        <v>5.12</v>
      </c>
      <c r="B257" s="9">
        <v>27.3</v>
      </c>
    </row>
    <row r="258" spans="1:2" x14ac:dyDescent="0.55000000000000004">
      <c r="A258" s="8">
        <v>5.14</v>
      </c>
      <c r="B258" s="9">
        <v>27.4</v>
      </c>
    </row>
    <row r="259" spans="1:2" x14ac:dyDescent="0.55000000000000004">
      <c r="A259" s="8">
        <v>5.16</v>
      </c>
      <c r="B259" s="9">
        <v>27.51</v>
      </c>
    </row>
    <row r="260" spans="1:2" x14ac:dyDescent="0.55000000000000004">
      <c r="A260" s="8">
        <v>5.1800000000000104</v>
      </c>
      <c r="B260" s="9">
        <v>27.62</v>
      </c>
    </row>
    <row r="261" spans="1:2" x14ac:dyDescent="0.55000000000000004">
      <c r="A261" s="8">
        <v>5.2000000000000099</v>
      </c>
      <c r="B261" s="9">
        <v>27.72</v>
      </c>
    </row>
    <row r="262" spans="1:2" x14ac:dyDescent="0.55000000000000004">
      <c r="A262" s="8">
        <v>5.2200000000000104</v>
      </c>
      <c r="B262" s="9">
        <v>27.83</v>
      </c>
    </row>
    <row r="263" spans="1:2" x14ac:dyDescent="0.55000000000000004">
      <c r="A263" s="8">
        <v>5.24000000000001</v>
      </c>
      <c r="B263" s="9">
        <v>27.94</v>
      </c>
    </row>
    <row r="264" spans="1:2" x14ac:dyDescent="0.55000000000000004">
      <c r="A264" s="8">
        <v>5.2600000000000096</v>
      </c>
      <c r="B264" s="9">
        <v>28.04</v>
      </c>
    </row>
    <row r="265" spans="1:2" x14ac:dyDescent="0.55000000000000004">
      <c r="A265" s="8">
        <v>5.28000000000001</v>
      </c>
      <c r="B265" s="9">
        <v>28.13</v>
      </c>
    </row>
    <row r="266" spans="1:2" x14ac:dyDescent="0.55000000000000004">
      <c r="A266" s="8">
        <v>5.3000000000000096</v>
      </c>
      <c r="B266" s="9">
        <v>28.2</v>
      </c>
    </row>
    <row r="267" spans="1:2" x14ac:dyDescent="0.55000000000000004">
      <c r="A267" s="8">
        <v>5.3200000000000101</v>
      </c>
      <c r="B267" s="9">
        <v>28.24</v>
      </c>
    </row>
    <row r="268" spans="1:2" x14ac:dyDescent="0.55000000000000004">
      <c r="A268" s="8">
        <v>5.3400000000000096</v>
      </c>
      <c r="B268" s="9">
        <v>28.27</v>
      </c>
    </row>
  </sheetData>
  <sheetProtection sheet="1" objects="1" scenarios="1"/>
  <conditionalFormatting sqref="A1:A1048576">
    <cfRule type="expression" dxfId="6" priority="3">
      <formula>IF(AND(OR(B1=$P$3,B1=$P$5),OR(A1=$O$3,A1=$O$5)),TRUE,FALSE)</formula>
    </cfRule>
  </conditionalFormatting>
  <conditionalFormatting sqref="B1:B1048576">
    <cfRule type="expression" dxfId="5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67"/>
  <sheetViews>
    <sheetView workbookViewId="0">
      <selection activeCell="C1" sqref="C1"/>
    </sheetView>
  </sheetViews>
  <sheetFormatPr defaultColWidth="9.15625" defaultRowHeight="14.4" x14ac:dyDescent="0.55000000000000004"/>
  <cols>
    <col min="1" max="7" width="9.15625" style="12"/>
  </cols>
  <sheetData>
    <row r="1" spans="1:17" x14ac:dyDescent="0.55000000000000004">
      <c r="A1" s="8">
        <v>0</v>
      </c>
      <c r="B1" s="9">
        <v>0.17</v>
      </c>
      <c r="C1" s="8"/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7" x14ac:dyDescent="0.55000000000000004">
      <c r="A2" s="8">
        <v>0.02</v>
      </c>
      <c r="B2" s="9">
        <v>0.28000000000000003</v>
      </c>
      <c r="C2" s="8"/>
      <c r="D2" s="8">
        <v>0</v>
      </c>
      <c r="E2" s="8">
        <v>0</v>
      </c>
      <c r="F2" s="7">
        <v>0.8</v>
      </c>
      <c r="G2" s="7">
        <v>1.6</v>
      </c>
      <c r="H2" s="8">
        <v>2.4</v>
      </c>
      <c r="L2" s="1">
        <f>INT(M2)</f>
        <v>2</v>
      </c>
      <c r="M2" s="1">
        <f>'Tank Sounding'!C7</f>
        <v>2.15</v>
      </c>
      <c r="N2" s="1">
        <f>IF(L2=M2,M2,L2+1)</f>
        <v>3</v>
      </c>
      <c r="O2" s="3" t="s">
        <v>1</v>
      </c>
      <c r="P2" s="3" t="s">
        <v>2</v>
      </c>
    </row>
    <row r="3" spans="1:17" x14ac:dyDescent="0.55000000000000004">
      <c r="A3" s="8">
        <v>0.04</v>
      </c>
      <c r="B3" s="9">
        <v>0.38</v>
      </c>
      <c r="C3" s="8"/>
      <c r="D3" s="8">
        <v>0.2</v>
      </c>
      <c r="E3" s="8">
        <v>0</v>
      </c>
      <c r="F3" s="7">
        <v>0.8</v>
      </c>
      <c r="G3" s="7">
        <v>1.6</v>
      </c>
      <c r="H3" s="8">
        <v>2.4</v>
      </c>
      <c r="J3" s="2">
        <f>'Tank Sounding'!D25</f>
        <v>1.4</v>
      </c>
      <c r="K3">
        <f>MROUND(J3,0.2)</f>
        <v>1.4000000000000001</v>
      </c>
      <c r="L3">
        <f>VLOOKUP(ROUNDDOWN($K$3,2),D:H,MATCH(L2,E1:H1,0)+1,FALSE)</f>
        <v>1.6</v>
      </c>
      <c r="M3">
        <f>L3+((N3-L3)*(M2-L2))</f>
        <v>1.72</v>
      </c>
      <c r="N3">
        <f>VLOOKUP(ROUNDDOWN($K$3,2),D:H,MATCH(N2,E1:H1,0)+1,FALSE)</f>
        <v>2.4</v>
      </c>
      <c r="O3">
        <f>IF(P8,O8,O8-0.01)</f>
        <v>1.42</v>
      </c>
      <c r="P3" s="1">
        <f>VLOOKUP(ROUNDDOWN(O3,2),$A:$B,2,FALSE)</f>
        <v>7.68</v>
      </c>
    </row>
    <row r="4" spans="1:17" x14ac:dyDescent="0.55000000000000004">
      <c r="A4" s="8">
        <v>0.06</v>
      </c>
      <c r="B4" s="9">
        <v>0.49</v>
      </c>
      <c r="C4" s="8"/>
      <c r="D4" s="8">
        <v>0.4</v>
      </c>
      <c r="E4" s="8">
        <v>0</v>
      </c>
      <c r="F4" s="7">
        <v>0.8</v>
      </c>
      <c r="G4" s="7">
        <v>1.6</v>
      </c>
      <c r="H4" s="8">
        <v>2.4</v>
      </c>
      <c r="J4" t="b">
        <f>IF(AND(OR(B1=$P$3,B1=$P$5),OR(A1=$O$3,A1=$O$5)),TRUE,FALSE)</f>
        <v>0</v>
      </c>
      <c r="O4" s="2">
        <f>J3+(M3/100)</f>
        <v>1.4172</v>
      </c>
      <c r="P4" s="2">
        <f>IF((P5-P3)&gt;0,P3+((P5-P3)/(O5-O3)*(O4-O3)),P3)</f>
        <v>7.6646000000000001</v>
      </c>
    </row>
    <row r="5" spans="1:17" x14ac:dyDescent="0.55000000000000004">
      <c r="A5" s="8">
        <v>0.08</v>
      </c>
      <c r="B5" s="9">
        <v>0.59</v>
      </c>
      <c r="C5" s="8"/>
      <c r="D5" s="8">
        <v>0.6</v>
      </c>
      <c r="E5" s="8">
        <v>0</v>
      </c>
      <c r="F5" s="7">
        <v>0.8</v>
      </c>
      <c r="G5" s="7">
        <v>1.6</v>
      </c>
      <c r="H5" s="8">
        <v>2.4</v>
      </c>
      <c r="O5">
        <f>IF(O4=O3,O3,O3+0.02)</f>
        <v>1.44</v>
      </c>
      <c r="P5" s="1">
        <f>VLOOKUP(ROUNDDOWN(O5,2),$A:$B,2,FALSE)</f>
        <v>7.79</v>
      </c>
    </row>
    <row r="6" spans="1:17" x14ac:dyDescent="0.55000000000000004">
      <c r="A6" s="8">
        <v>0.1</v>
      </c>
      <c r="B6" s="9">
        <v>0.69</v>
      </c>
      <c r="C6" s="8"/>
      <c r="D6" s="8">
        <v>0.8</v>
      </c>
      <c r="E6" s="8">
        <v>0</v>
      </c>
      <c r="F6" s="7">
        <v>0.8</v>
      </c>
      <c r="G6" s="7">
        <v>1.6</v>
      </c>
      <c r="H6" s="8">
        <v>2.4</v>
      </c>
    </row>
    <row r="7" spans="1:17" x14ac:dyDescent="0.55000000000000004">
      <c r="A7" s="8">
        <v>0.12</v>
      </c>
      <c r="B7" s="9">
        <v>0.8</v>
      </c>
      <c r="C7" s="8"/>
      <c r="D7" s="8">
        <v>1</v>
      </c>
      <c r="E7" s="8">
        <v>0</v>
      </c>
      <c r="F7" s="7">
        <v>0.8</v>
      </c>
      <c r="G7" s="7">
        <v>1.6</v>
      </c>
      <c r="H7" s="8">
        <v>2.4</v>
      </c>
    </row>
    <row r="8" spans="1:17" x14ac:dyDescent="0.55000000000000004">
      <c r="A8" s="8">
        <v>0.14000000000000001</v>
      </c>
      <c r="B8" s="9">
        <v>0.9</v>
      </c>
      <c r="C8" s="8"/>
      <c r="D8" s="8">
        <v>1.2</v>
      </c>
      <c r="E8" s="8">
        <v>0</v>
      </c>
      <c r="F8" s="7">
        <v>0.8</v>
      </c>
      <c r="G8" s="7">
        <v>1.6</v>
      </c>
      <c r="H8" s="8">
        <v>2.4</v>
      </c>
      <c r="O8" s="1">
        <f>ROUND(O4,2)</f>
        <v>1.42</v>
      </c>
      <c r="P8" t="b">
        <f>ISEVEN(VALUE(RIGHT(O8*100,1)))</f>
        <v>1</v>
      </c>
    </row>
    <row r="9" spans="1:17" x14ac:dyDescent="0.55000000000000004">
      <c r="A9" s="8">
        <v>0.16</v>
      </c>
      <c r="B9" s="9">
        <v>1.01</v>
      </c>
      <c r="C9" s="8"/>
      <c r="D9" s="8">
        <v>1.4</v>
      </c>
      <c r="E9" s="8">
        <v>0</v>
      </c>
      <c r="F9" s="7">
        <v>0.8</v>
      </c>
      <c r="G9" s="7">
        <v>1.6</v>
      </c>
      <c r="H9" s="8">
        <v>2.4</v>
      </c>
    </row>
    <row r="10" spans="1:17" x14ac:dyDescent="0.55000000000000004">
      <c r="A10" s="8">
        <v>0.18</v>
      </c>
      <c r="B10" s="9">
        <v>1.1100000000000001</v>
      </c>
      <c r="C10" s="8"/>
      <c r="D10" s="8">
        <v>1.6</v>
      </c>
      <c r="E10" s="8">
        <v>0</v>
      </c>
      <c r="F10" s="7">
        <v>0.8</v>
      </c>
      <c r="G10" s="7">
        <v>1.6</v>
      </c>
      <c r="H10" s="8">
        <v>2.4</v>
      </c>
    </row>
    <row r="11" spans="1:17" x14ac:dyDescent="0.55000000000000004">
      <c r="A11" s="8">
        <v>0.2</v>
      </c>
      <c r="B11" s="9">
        <v>1.22</v>
      </c>
      <c r="C11" s="8"/>
      <c r="D11" s="8">
        <v>1.8</v>
      </c>
      <c r="E11" s="8">
        <v>0</v>
      </c>
      <c r="F11" s="7">
        <v>0.8</v>
      </c>
      <c r="G11" s="7">
        <v>1.6</v>
      </c>
      <c r="H11" s="8">
        <v>2.4</v>
      </c>
      <c r="M11" s="5"/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</row>
    <row r="12" spans="1:17" x14ac:dyDescent="0.55000000000000004">
      <c r="A12" s="8">
        <v>0.22</v>
      </c>
      <c r="B12" s="9">
        <v>1.32</v>
      </c>
      <c r="C12" s="8"/>
      <c r="D12" s="8">
        <v>2</v>
      </c>
      <c r="E12" s="8">
        <v>0</v>
      </c>
      <c r="F12" s="7">
        <v>0.8</v>
      </c>
      <c r="G12" s="7">
        <v>1.6</v>
      </c>
      <c r="H12" s="8">
        <v>2.4</v>
      </c>
      <c r="M12" s="5">
        <f>MROUND(M15,0.2)</f>
        <v>4</v>
      </c>
      <c r="N12" s="5">
        <f>VLOOKUP(ROUNDDOWN($M$12,2),D:H,MATCH(N11,$E$1:$H$1,0)+1,FALSE)</f>
        <v>1.6</v>
      </c>
      <c r="O12" s="5">
        <f>N12+((P12-N12)*(O11-N11))</f>
        <v>1.6800000000000002</v>
      </c>
      <c r="P12" s="5">
        <f>VLOOKUP(ROUNDDOWN($M$12,2),D:H,MATCH(P11,$E$1:$H$1,0)+1,FALSE)</f>
        <v>2.4</v>
      </c>
      <c r="Q12" s="6">
        <f>M15-(O12/100)</f>
        <v>3.9897368201944881</v>
      </c>
    </row>
    <row r="13" spans="1:17" x14ac:dyDescent="0.55000000000000004">
      <c r="A13" s="8">
        <v>0.24</v>
      </c>
      <c r="B13" s="9">
        <v>1.43</v>
      </c>
      <c r="C13" s="8"/>
      <c r="D13" s="8">
        <v>2.2000000000000002</v>
      </c>
      <c r="E13" s="8">
        <v>0</v>
      </c>
      <c r="F13" s="7">
        <v>0.8</v>
      </c>
      <c r="G13" s="7">
        <v>1.6</v>
      </c>
      <c r="H13" s="8">
        <v>2.4</v>
      </c>
      <c r="M13" s="1"/>
      <c r="N13" s="1"/>
      <c r="O13" s="1"/>
      <c r="P13" s="5"/>
      <c r="Q13" s="5"/>
    </row>
    <row r="14" spans="1:17" x14ac:dyDescent="0.55000000000000004">
      <c r="A14" s="8">
        <v>0.26</v>
      </c>
      <c r="B14" s="9">
        <v>1.54</v>
      </c>
      <c r="C14" s="8"/>
      <c r="D14" s="8">
        <v>2.4</v>
      </c>
      <c r="E14" s="8">
        <v>0</v>
      </c>
      <c r="F14" s="7">
        <v>0.8</v>
      </c>
      <c r="G14" s="7">
        <v>1.6</v>
      </c>
      <c r="H14" s="8">
        <v>2.4</v>
      </c>
      <c r="M14" s="1">
        <f>LOOKUP(N15,B:B,A:A)</f>
        <v>4</v>
      </c>
      <c r="N14" s="5">
        <f>VLOOKUP(ROUNDDOWN(M14,2),$A:$B,2,FALSE)</f>
        <v>21.38</v>
      </c>
      <c r="O14" s="1"/>
      <c r="P14" s="5"/>
      <c r="Q14" s="5"/>
    </row>
    <row r="15" spans="1:17" x14ac:dyDescent="0.55000000000000004">
      <c r="A15" s="8">
        <v>0.28000000000000003</v>
      </c>
      <c r="B15" s="9">
        <v>1.64</v>
      </c>
      <c r="C15" s="8"/>
      <c r="D15" s="8">
        <v>2.6</v>
      </c>
      <c r="E15" s="8">
        <v>0</v>
      </c>
      <c r="F15" s="7">
        <v>0.8</v>
      </c>
      <c r="G15" s="7">
        <v>1.6</v>
      </c>
      <c r="H15" s="8">
        <v>2.4</v>
      </c>
      <c r="M15">
        <f>M14+((N15-N14)*ABS(M16-M14))/(N16-N14)</f>
        <v>4.006536820194488</v>
      </c>
      <c r="N15" s="1">
        <f>'Tank Sounding'!L25</f>
        <v>21.415952511069683</v>
      </c>
      <c r="P15" s="5"/>
      <c r="Q15" s="5"/>
    </row>
    <row r="16" spans="1:17" x14ac:dyDescent="0.55000000000000004">
      <c r="A16" s="8">
        <v>0.3</v>
      </c>
      <c r="B16" s="9">
        <v>1.75</v>
      </c>
      <c r="C16" s="8"/>
      <c r="D16" s="8">
        <v>2.8</v>
      </c>
      <c r="E16" s="8">
        <v>0</v>
      </c>
      <c r="F16" s="7">
        <v>0.8</v>
      </c>
      <c r="G16" s="7">
        <v>1.6</v>
      </c>
      <c r="H16" s="8">
        <v>2.4</v>
      </c>
      <c r="M16" s="1">
        <f>M14+0.02</f>
        <v>4.0199999999999996</v>
      </c>
      <c r="N16" s="1">
        <f>VLOOKUP(ROUNDDOWN(M16,2),$A:$B,2,FALSE)</f>
        <v>21.49</v>
      </c>
      <c r="O16" s="1"/>
      <c r="P16" s="5"/>
      <c r="Q16" s="5"/>
    </row>
    <row r="17" spans="1:8" x14ac:dyDescent="0.55000000000000004">
      <c r="A17" s="8">
        <v>0.32</v>
      </c>
      <c r="B17" s="9">
        <v>1.85</v>
      </c>
      <c r="C17" s="8"/>
      <c r="D17" s="8">
        <v>3</v>
      </c>
      <c r="E17" s="8">
        <v>0</v>
      </c>
      <c r="F17" s="7">
        <v>0.8</v>
      </c>
      <c r="G17" s="7">
        <v>1.6</v>
      </c>
      <c r="H17" s="8">
        <v>2.4</v>
      </c>
    </row>
    <row r="18" spans="1:8" x14ac:dyDescent="0.55000000000000004">
      <c r="A18" s="8">
        <v>0.34</v>
      </c>
      <c r="B18" s="9">
        <v>1.96</v>
      </c>
      <c r="C18" s="8"/>
      <c r="D18" s="8">
        <v>3.2</v>
      </c>
      <c r="E18" s="8">
        <v>0</v>
      </c>
      <c r="F18" s="7">
        <v>0.8</v>
      </c>
      <c r="G18" s="7">
        <v>1.6</v>
      </c>
      <c r="H18" s="8">
        <v>2.4</v>
      </c>
    </row>
    <row r="19" spans="1:8" x14ac:dyDescent="0.55000000000000004">
      <c r="A19" s="8">
        <v>0.36</v>
      </c>
      <c r="B19" s="9">
        <v>2.06</v>
      </c>
      <c r="C19" s="8"/>
      <c r="D19" s="8">
        <v>3.4</v>
      </c>
      <c r="E19" s="8">
        <v>0</v>
      </c>
      <c r="F19" s="7">
        <v>0.8</v>
      </c>
      <c r="G19" s="7">
        <v>1.6</v>
      </c>
      <c r="H19" s="8">
        <v>2.4</v>
      </c>
    </row>
    <row r="20" spans="1:8" x14ac:dyDescent="0.55000000000000004">
      <c r="A20" s="8">
        <v>0.38</v>
      </c>
      <c r="B20" s="9">
        <v>2.17</v>
      </c>
      <c r="C20" s="8"/>
      <c r="D20" s="8">
        <v>3.6</v>
      </c>
      <c r="E20" s="8">
        <v>0</v>
      </c>
      <c r="F20" s="7">
        <v>0.8</v>
      </c>
      <c r="G20" s="7">
        <v>1.6</v>
      </c>
      <c r="H20" s="8">
        <v>2.4</v>
      </c>
    </row>
    <row r="21" spans="1:8" x14ac:dyDescent="0.55000000000000004">
      <c r="A21" s="8">
        <v>0.4</v>
      </c>
      <c r="B21" s="9">
        <v>2.27</v>
      </c>
      <c r="C21" s="8"/>
      <c r="D21" s="8">
        <v>3.8</v>
      </c>
      <c r="E21" s="8">
        <v>0</v>
      </c>
      <c r="F21" s="7">
        <v>0.8</v>
      </c>
      <c r="G21" s="7">
        <v>1.6</v>
      </c>
      <c r="H21" s="8">
        <v>2.4</v>
      </c>
    </row>
    <row r="22" spans="1:8" x14ac:dyDescent="0.55000000000000004">
      <c r="A22" s="8">
        <v>0.42</v>
      </c>
      <c r="B22" s="9">
        <v>2.38</v>
      </c>
      <c r="C22" s="8"/>
      <c r="D22" s="8">
        <v>4</v>
      </c>
      <c r="E22" s="8">
        <v>0</v>
      </c>
      <c r="F22" s="7">
        <v>0.8</v>
      </c>
      <c r="G22" s="7">
        <v>1.6</v>
      </c>
      <c r="H22" s="8">
        <v>2.4</v>
      </c>
    </row>
    <row r="23" spans="1:8" x14ac:dyDescent="0.55000000000000004">
      <c r="A23" s="8">
        <v>0.44</v>
      </c>
      <c r="B23" s="9">
        <v>2.4900000000000002</v>
      </c>
      <c r="C23" s="8"/>
      <c r="D23" s="8">
        <v>4.2</v>
      </c>
      <c r="E23" s="8">
        <v>0</v>
      </c>
      <c r="F23" s="7">
        <v>0.8</v>
      </c>
      <c r="G23" s="7">
        <v>1.6</v>
      </c>
      <c r="H23" s="8">
        <v>2.4</v>
      </c>
    </row>
    <row r="24" spans="1:8" x14ac:dyDescent="0.55000000000000004">
      <c r="A24" s="8">
        <v>0.46</v>
      </c>
      <c r="B24" s="9">
        <v>2.59</v>
      </c>
      <c r="C24" s="8"/>
      <c r="D24" s="8">
        <v>4.4000000000000004</v>
      </c>
      <c r="E24" s="8">
        <v>0</v>
      </c>
      <c r="F24" s="7">
        <v>0.8</v>
      </c>
      <c r="G24" s="7">
        <v>1.6</v>
      </c>
      <c r="H24" s="8">
        <v>2.4</v>
      </c>
    </row>
    <row r="25" spans="1:8" x14ac:dyDescent="0.55000000000000004">
      <c r="A25" s="8">
        <v>0.48</v>
      </c>
      <c r="B25" s="9">
        <v>2.7</v>
      </c>
      <c r="C25" s="8"/>
      <c r="D25" s="8">
        <v>4.5999999999999996</v>
      </c>
      <c r="E25" s="8">
        <v>0</v>
      </c>
      <c r="F25" s="7">
        <v>0.8</v>
      </c>
      <c r="G25" s="7">
        <v>1.6</v>
      </c>
      <c r="H25" s="8">
        <v>2.4</v>
      </c>
    </row>
    <row r="26" spans="1:8" x14ac:dyDescent="0.55000000000000004">
      <c r="A26" s="8">
        <v>0.5</v>
      </c>
      <c r="B26" s="9">
        <v>2.8</v>
      </c>
      <c r="C26" s="8"/>
      <c r="D26" s="8">
        <v>4.8</v>
      </c>
      <c r="E26" s="8">
        <v>0</v>
      </c>
      <c r="F26" s="7">
        <v>0.8</v>
      </c>
      <c r="G26" s="7">
        <v>1.6</v>
      </c>
      <c r="H26" s="8">
        <v>2.4</v>
      </c>
    </row>
    <row r="27" spans="1:8" x14ac:dyDescent="0.55000000000000004">
      <c r="A27" s="8">
        <v>0.52</v>
      </c>
      <c r="B27" s="9">
        <v>2.91</v>
      </c>
      <c r="C27" s="8"/>
      <c r="D27" s="8">
        <v>5</v>
      </c>
      <c r="E27" s="8">
        <v>0</v>
      </c>
      <c r="F27" s="7">
        <v>0.8</v>
      </c>
      <c r="G27" s="7">
        <v>1.6</v>
      </c>
      <c r="H27" s="8">
        <v>2.4</v>
      </c>
    </row>
    <row r="28" spans="1:8" x14ac:dyDescent="0.55000000000000004">
      <c r="A28" s="8">
        <v>0.54</v>
      </c>
      <c r="B28" s="9">
        <v>3.02</v>
      </c>
      <c r="C28" s="8"/>
      <c r="D28" s="8">
        <v>5.2</v>
      </c>
      <c r="E28" s="8">
        <v>0</v>
      </c>
      <c r="F28" s="7">
        <v>0.8</v>
      </c>
      <c r="G28" s="7">
        <v>1.6</v>
      </c>
      <c r="H28" s="8">
        <v>2.4</v>
      </c>
    </row>
    <row r="29" spans="1:8" x14ac:dyDescent="0.55000000000000004">
      <c r="A29" s="8">
        <v>0.56000000000000005</v>
      </c>
      <c r="B29" s="9">
        <v>3.12</v>
      </c>
      <c r="C29" s="8"/>
      <c r="D29" s="8"/>
      <c r="E29" s="8"/>
      <c r="F29" s="8"/>
      <c r="G29" s="8"/>
    </row>
    <row r="30" spans="1:8" x14ac:dyDescent="0.55000000000000004">
      <c r="A30" s="8">
        <v>0.57999999999999996</v>
      </c>
      <c r="B30" s="9">
        <v>3.23</v>
      </c>
      <c r="C30" s="8"/>
      <c r="D30" s="8"/>
      <c r="E30" s="8"/>
      <c r="F30" s="8"/>
      <c r="G30" s="8"/>
    </row>
    <row r="31" spans="1:8" x14ac:dyDescent="0.55000000000000004">
      <c r="A31" s="8">
        <v>0.6</v>
      </c>
      <c r="B31" s="9">
        <v>3.33</v>
      </c>
      <c r="C31" s="8"/>
      <c r="D31" s="8"/>
      <c r="E31" s="8"/>
      <c r="F31" s="8"/>
      <c r="G31" s="8"/>
    </row>
    <row r="32" spans="1:8" x14ac:dyDescent="0.55000000000000004">
      <c r="A32" s="8">
        <v>0.62</v>
      </c>
      <c r="B32" s="9">
        <v>3.44</v>
      </c>
      <c r="C32" s="8"/>
      <c r="D32" s="8"/>
      <c r="E32" s="8"/>
      <c r="F32" s="8"/>
      <c r="G32" s="8"/>
    </row>
    <row r="33" spans="1:7" x14ac:dyDescent="0.55000000000000004">
      <c r="A33" s="8">
        <v>0.64</v>
      </c>
      <c r="B33" s="9">
        <v>3.55</v>
      </c>
      <c r="C33" s="8"/>
      <c r="D33" s="8"/>
      <c r="E33" s="8"/>
      <c r="F33" s="8"/>
      <c r="G33" s="8"/>
    </row>
    <row r="34" spans="1:7" x14ac:dyDescent="0.55000000000000004">
      <c r="A34" s="8">
        <v>0.66</v>
      </c>
      <c r="B34" s="9">
        <v>3.65</v>
      </c>
      <c r="C34" s="8"/>
      <c r="D34" s="8"/>
      <c r="E34" s="8"/>
      <c r="F34" s="8"/>
      <c r="G34" s="8"/>
    </row>
    <row r="35" spans="1:7" x14ac:dyDescent="0.55000000000000004">
      <c r="A35" s="8">
        <v>0.68</v>
      </c>
      <c r="B35" s="9">
        <v>3.76</v>
      </c>
      <c r="C35" s="8"/>
      <c r="D35" s="8"/>
      <c r="E35" s="8"/>
      <c r="F35" s="8"/>
      <c r="G35" s="8"/>
    </row>
    <row r="36" spans="1:7" x14ac:dyDescent="0.55000000000000004">
      <c r="A36" s="8">
        <v>0.7</v>
      </c>
      <c r="B36" s="9">
        <v>3.86</v>
      </c>
      <c r="C36" s="8"/>
      <c r="D36" s="8"/>
      <c r="E36" s="8"/>
      <c r="F36" s="8"/>
      <c r="G36" s="8"/>
    </row>
    <row r="37" spans="1:7" x14ac:dyDescent="0.55000000000000004">
      <c r="A37" s="8">
        <v>0.72</v>
      </c>
      <c r="B37" s="9">
        <v>3.97</v>
      </c>
      <c r="C37" s="8"/>
      <c r="D37" s="8"/>
      <c r="E37" s="8"/>
      <c r="F37" s="8"/>
      <c r="G37" s="8"/>
    </row>
    <row r="38" spans="1:7" x14ac:dyDescent="0.55000000000000004">
      <c r="A38" s="8">
        <v>0.74</v>
      </c>
      <c r="B38" s="9">
        <v>4.08</v>
      </c>
      <c r="C38" s="8"/>
      <c r="D38" s="8"/>
      <c r="E38" s="8"/>
      <c r="F38" s="8"/>
      <c r="G38" s="8"/>
    </row>
    <row r="39" spans="1:7" x14ac:dyDescent="0.55000000000000004">
      <c r="A39" s="8">
        <v>0.76</v>
      </c>
      <c r="B39" s="9">
        <v>4.18</v>
      </c>
      <c r="C39" s="8"/>
      <c r="D39" s="8"/>
      <c r="E39" s="8"/>
      <c r="F39" s="8"/>
      <c r="G39" s="8"/>
    </row>
    <row r="40" spans="1:7" x14ac:dyDescent="0.55000000000000004">
      <c r="A40" s="8">
        <v>0.78</v>
      </c>
      <c r="B40" s="9">
        <v>4.29</v>
      </c>
      <c r="C40" s="8"/>
      <c r="D40" s="8"/>
      <c r="E40" s="8"/>
      <c r="F40" s="8"/>
      <c r="G40" s="8"/>
    </row>
    <row r="41" spans="1:7" x14ac:dyDescent="0.55000000000000004">
      <c r="A41" s="8">
        <v>0.8</v>
      </c>
      <c r="B41" s="8">
        <v>4.3899999999999997</v>
      </c>
      <c r="C41" s="8"/>
      <c r="D41" s="8"/>
      <c r="E41" s="8"/>
      <c r="F41" s="8"/>
      <c r="G41" s="8"/>
    </row>
    <row r="42" spans="1:7" x14ac:dyDescent="0.55000000000000004">
      <c r="A42" s="8">
        <v>0.82</v>
      </c>
      <c r="B42" s="8">
        <v>4.5</v>
      </c>
      <c r="C42" s="8"/>
      <c r="D42" s="8"/>
      <c r="E42" s="8"/>
      <c r="F42" s="8"/>
      <c r="G42" s="8"/>
    </row>
    <row r="43" spans="1:7" x14ac:dyDescent="0.55000000000000004">
      <c r="A43" s="8">
        <v>0.84</v>
      </c>
      <c r="B43" s="8">
        <v>4.6100000000000003</v>
      </c>
      <c r="C43" s="8"/>
      <c r="D43" s="8"/>
      <c r="E43" s="8"/>
      <c r="F43" s="8"/>
      <c r="G43" s="8"/>
    </row>
    <row r="44" spans="1:7" x14ac:dyDescent="0.55000000000000004">
      <c r="A44" s="8">
        <v>0.86</v>
      </c>
      <c r="B44" s="8">
        <v>4.71</v>
      </c>
      <c r="C44" s="8"/>
      <c r="D44" s="8"/>
      <c r="E44" s="8"/>
      <c r="F44" s="8"/>
      <c r="G44" s="8"/>
    </row>
    <row r="45" spans="1:7" x14ac:dyDescent="0.55000000000000004">
      <c r="A45" s="8">
        <v>0.88</v>
      </c>
      <c r="B45" s="8">
        <v>4.82</v>
      </c>
      <c r="C45" s="8"/>
      <c r="D45" s="8"/>
      <c r="E45" s="8"/>
      <c r="F45" s="8"/>
      <c r="G45" s="8"/>
    </row>
    <row r="46" spans="1:7" x14ac:dyDescent="0.55000000000000004">
      <c r="A46" s="8">
        <v>0.9</v>
      </c>
      <c r="B46" s="8">
        <v>4.92</v>
      </c>
      <c r="C46" s="8"/>
      <c r="D46" s="8"/>
      <c r="E46" s="8"/>
      <c r="F46" s="8"/>
      <c r="G46" s="8"/>
    </row>
    <row r="47" spans="1:7" x14ac:dyDescent="0.55000000000000004">
      <c r="A47" s="8">
        <v>0.92</v>
      </c>
      <c r="B47" s="8">
        <v>5.03</v>
      </c>
      <c r="C47" s="8"/>
      <c r="D47" s="8"/>
      <c r="E47" s="8"/>
      <c r="F47" s="8"/>
      <c r="G47" s="8"/>
    </row>
    <row r="48" spans="1:7" x14ac:dyDescent="0.55000000000000004">
      <c r="A48" s="8">
        <v>0.94</v>
      </c>
      <c r="B48" s="8">
        <v>5.14</v>
      </c>
      <c r="C48" s="8"/>
      <c r="D48" s="8"/>
      <c r="E48" s="8"/>
      <c r="F48" s="8"/>
      <c r="G48" s="8"/>
    </row>
    <row r="49" spans="1:7" x14ac:dyDescent="0.55000000000000004">
      <c r="A49" s="8">
        <v>0.96</v>
      </c>
      <c r="B49" s="8">
        <v>5.24</v>
      </c>
      <c r="C49" s="8"/>
      <c r="D49" s="8"/>
      <c r="E49" s="8"/>
      <c r="F49" s="8"/>
      <c r="G49" s="8"/>
    </row>
    <row r="50" spans="1:7" x14ac:dyDescent="0.55000000000000004">
      <c r="A50" s="8">
        <v>0.98</v>
      </c>
      <c r="B50" s="8">
        <v>5.35</v>
      </c>
      <c r="C50" s="8"/>
      <c r="D50" s="8"/>
      <c r="E50" s="8"/>
      <c r="F50" s="8"/>
      <c r="G50" s="8"/>
    </row>
    <row r="51" spans="1:7" x14ac:dyDescent="0.55000000000000004">
      <c r="A51" s="8">
        <v>1</v>
      </c>
      <c r="B51" s="9">
        <v>5.45</v>
      </c>
      <c r="C51" s="8"/>
      <c r="D51" s="8"/>
      <c r="E51" s="8"/>
      <c r="F51" s="8"/>
      <c r="G51" s="8"/>
    </row>
    <row r="52" spans="1:7" x14ac:dyDescent="0.55000000000000004">
      <c r="A52" s="8">
        <v>1.02</v>
      </c>
      <c r="B52" s="9">
        <v>5.56</v>
      </c>
      <c r="C52" s="8"/>
      <c r="D52" s="8"/>
      <c r="E52" s="8"/>
      <c r="F52" s="8"/>
      <c r="G52" s="8"/>
    </row>
    <row r="53" spans="1:7" x14ac:dyDescent="0.55000000000000004">
      <c r="A53" s="8">
        <v>1.04</v>
      </c>
      <c r="B53" s="9">
        <v>5.67</v>
      </c>
      <c r="C53" s="8"/>
      <c r="D53" s="8"/>
      <c r="E53" s="8"/>
      <c r="F53" s="8"/>
      <c r="G53" s="8"/>
    </row>
    <row r="54" spans="1:7" x14ac:dyDescent="0.55000000000000004">
      <c r="A54" s="8">
        <v>1.06</v>
      </c>
      <c r="B54" s="9">
        <v>5.77</v>
      </c>
      <c r="C54" s="8"/>
      <c r="D54" s="8"/>
      <c r="E54" s="8"/>
      <c r="F54" s="8"/>
      <c r="G54" s="8"/>
    </row>
    <row r="55" spans="1:7" x14ac:dyDescent="0.55000000000000004">
      <c r="A55" s="8">
        <v>1.08</v>
      </c>
      <c r="B55" s="9">
        <v>5.88</v>
      </c>
      <c r="C55" s="8"/>
      <c r="D55" s="8"/>
      <c r="E55" s="8"/>
      <c r="F55" s="8"/>
      <c r="G55" s="8"/>
    </row>
    <row r="56" spans="1:7" x14ac:dyDescent="0.55000000000000004">
      <c r="A56" s="8">
        <v>1.1000000000000001</v>
      </c>
      <c r="B56" s="9">
        <v>5.98</v>
      </c>
      <c r="C56" s="8"/>
      <c r="D56" s="8"/>
      <c r="E56" s="8"/>
      <c r="F56" s="8"/>
      <c r="G56" s="8"/>
    </row>
    <row r="57" spans="1:7" x14ac:dyDescent="0.55000000000000004">
      <c r="A57" s="8">
        <v>1.1200000000000001</v>
      </c>
      <c r="B57" s="9">
        <v>6.09</v>
      </c>
      <c r="C57" s="8"/>
      <c r="D57" s="8"/>
      <c r="E57" s="8"/>
      <c r="F57" s="8"/>
      <c r="G57" s="8"/>
    </row>
    <row r="58" spans="1:7" x14ac:dyDescent="0.55000000000000004">
      <c r="A58" s="8">
        <v>1.1399999999999999</v>
      </c>
      <c r="B58" s="9">
        <v>6.2</v>
      </c>
      <c r="C58" s="8"/>
      <c r="D58" s="8"/>
      <c r="E58" s="8"/>
      <c r="F58" s="8"/>
      <c r="G58" s="8"/>
    </row>
    <row r="59" spans="1:7" x14ac:dyDescent="0.55000000000000004">
      <c r="A59" s="8">
        <v>1.1599999999999999</v>
      </c>
      <c r="B59" s="9">
        <v>6.3</v>
      </c>
      <c r="C59" s="8"/>
      <c r="D59" s="8"/>
      <c r="E59" s="8"/>
      <c r="F59" s="8"/>
      <c r="G59" s="8"/>
    </row>
    <row r="60" spans="1:7" x14ac:dyDescent="0.55000000000000004">
      <c r="A60" s="8">
        <v>1.18</v>
      </c>
      <c r="B60" s="9">
        <v>6.41</v>
      </c>
      <c r="C60" s="8"/>
      <c r="D60" s="8"/>
      <c r="E60" s="8"/>
      <c r="F60" s="8"/>
      <c r="G60" s="8"/>
    </row>
    <row r="61" spans="1:7" x14ac:dyDescent="0.55000000000000004">
      <c r="A61" s="8">
        <v>1.2</v>
      </c>
      <c r="B61" s="9">
        <v>6.52</v>
      </c>
      <c r="C61" s="8"/>
      <c r="D61" s="8"/>
      <c r="E61" s="8"/>
      <c r="F61" s="8"/>
      <c r="G61" s="8"/>
    </row>
    <row r="62" spans="1:7" x14ac:dyDescent="0.55000000000000004">
      <c r="A62" s="8">
        <v>1.22</v>
      </c>
      <c r="B62" s="9">
        <v>6.62</v>
      </c>
      <c r="C62" s="8"/>
      <c r="D62" s="8"/>
      <c r="E62" s="8"/>
      <c r="F62" s="8"/>
      <c r="G62" s="8"/>
    </row>
    <row r="63" spans="1:7" x14ac:dyDescent="0.55000000000000004">
      <c r="A63" s="8">
        <v>1.24</v>
      </c>
      <c r="B63" s="9">
        <v>6.73</v>
      </c>
      <c r="C63" s="8"/>
      <c r="D63" s="8"/>
      <c r="E63" s="8"/>
      <c r="F63" s="8"/>
      <c r="G63" s="8"/>
    </row>
    <row r="64" spans="1:7" x14ac:dyDescent="0.55000000000000004">
      <c r="A64" s="8">
        <v>1.26</v>
      </c>
      <c r="B64" s="9">
        <v>6.83</v>
      </c>
      <c r="C64" s="8"/>
      <c r="D64" s="8"/>
      <c r="E64" s="8"/>
      <c r="F64" s="8"/>
      <c r="G64" s="8"/>
    </row>
    <row r="65" spans="1:7" x14ac:dyDescent="0.55000000000000004">
      <c r="A65" s="8">
        <v>1.28</v>
      </c>
      <c r="B65" s="9">
        <v>6.94</v>
      </c>
      <c r="C65" s="8"/>
      <c r="D65" s="8"/>
      <c r="E65" s="8"/>
      <c r="F65" s="8"/>
      <c r="G65" s="8"/>
    </row>
    <row r="66" spans="1:7" x14ac:dyDescent="0.55000000000000004">
      <c r="A66" s="8">
        <v>1.3</v>
      </c>
      <c r="B66" s="9">
        <v>7.05</v>
      </c>
      <c r="C66" s="8"/>
      <c r="D66" s="8"/>
      <c r="E66" s="8"/>
      <c r="F66" s="8"/>
      <c r="G66" s="8"/>
    </row>
    <row r="67" spans="1:7" x14ac:dyDescent="0.55000000000000004">
      <c r="A67" s="8">
        <v>1.32</v>
      </c>
      <c r="B67" s="9">
        <v>7.15</v>
      </c>
      <c r="C67" s="8"/>
      <c r="D67" s="8"/>
      <c r="E67" s="8"/>
      <c r="F67" s="8"/>
      <c r="G67" s="8"/>
    </row>
    <row r="68" spans="1:7" x14ac:dyDescent="0.55000000000000004">
      <c r="A68" s="8">
        <v>1.34</v>
      </c>
      <c r="B68" s="9">
        <v>7.26</v>
      </c>
      <c r="C68" s="8"/>
      <c r="D68" s="8"/>
      <c r="E68" s="8"/>
      <c r="F68" s="8"/>
      <c r="G68" s="8"/>
    </row>
    <row r="69" spans="1:7" x14ac:dyDescent="0.55000000000000004">
      <c r="A69" s="8">
        <v>1.36</v>
      </c>
      <c r="B69" s="9">
        <v>7.36</v>
      </c>
      <c r="C69" s="8"/>
      <c r="D69" s="8"/>
      <c r="E69" s="8"/>
      <c r="F69" s="8"/>
      <c r="G69" s="8"/>
    </row>
    <row r="70" spans="1:7" x14ac:dyDescent="0.55000000000000004">
      <c r="A70" s="8">
        <v>1.38</v>
      </c>
      <c r="B70" s="9">
        <v>7.47</v>
      </c>
      <c r="C70" s="8"/>
      <c r="D70" s="8"/>
      <c r="E70" s="8"/>
      <c r="F70" s="8"/>
      <c r="G70" s="8"/>
    </row>
    <row r="71" spans="1:7" x14ac:dyDescent="0.55000000000000004">
      <c r="A71" s="8">
        <v>1.4</v>
      </c>
      <c r="B71" s="9">
        <v>7.58</v>
      </c>
      <c r="C71" s="8"/>
      <c r="D71" s="8"/>
      <c r="E71" s="8"/>
      <c r="F71" s="8"/>
      <c r="G71" s="8"/>
    </row>
    <row r="72" spans="1:7" x14ac:dyDescent="0.55000000000000004">
      <c r="A72" s="8">
        <v>1.42</v>
      </c>
      <c r="B72" s="9">
        <v>7.68</v>
      </c>
      <c r="C72" s="8"/>
      <c r="D72" s="8"/>
      <c r="E72" s="8"/>
      <c r="F72" s="8"/>
      <c r="G72" s="8"/>
    </row>
    <row r="73" spans="1:7" x14ac:dyDescent="0.55000000000000004">
      <c r="A73" s="8">
        <v>1.44</v>
      </c>
      <c r="B73" s="9">
        <v>7.79</v>
      </c>
      <c r="C73" s="8"/>
      <c r="D73" s="8"/>
      <c r="E73" s="8"/>
      <c r="F73" s="8"/>
      <c r="G73" s="8"/>
    </row>
    <row r="74" spans="1:7" x14ac:dyDescent="0.55000000000000004">
      <c r="A74" s="8">
        <v>1.46</v>
      </c>
      <c r="B74" s="9">
        <v>7.89</v>
      </c>
      <c r="C74" s="8"/>
      <c r="D74" s="8"/>
      <c r="E74" s="8"/>
      <c r="F74" s="8"/>
      <c r="G74" s="8"/>
    </row>
    <row r="75" spans="1:7" x14ac:dyDescent="0.55000000000000004">
      <c r="A75" s="8">
        <v>1.48</v>
      </c>
      <c r="B75" s="9">
        <v>8</v>
      </c>
      <c r="C75" s="8"/>
      <c r="D75" s="8"/>
      <c r="E75" s="8"/>
      <c r="F75" s="8"/>
      <c r="G75" s="8"/>
    </row>
    <row r="76" spans="1:7" x14ac:dyDescent="0.55000000000000004">
      <c r="A76" s="8">
        <v>1.5</v>
      </c>
      <c r="B76" s="9">
        <v>8.11</v>
      </c>
      <c r="C76" s="8"/>
      <c r="D76" s="8"/>
      <c r="E76" s="8"/>
      <c r="F76" s="8"/>
      <c r="G76" s="8"/>
    </row>
    <row r="77" spans="1:7" x14ac:dyDescent="0.55000000000000004">
      <c r="A77" s="8">
        <v>1.52</v>
      </c>
      <c r="B77" s="9">
        <v>8.2100000000000009</v>
      </c>
      <c r="C77" s="8"/>
      <c r="D77" s="8"/>
      <c r="E77" s="8"/>
      <c r="F77" s="8"/>
      <c r="G77" s="8"/>
    </row>
    <row r="78" spans="1:7" x14ac:dyDescent="0.55000000000000004">
      <c r="A78" s="8">
        <v>1.54</v>
      </c>
      <c r="B78" s="9">
        <v>8.32</v>
      </c>
      <c r="C78" s="8"/>
      <c r="D78" s="8"/>
      <c r="E78" s="8"/>
      <c r="F78" s="8"/>
      <c r="G78" s="8"/>
    </row>
    <row r="79" spans="1:7" x14ac:dyDescent="0.55000000000000004">
      <c r="A79" s="8">
        <v>1.56</v>
      </c>
      <c r="B79" s="9">
        <v>8.42</v>
      </c>
      <c r="C79" s="8"/>
      <c r="D79" s="8"/>
      <c r="E79" s="8"/>
      <c r="F79" s="8"/>
      <c r="G79" s="8"/>
    </row>
    <row r="80" spans="1:7" x14ac:dyDescent="0.55000000000000004">
      <c r="A80" s="8">
        <v>1.58</v>
      </c>
      <c r="B80" s="9">
        <v>8.5299999999999994</v>
      </c>
      <c r="C80" s="8"/>
      <c r="D80" s="8"/>
      <c r="E80" s="8"/>
      <c r="F80" s="8"/>
      <c r="G80" s="8"/>
    </row>
    <row r="81" spans="1:7" x14ac:dyDescent="0.55000000000000004">
      <c r="A81" s="8">
        <v>1.6</v>
      </c>
      <c r="B81" s="9">
        <v>8.64</v>
      </c>
      <c r="C81" s="8"/>
      <c r="D81" s="8"/>
      <c r="E81" s="8"/>
      <c r="F81" s="8"/>
      <c r="G81" s="8"/>
    </row>
    <row r="82" spans="1:7" x14ac:dyDescent="0.55000000000000004">
      <c r="A82" s="8">
        <v>1.62</v>
      </c>
      <c r="B82" s="9">
        <v>8.74</v>
      </c>
      <c r="C82" s="8"/>
      <c r="D82" s="8"/>
      <c r="E82" s="8"/>
      <c r="F82" s="8"/>
      <c r="G82" s="8"/>
    </row>
    <row r="83" spans="1:7" x14ac:dyDescent="0.55000000000000004">
      <c r="A83" s="8">
        <v>1.64</v>
      </c>
      <c r="B83" s="9">
        <v>8.85</v>
      </c>
      <c r="C83" s="8"/>
      <c r="D83" s="8"/>
      <c r="E83" s="8"/>
      <c r="F83" s="8"/>
      <c r="G83" s="8"/>
    </row>
    <row r="84" spans="1:7" x14ac:dyDescent="0.55000000000000004">
      <c r="A84" s="8">
        <v>1.66</v>
      </c>
      <c r="B84" s="9">
        <v>8.9600000000000009</v>
      </c>
      <c r="C84" s="8"/>
      <c r="D84" s="8"/>
      <c r="E84" s="8"/>
      <c r="F84" s="8"/>
      <c r="G84" s="8"/>
    </row>
    <row r="85" spans="1:7" x14ac:dyDescent="0.55000000000000004">
      <c r="A85" s="8">
        <v>1.68</v>
      </c>
      <c r="B85" s="9">
        <v>9.06</v>
      </c>
      <c r="C85" s="8"/>
      <c r="D85" s="8"/>
      <c r="E85" s="8"/>
      <c r="F85" s="8"/>
      <c r="G85" s="8"/>
    </row>
    <row r="86" spans="1:7" x14ac:dyDescent="0.55000000000000004">
      <c r="A86" s="8">
        <v>1.7</v>
      </c>
      <c r="B86" s="9">
        <v>9.17</v>
      </c>
      <c r="C86" s="8"/>
      <c r="D86" s="8"/>
      <c r="E86" s="8"/>
      <c r="F86" s="8"/>
      <c r="G86" s="8"/>
    </row>
    <row r="87" spans="1:7" x14ac:dyDescent="0.55000000000000004">
      <c r="A87" s="8">
        <v>1.72</v>
      </c>
      <c r="B87" s="9">
        <v>9.27</v>
      </c>
      <c r="C87" s="8"/>
      <c r="D87" s="8"/>
      <c r="E87" s="8"/>
      <c r="F87" s="8"/>
      <c r="G87" s="8"/>
    </row>
    <row r="88" spans="1:7" x14ac:dyDescent="0.55000000000000004">
      <c r="A88" s="8">
        <v>1.74</v>
      </c>
      <c r="B88" s="9">
        <v>9.3800000000000008</v>
      </c>
      <c r="C88" s="8"/>
      <c r="D88" s="8"/>
      <c r="E88" s="8"/>
      <c r="F88" s="8"/>
      <c r="G88" s="8"/>
    </row>
    <row r="89" spans="1:7" x14ac:dyDescent="0.55000000000000004">
      <c r="A89" s="8">
        <v>1.76</v>
      </c>
      <c r="B89" s="9">
        <v>9.49</v>
      </c>
      <c r="C89" s="8"/>
      <c r="D89" s="8"/>
      <c r="E89" s="8"/>
      <c r="F89" s="8"/>
      <c r="G89" s="8"/>
    </row>
    <row r="90" spans="1:7" x14ac:dyDescent="0.55000000000000004">
      <c r="A90" s="8">
        <v>1.78</v>
      </c>
      <c r="B90" s="9">
        <v>9.59</v>
      </c>
      <c r="C90" s="8"/>
      <c r="D90" s="8"/>
      <c r="E90" s="8"/>
      <c r="F90" s="8"/>
      <c r="G90" s="8"/>
    </row>
    <row r="91" spans="1:7" x14ac:dyDescent="0.55000000000000004">
      <c r="A91" s="8">
        <v>1.8</v>
      </c>
      <c r="B91" s="8">
        <v>9.6999999999999993</v>
      </c>
      <c r="C91" s="8"/>
      <c r="D91" s="8"/>
      <c r="E91" s="8"/>
      <c r="F91" s="8"/>
      <c r="G91" s="8"/>
    </row>
    <row r="92" spans="1:7" x14ac:dyDescent="0.55000000000000004">
      <c r="A92" s="8">
        <v>1.82</v>
      </c>
      <c r="B92" s="8">
        <v>9.8000000000000007</v>
      </c>
      <c r="C92" s="8"/>
      <c r="D92" s="8"/>
      <c r="E92" s="8"/>
      <c r="F92" s="8"/>
      <c r="G92" s="8"/>
    </row>
    <row r="93" spans="1:7" x14ac:dyDescent="0.55000000000000004">
      <c r="A93" s="8">
        <v>1.84</v>
      </c>
      <c r="B93" s="8">
        <v>9.91</v>
      </c>
      <c r="C93" s="8"/>
      <c r="D93" s="8"/>
      <c r="E93" s="8"/>
      <c r="F93" s="8"/>
      <c r="G93" s="8"/>
    </row>
    <row r="94" spans="1:7" x14ac:dyDescent="0.55000000000000004">
      <c r="A94" s="8">
        <v>1.86</v>
      </c>
      <c r="B94" s="8">
        <v>10.02</v>
      </c>
      <c r="C94" s="8"/>
      <c r="D94" s="8"/>
      <c r="E94" s="8"/>
      <c r="F94" s="8"/>
      <c r="G94" s="8"/>
    </row>
    <row r="95" spans="1:7" x14ac:dyDescent="0.55000000000000004">
      <c r="A95" s="8">
        <v>1.88</v>
      </c>
      <c r="B95" s="8">
        <v>10.119999999999999</v>
      </c>
      <c r="C95" s="8"/>
      <c r="D95" s="8"/>
      <c r="E95" s="8"/>
      <c r="F95" s="8"/>
      <c r="G95" s="8"/>
    </row>
    <row r="96" spans="1:7" x14ac:dyDescent="0.55000000000000004">
      <c r="A96" s="8">
        <v>1.9</v>
      </c>
      <c r="B96" s="8">
        <v>10.23</v>
      </c>
      <c r="C96" s="8"/>
      <c r="D96" s="8"/>
      <c r="E96" s="8"/>
      <c r="F96" s="8"/>
      <c r="G96" s="8"/>
    </row>
    <row r="97" spans="1:7" x14ac:dyDescent="0.55000000000000004">
      <c r="A97" s="8">
        <v>1.92</v>
      </c>
      <c r="B97" s="8">
        <v>10.33</v>
      </c>
      <c r="C97" s="8"/>
      <c r="D97" s="8"/>
      <c r="E97" s="8"/>
      <c r="F97" s="8"/>
      <c r="G97" s="8"/>
    </row>
    <row r="98" spans="1:7" x14ac:dyDescent="0.55000000000000004">
      <c r="A98" s="8">
        <v>1.94</v>
      </c>
      <c r="B98" s="8">
        <v>10.44</v>
      </c>
      <c r="C98" s="8"/>
      <c r="D98" s="8"/>
      <c r="E98" s="8"/>
      <c r="F98" s="8"/>
      <c r="G98" s="8"/>
    </row>
    <row r="99" spans="1:7" x14ac:dyDescent="0.55000000000000004">
      <c r="A99" s="8">
        <v>1.96</v>
      </c>
      <c r="B99" s="8">
        <v>10.55</v>
      </c>
      <c r="C99" s="8"/>
      <c r="D99" s="8"/>
      <c r="E99" s="8"/>
      <c r="F99" s="8"/>
      <c r="G99" s="8"/>
    </row>
    <row r="100" spans="1:7" x14ac:dyDescent="0.55000000000000004">
      <c r="A100" s="8">
        <v>1.98</v>
      </c>
      <c r="B100" s="8">
        <v>10.65</v>
      </c>
      <c r="C100" s="8"/>
      <c r="D100" s="8"/>
      <c r="E100" s="8"/>
      <c r="F100" s="8"/>
      <c r="G100" s="8"/>
    </row>
    <row r="101" spans="1:7" x14ac:dyDescent="0.55000000000000004">
      <c r="A101" s="8">
        <v>2</v>
      </c>
      <c r="B101" s="9">
        <v>10.76</v>
      </c>
      <c r="C101" s="8"/>
      <c r="D101" s="8"/>
      <c r="E101" s="8"/>
      <c r="F101" s="8"/>
      <c r="G101" s="8"/>
    </row>
    <row r="102" spans="1:7" x14ac:dyDescent="0.55000000000000004">
      <c r="A102" s="8">
        <v>2.02</v>
      </c>
      <c r="B102" s="9">
        <v>10.87</v>
      </c>
      <c r="C102" s="8"/>
      <c r="D102" s="8"/>
      <c r="E102" s="8"/>
      <c r="F102" s="8"/>
      <c r="G102" s="8"/>
    </row>
    <row r="103" spans="1:7" x14ac:dyDescent="0.55000000000000004">
      <c r="A103" s="8">
        <v>2.04</v>
      </c>
      <c r="B103" s="9">
        <v>10.97</v>
      </c>
      <c r="C103" s="8"/>
      <c r="D103" s="8"/>
      <c r="E103" s="8"/>
      <c r="F103" s="8"/>
      <c r="G103" s="8"/>
    </row>
    <row r="104" spans="1:7" x14ac:dyDescent="0.55000000000000004">
      <c r="A104" s="8">
        <v>2.06</v>
      </c>
      <c r="B104" s="9">
        <v>11.08</v>
      </c>
      <c r="C104" s="8"/>
      <c r="D104" s="8"/>
      <c r="E104" s="8"/>
      <c r="F104" s="8"/>
      <c r="G104" s="8"/>
    </row>
    <row r="105" spans="1:7" x14ac:dyDescent="0.55000000000000004">
      <c r="A105" s="8">
        <v>2.08</v>
      </c>
      <c r="B105" s="9">
        <v>11.18</v>
      </c>
      <c r="C105" s="8"/>
      <c r="D105" s="8"/>
      <c r="E105" s="8"/>
      <c r="F105" s="8"/>
      <c r="G105" s="8"/>
    </row>
    <row r="106" spans="1:7" x14ac:dyDescent="0.55000000000000004">
      <c r="A106" s="8">
        <v>2.1</v>
      </c>
      <c r="B106" s="9">
        <v>11.29</v>
      </c>
      <c r="C106" s="8"/>
      <c r="D106" s="8"/>
      <c r="E106" s="8"/>
      <c r="F106" s="8"/>
      <c r="G106" s="8"/>
    </row>
    <row r="107" spans="1:7" x14ac:dyDescent="0.55000000000000004">
      <c r="A107" s="8">
        <v>2.12</v>
      </c>
      <c r="B107" s="9">
        <v>11.4</v>
      </c>
      <c r="C107" s="8"/>
      <c r="D107" s="8"/>
      <c r="E107" s="8"/>
      <c r="F107" s="8"/>
      <c r="G107" s="8"/>
    </row>
    <row r="108" spans="1:7" x14ac:dyDescent="0.55000000000000004">
      <c r="A108" s="8">
        <v>2.14</v>
      </c>
      <c r="B108" s="9">
        <v>11.5</v>
      </c>
      <c r="C108" s="8"/>
      <c r="D108" s="8"/>
      <c r="E108" s="8"/>
      <c r="F108" s="8"/>
      <c r="G108" s="8"/>
    </row>
    <row r="109" spans="1:7" x14ac:dyDescent="0.55000000000000004">
      <c r="A109" s="8">
        <v>2.16</v>
      </c>
      <c r="B109" s="9">
        <v>11.61</v>
      </c>
      <c r="C109" s="8"/>
      <c r="D109" s="8"/>
      <c r="E109" s="8"/>
      <c r="F109" s="8"/>
      <c r="G109" s="8"/>
    </row>
    <row r="110" spans="1:7" x14ac:dyDescent="0.55000000000000004">
      <c r="A110" s="8">
        <v>2.1800000000000002</v>
      </c>
      <c r="B110" s="9">
        <v>11.71</v>
      </c>
      <c r="C110" s="8"/>
      <c r="D110" s="8"/>
      <c r="E110" s="8"/>
      <c r="F110" s="8"/>
      <c r="G110" s="8"/>
    </row>
    <row r="111" spans="1:7" x14ac:dyDescent="0.55000000000000004">
      <c r="A111" s="8">
        <v>2.2000000000000002</v>
      </c>
      <c r="B111" s="9">
        <v>11.82</v>
      </c>
      <c r="C111" s="8"/>
      <c r="D111" s="8"/>
      <c r="E111" s="8"/>
      <c r="F111" s="8"/>
      <c r="G111" s="8"/>
    </row>
    <row r="112" spans="1:7" x14ac:dyDescent="0.55000000000000004">
      <c r="A112" s="8">
        <v>2.2200000000000002</v>
      </c>
      <c r="B112" s="9">
        <v>11.93</v>
      </c>
      <c r="C112" s="8"/>
      <c r="D112" s="8"/>
      <c r="E112" s="8"/>
      <c r="F112" s="8"/>
      <c r="G112" s="8"/>
    </row>
    <row r="113" spans="1:7" x14ac:dyDescent="0.55000000000000004">
      <c r="A113" s="8">
        <v>2.2400000000000002</v>
      </c>
      <c r="B113" s="9">
        <v>12.03</v>
      </c>
      <c r="C113" s="8"/>
      <c r="D113" s="8"/>
      <c r="E113" s="8"/>
      <c r="F113" s="8"/>
      <c r="G113" s="8"/>
    </row>
    <row r="114" spans="1:7" x14ac:dyDescent="0.55000000000000004">
      <c r="A114" s="8">
        <v>2.2599999999999998</v>
      </c>
      <c r="B114" s="9">
        <v>12.14</v>
      </c>
      <c r="C114" s="8"/>
      <c r="D114" s="8"/>
      <c r="E114" s="8"/>
      <c r="F114" s="8"/>
      <c r="G114" s="8"/>
    </row>
    <row r="115" spans="1:7" x14ac:dyDescent="0.55000000000000004">
      <c r="A115" s="8">
        <v>2.2799999999999998</v>
      </c>
      <c r="B115" s="9">
        <v>12.24</v>
      </c>
      <c r="C115" s="8"/>
      <c r="D115" s="8"/>
      <c r="E115" s="8"/>
      <c r="F115" s="8"/>
      <c r="G115" s="8"/>
    </row>
    <row r="116" spans="1:7" x14ac:dyDescent="0.55000000000000004">
      <c r="A116" s="8">
        <v>2.2999999999999998</v>
      </c>
      <c r="B116" s="9">
        <v>12.35</v>
      </c>
      <c r="C116" s="8"/>
      <c r="D116" s="8"/>
      <c r="E116" s="8"/>
      <c r="F116" s="8"/>
      <c r="G116" s="8"/>
    </row>
    <row r="117" spans="1:7" x14ac:dyDescent="0.55000000000000004">
      <c r="A117" s="8">
        <v>2.3199999999999998</v>
      </c>
      <c r="B117" s="9">
        <v>12.46</v>
      </c>
      <c r="C117" s="8"/>
      <c r="D117" s="8"/>
      <c r="E117" s="8"/>
      <c r="F117" s="8"/>
      <c r="G117" s="8"/>
    </row>
    <row r="118" spans="1:7" x14ac:dyDescent="0.55000000000000004">
      <c r="A118" s="8">
        <v>2.34</v>
      </c>
      <c r="B118" s="9">
        <v>12.56</v>
      </c>
      <c r="C118" s="8"/>
      <c r="D118" s="8"/>
      <c r="E118" s="8"/>
      <c r="F118" s="8"/>
      <c r="G118" s="8"/>
    </row>
    <row r="119" spans="1:7" x14ac:dyDescent="0.55000000000000004">
      <c r="A119" s="8">
        <v>2.36</v>
      </c>
      <c r="B119" s="9">
        <v>12.67</v>
      </c>
      <c r="C119" s="8"/>
      <c r="D119" s="8"/>
      <c r="E119" s="8"/>
      <c r="F119" s="8"/>
      <c r="G119" s="8"/>
    </row>
    <row r="120" spans="1:7" x14ac:dyDescent="0.55000000000000004">
      <c r="A120" s="8">
        <v>2.38</v>
      </c>
      <c r="B120" s="9">
        <v>12.77</v>
      </c>
      <c r="C120" s="8"/>
      <c r="D120" s="8"/>
      <c r="E120" s="8"/>
      <c r="F120" s="8"/>
      <c r="G120" s="8"/>
    </row>
    <row r="121" spans="1:7" x14ac:dyDescent="0.55000000000000004">
      <c r="A121" s="8">
        <v>2.4</v>
      </c>
      <c r="B121" s="9">
        <v>12.88</v>
      </c>
      <c r="C121" s="8"/>
      <c r="D121" s="8"/>
      <c r="E121" s="8"/>
      <c r="F121" s="8"/>
      <c r="G121" s="8"/>
    </row>
    <row r="122" spans="1:7" x14ac:dyDescent="0.55000000000000004">
      <c r="A122" s="8">
        <v>2.42</v>
      </c>
      <c r="B122" s="9">
        <v>12.99</v>
      </c>
      <c r="C122" s="8"/>
      <c r="D122" s="8"/>
      <c r="E122" s="8"/>
      <c r="F122" s="8"/>
      <c r="G122" s="8"/>
    </row>
    <row r="123" spans="1:7" x14ac:dyDescent="0.55000000000000004">
      <c r="A123" s="8">
        <v>2.44</v>
      </c>
      <c r="B123" s="9">
        <v>13.09</v>
      </c>
      <c r="C123" s="8"/>
      <c r="D123" s="8"/>
      <c r="E123" s="8"/>
      <c r="F123" s="8"/>
      <c r="G123" s="8"/>
    </row>
    <row r="124" spans="1:7" x14ac:dyDescent="0.55000000000000004">
      <c r="A124" s="8">
        <v>2.46</v>
      </c>
      <c r="B124" s="9">
        <v>13.2</v>
      </c>
      <c r="C124" s="8"/>
      <c r="D124" s="8"/>
      <c r="E124" s="8"/>
      <c r="F124" s="8"/>
      <c r="G124" s="8"/>
    </row>
    <row r="125" spans="1:7" x14ac:dyDescent="0.55000000000000004">
      <c r="A125" s="8">
        <v>2.48</v>
      </c>
      <c r="B125" s="9">
        <v>13.31</v>
      </c>
      <c r="C125" s="8"/>
      <c r="D125" s="8"/>
      <c r="E125" s="8"/>
      <c r="F125" s="8"/>
      <c r="G125" s="8"/>
    </row>
    <row r="126" spans="1:7" x14ac:dyDescent="0.55000000000000004">
      <c r="A126" s="8">
        <v>2.5</v>
      </c>
      <c r="B126" s="9">
        <v>13.41</v>
      </c>
      <c r="C126" s="8"/>
      <c r="D126" s="8"/>
      <c r="E126" s="8"/>
      <c r="F126" s="8"/>
      <c r="G126" s="8"/>
    </row>
    <row r="127" spans="1:7" x14ac:dyDescent="0.55000000000000004">
      <c r="A127" s="8">
        <v>2.52</v>
      </c>
      <c r="B127" s="9">
        <v>13.52</v>
      </c>
      <c r="C127" s="8"/>
      <c r="D127" s="8"/>
      <c r="E127" s="8"/>
      <c r="F127" s="8"/>
      <c r="G127" s="8"/>
    </row>
    <row r="128" spans="1:7" x14ac:dyDescent="0.55000000000000004">
      <c r="A128" s="8">
        <v>2.54</v>
      </c>
      <c r="B128" s="9">
        <v>13.62</v>
      </c>
      <c r="C128" s="8"/>
      <c r="D128" s="8"/>
      <c r="E128" s="8"/>
      <c r="F128" s="8"/>
      <c r="G128" s="8"/>
    </row>
    <row r="129" spans="1:7" x14ac:dyDescent="0.55000000000000004">
      <c r="A129" s="8">
        <v>2.56</v>
      </c>
      <c r="B129" s="9">
        <v>13.73</v>
      </c>
      <c r="C129" s="8"/>
      <c r="D129" s="8"/>
      <c r="E129" s="8"/>
      <c r="F129" s="8"/>
      <c r="G129" s="8"/>
    </row>
    <row r="130" spans="1:7" x14ac:dyDescent="0.55000000000000004">
      <c r="A130" s="8">
        <v>2.58</v>
      </c>
      <c r="B130" s="9">
        <v>13.84</v>
      </c>
      <c r="C130" s="8"/>
      <c r="D130" s="8"/>
      <c r="E130" s="8"/>
      <c r="F130" s="8"/>
      <c r="G130" s="8"/>
    </row>
    <row r="131" spans="1:7" x14ac:dyDescent="0.55000000000000004">
      <c r="A131" s="8">
        <v>2.6</v>
      </c>
      <c r="B131" s="9">
        <v>13.94</v>
      </c>
      <c r="C131" s="8"/>
      <c r="D131" s="8"/>
      <c r="E131" s="8"/>
      <c r="F131" s="8"/>
      <c r="G131" s="8"/>
    </row>
    <row r="132" spans="1:7" x14ac:dyDescent="0.55000000000000004">
      <c r="A132" s="8">
        <v>2.62</v>
      </c>
      <c r="B132" s="9">
        <v>14.05</v>
      </c>
      <c r="C132" s="8"/>
      <c r="D132" s="8"/>
      <c r="E132" s="8"/>
      <c r="F132" s="8"/>
      <c r="G132" s="8"/>
    </row>
    <row r="133" spans="1:7" x14ac:dyDescent="0.55000000000000004">
      <c r="A133" s="8">
        <v>2.64</v>
      </c>
      <c r="B133" s="9">
        <v>14.15</v>
      </c>
      <c r="C133" s="8"/>
      <c r="D133" s="8"/>
      <c r="E133" s="8"/>
      <c r="F133" s="8"/>
      <c r="G133" s="8"/>
    </row>
    <row r="134" spans="1:7" x14ac:dyDescent="0.55000000000000004">
      <c r="A134" s="8">
        <v>2.66</v>
      </c>
      <c r="B134" s="9">
        <v>14.26</v>
      </c>
      <c r="C134" s="8"/>
      <c r="D134" s="8"/>
      <c r="E134" s="8"/>
      <c r="F134" s="8"/>
      <c r="G134" s="8"/>
    </row>
    <row r="135" spans="1:7" x14ac:dyDescent="0.55000000000000004">
      <c r="A135" s="8">
        <v>2.68</v>
      </c>
      <c r="B135" s="9">
        <v>14.37</v>
      </c>
      <c r="C135" s="8"/>
      <c r="D135" s="8"/>
      <c r="E135" s="8"/>
      <c r="F135" s="8"/>
      <c r="G135" s="8"/>
    </row>
    <row r="136" spans="1:7" x14ac:dyDescent="0.55000000000000004">
      <c r="A136" s="8">
        <v>2.7</v>
      </c>
      <c r="B136" s="9">
        <v>14.47</v>
      </c>
      <c r="C136" s="8"/>
      <c r="D136" s="8"/>
      <c r="E136" s="8"/>
      <c r="F136" s="8"/>
      <c r="G136" s="8"/>
    </row>
    <row r="137" spans="1:7" x14ac:dyDescent="0.55000000000000004">
      <c r="A137" s="8">
        <v>2.72</v>
      </c>
      <c r="B137" s="9">
        <v>14.58</v>
      </c>
      <c r="C137" s="8"/>
      <c r="D137" s="8"/>
      <c r="E137" s="8"/>
      <c r="F137" s="8"/>
      <c r="G137" s="8"/>
    </row>
    <row r="138" spans="1:7" x14ac:dyDescent="0.55000000000000004">
      <c r="A138" s="8">
        <v>2.74</v>
      </c>
      <c r="B138" s="9">
        <v>14.68</v>
      </c>
      <c r="C138" s="8"/>
      <c r="D138" s="8"/>
      <c r="E138" s="8"/>
      <c r="F138" s="8"/>
      <c r="G138" s="8"/>
    </row>
    <row r="139" spans="1:7" x14ac:dyDescent="0.55000000000000004">
      <c r="A139" s="8">
        <v>2.76</v>
      </c>
      <c r="B139" s="9">
        <v>14.79</v>
      </c>
      <c r="C139" s="8"/>
      <c r="D139" s="8"/>
      <c r="E139" s="8"/>
      <c r="F139" s="8"/>
      <c r="G139" s="8"/>
    </row>
    <row r="140" spans="1:7" x14ac:dyDescent="0.55000000000000004">
      <c r="A140" s="8">
        <v>2.78</v>
      </c>
      <c r="B140" s="9">
        <v>14.9</v>
      </c>
      <c r="C140" s="8"/>
      <c r="D140" s="8"/>
      <c r="E140" s="8"/>
      <c r="F140" s="8"/>
      <c r="G140" s="8"/>
    </row>
    <row r="141" spans="1:7" x14ac:dyDescent="0.55000000000000004">
      <c r="A141" s="8">
        <v>2.8</v>
      </c>
      <c r="B141" s="8">
        <v>15</v>
      </c>
      <c r="C141" s="8"/>
      <c r="D141" s="8"/>
      <c r="E141" s="8"/>
      <c r="F141" s="8"/>
      <c r="G141" s="8"/>
    </row>
    <row r="142" spans="1:7" x14ac:dyDescent="0.55000000000000004">
      <c r="A142" s="8">
        <v>2.82</v>
      </c>
      <c r="B142" s="8">
        <v>15.11</v>
      </c>
      <c r="C142" s="8"/>
      <c r="D142" s="8"/>
      <c r="E142" s="8"/>
      <c r="F142" s="8"/>
      <c r="G142" s="8"/>
    </row>
    <row r="143" spans="1:7" x14ac:dyDescent="0.55000000000000004">
      <c r="A143" s="8">
        <v>2.84</v>
      </c>
      <c r="B143" s="8">
        <v>15.22</v>
      </c>
      <c r="C143" s="8"/>
      <c r="D143" s="8"/>
      <c r="E143" s="8"/>
      <c r="F143" s="8"/>
      <c r="G143" s="8"/>
    </row>
    <row r="144" spans="1:7" x14ac:dyDescent="0.55000000000000004">
      <c r="A144" s="8">
        <v>2.86</v>
      </c>
      <c r="B144" s="8">
        <v>15.32</v>
      </c>
      <c r="C144" s="8"/>
      <c r="D144" s="8"/>
      <c r="E144" s="8"/>
      <c r="F144" s="8"/>
      <c r="G144" s="8"/>
    </row>
    <row r="145" spans="1:7" x14ac:dyDescent="0.55000000000000004">
      <c r="A145" s="8">
        <v>2.88</v>
      </c>
      <c r="B145" s="8">
        <v>15.43</v>
      </c>
      <c r="C145" s="8"/>
      <c r="D145" s="8"/>
      <c r="E145" s="8"/>
      <c r="F145" s="8"/>
      <c r="G145" s="8"/>
    </row>
    <row r="146" spans="1:7" x14ac:dyDescent="0.55000000000000004">
      <c r="A146" s="8">
        <v>2.9</v>
      </c>
      <c r="B146" s="8">
        <v>15.53</v>
      </c>
      <c r="C146" s="8"/>
      <c r="D146" s="8"/>
      <c r="E146" s="8"/>
      <c r="F146" s="8"/>
      <c r="G146" s="8"/>
    </row>
    <row r="147" spans="1:7" x14ac:dyDescent="0.55000000000000004">
      <c r="A147" s="8">
        <v>2.92</v>
      </c>
      <c r="B147" s="8">
        <v>15.64</v>
      </c>
      <c r="C147" s="8"/>
      <c r="D147" s="8"/>
      <c r="E147" s="8"/>
      <c r="F147" s="8"/>
      <c r="G147" s="8"/>
    </row>
    <row r="148" spans="1:7" x14ac:dyDescent="0.55000000000000004">
      <c r="A148" s="8">
        <v>2.94</v>
      </c>
      <c r="B148" s="8">
        <v>15.75</v>
      </c>
      <c r="C148" s="8"/>
      <c r="D148" s="8"/>
      <c r="E148" s="8"/>
      <c r="F148" s="8"/>
      <c r="G148" s="8"/>
    </row>
    <row r="149" spans="1:7" x14ac:dyDescent="0.55000000000000004">
      <c r="A149" s="8">
        <v>2.96</v>
      </c>
      <c r="B149" s="8">
        <v>15.85</v>
      </c>
      <c r="C149" s="8"/>
      <c r="D149" s="8"/>
      <c r="E149" s="8"/>
      <c r="F149" s="8"/>
      <c r="G149" s="8"/>
    </row>
    <row r="150" spans="1:7" x14ac:dyDescent="0.55000000000000004">
      <c r="A150" s="8">
        <v>2.98</v>
      </c>
      <c r="B150" s="8">
        <v>15.96</v>
      </c>
      <c r="C150" s="8"/>
      <c r="D150" s="8"/>
      <c r="E150" s="8"/>
      <c r="F150" s="8"/>
      <c r="G150" s="8"/>
    </row>
    <row r="151" spans="1:7" x14ac:dyDescent="0.55000000000000004">
      <c r="A151" s="8">
        <v>3</v>
      </c>
      <c r="B151" s="9">
        <v>16.059999999999999</v>
      </c>
      <c r="C151" s="8"/>
      <c r="D151" s="8"/>
      <c r="E151" s="8"/>
      <c r="F151" s="8"/>
      <c r="G151" s="8"/>
    </row>
    <row r="152" spans="1:7" x14ac:dyDescent="0.55000000000000004">
      <c r="A152" s="8">
        <v>3.02</v>
      </c>
      <c r="B152" s="9">
        <v>16.170000000000002</v>
      </c>
      <c r="C152" s="8"/>
      <c r="D152" s="8"/>
      <c r="E152" s="8"/>
      <c r="F152" s="8"/>
      <c r="G152" s="8"/>
    </row>
    <row r="153" spans="1:7" x14ac:dyDescent="0.55000000000000004">
      <c r="A153" s="8">
        <v>3.04</v>
      </c>
      <c r="B153" s="9">
        <v>16.28</v>
      </c>
      <c r="C153" s="8"/>
      <c r="D153" s="8"/>
      <c r="E153" s="8"/>
      <c r="F153" s="8"/>
      <c r="G153" s="8"/>
    </row>
    <row r="154" spans="1:7" x14ac:dyDescent="0.55000000000000004">
      <c r="A154" s="8">
        <v>3.06</v>
      </c>
      <c r="B154" s="9">
        <v>16.38</v>
      </c>
      <c r="C154" s="8"/>
      <c r="D154" s="8"/>
      <c r="E154" s="8"/>
      <c r="F154" s="8"/>
      <c r="G154" s="8"/>
    </row>
    <row r="155" spans="1:7" x14ac:dyDescent="0.55000000000000004">
      <c r="A155" s="8">
        <v>3.08</v>
      </c>
      <c r="B155" s="9">
        <v>16.489999999999998</v>
      </c>
      <c r="C155" s="8"/>
      <c r="D155" s="8"/>
      <c r="E155" s="8"/>
      <c r="F155" s="8"/>
      <c r="G155" s="8"/>
    </row>
    <row r="156" spans="1:7" x14ac:dyDescent="0.55000000000000004">
      <c r="A156" s="8">
        <v>3.1</v>
      </c>
      <c r="B156" s="9">
        <v>16.600000000000001</v>
      </c>
      <c r="C156" s="8"/>
      <c r="D156" s="8"/>
      <c r="E156" s="8"/>
      <c r="F156" s="8"/>
      <c r="G156" s="8"/>
    </row>
    <row r="157" spans="1:7" x14ac:dyDescent="0.55000000000000004">
      <c r="A157" s="8">
        <v>3.12</v>
      </c>
      <c r="B157" s="9">
        <v>16.7</v>
      </c>
      <c r="C157" s="8"/>
      <c r="D157" s="8"/>
      <c r="E157" s="8"/>
      <c r="F157" s="8"/>
      <c r="G157" s="8"/>
    </row>
    <row r="158" spans="1:7" x14ac:dyDescent="0.55000000000000004">
      <c r="A158" s="8">
        <v>3.14</v>
      </c>
      <c r="B158" s="9">
        <v>16.809999999999999</v>
      </c>
      <c r="C158" s="8"/>
      <c r="D158" s="8"/>
      <c r="E158" s="8"/>
      <c r="F158" s="8"/>
      <c r="G158" s="8"/>
    </row>
    <row r="159" spans="1:7" x14ac:dyDescent="0.55000000000000004">
      <c r="A159" s="8">
        <v>3.16</v>
      </c>
      <c r="B159" s="9">
        <v>16.91</v>
      </c>
      <c r="C159" s="8"/>
      <c r="D159" s="8"/>
      <c r="E159" s="8"/>
      <c r="F159" s="8"/>
      <c r="G159" s="8"/>
    </row>
    <row r="160" spans="1:7" x14ac:dyDescent="0.55000000000000004">
      <c r="A160" s="8">
        <v>3.18</v>
      </c>
      <c r="B160" s="9">
        <v>17.02</v>
      </c>
      <c r="C160" s="8"/>
      <c r="D160" s="8"/>
      <c r="E160" s="8"/>
      <c r="F160" s="8"/>
      <c r="G160" s="8"/>
    </row>
    <row r="161" spans="1:7" x14ac:dyDescent="0.55000000000000004">
      <c r="A161" s="8">
        <v>3.2</v>
      </c>
      <c r="B161" s="9">
        <v>17.13</v>
      </c>
      <c r="C161" s="8"/>
      <c r="D161" s="8"/>
      <c r="E161" s="8"/>
      <c r="F161" s="8"/>
      <c r="G161" s="8"/>
    </row>
    <row r="162" spans="1:7" x14ac:dyDescent="0.55000000000000004">
      <c r="A162" s="8">
        <v>3.22</v>
      </c>
      <c r="B162" s="9">
        <v>17.23</v>
      </c>
      <c r="C162" s="8"/>
      <c r="D162" s="8"/>
      <c r="E162" s="8"/>
      <c r="F162" s="8"/>
      <c r="G162" s="8"/>
    </row>
    <row r="163" spans="1:7" x14ac:dyDescent="0.55000000000000004">
      <c r="A163" s="8">
        <v>3.24</v>
      </c>
      <c r="B163" s="9">
        <v>17.34</v>
      </c>
      <c r="C163" s="8"/>
      <c r="D163" s="8"/>
      <c r="E163" s="8"/>
      <c r="F163" s="8"/>
      <c r="G163" s="8"/>
    </row>
    <row r="164" spans="1:7" x14ac:dyDescent="0.55000000000000004">
      <c r="A164" s="8">
        <v>3.26</v>
      </c>
      <c r="B164" s="9">
        <v>17.45</v>
      </c>
      <c r="C164" s="8"/>
      <c r="D164" s="8"/>
      <c r="E164" s="8"/>
      <c r="F164" s="8"/>
      <c r="G164" s="8"/>
    </row>
    <row r="165" spans="1:7" x14ac:dyDescent="0.55000000000000004">
      <c r="A165" s="8">
        <v>3.28</v>
      </c>
      <c r="B165" s="9">
        <v>17.55</v>
      </c>
      <c r="C165" s="8"/>
      <c r="D165" s="8"/>
      <c r="E165" s="8"/>
      <c r="F165" s="8"/>
      <c r="G165" s="8"/>
    </row>
    <row r="166" spans="1:7" x14ac:dyDescent="0.55000000000000004">
      <c r="A166" s="8">
        <v>3.3</v>
      </c>
      <c r="B166" s="9">
        <v>17.66</v>
      </c>
      <c r="C166" s="8"/>
      <c r="D166" s="8"/>
      <c r="E166" s="8"/>
      <c r="F166" s="8"/>
      <c r="G166" s="8"/>
    </row>
    <row r="167" spans="1:7" x14ac:dyDescent="0.55000000000000004">
      <c r="A167" s="8">
        <v>3.32</v>
      </c>
      <c r="B167" s="9">
        <v>17.77</v>
      </c>
      <c r="C167" s="8"/>
      <c r="D167" s="8"/>
      <c r="E167" s="8"/>
      <c r="F167" s="8"/>
      <c r="G167" s="8"/>
    </row>
    <row r="168" spans="1:7" x14ac:dyDescent="0.55000000000000004">
      <c r="A168" s="8">
        <v>3.34</v>
      </c>
      <c r="B168" s="9">
        <v>17.87</v>
      </c>
      <c r="C168" s="8"/>
      <c r="D168" s="8"/>
      <c r="E168" s="8"/>
      <c r="F168" s="8"/>
      <c r="G168" s="8"/>
    </row>
    <row r="169" spans="1:7" x14ac:dyDescent="0.55000000000000004">
      <c r="A169" s="8">
        <v>3.36</v>
      </c>
      <c r="B169" s="9">
        <v>17.98</v>
      </c>
      <c r="C169" s="8"/>
      <c r="D169" s="8"/>
      <c r="E169" s="8"/>
      <c r="F169" s="8"/>
      <c r="G169" s="8"/>
    </row>
    <row r="170" spans="1:7" x14ac:dyDescent="0.55000000000000004">
      <c r="A170" s="8">
        <v>3.38</v>
      </c>
      <c r="B170" s="9">
        <v>18.079999999999998</v>
      </c>
      <c r="C170" s="8"/>
      <c r="D170" s="8"/>
      <c r="E170" s="8"/>
      <c r="F170" s="8"/>
      <c r="G170" s="8"/>
    </row>
    <row r="171" spans="1:7" x14ac:dyDescent="0.55000000000000004">
      <c r="A171" s="8">
        <v>3.4</v>
      </c>
      <c r="B171" s="9">
        <v>18.190000000000001</v>
      </c>
      <c r="C171" s="8"/>
      <c r="D171" s="8"/>
      <c r="E171" s="8"/>
      <c r="F171" s="8"/>
      <c r="G171" s="8"/>
    </row>
    <row r="172" spans="1:7" x14ac:dyDescent="0.55000000000000004">
      <c r="A172" s="8">
        <v>3.42</v>
      </c>
      <c r="B172" s="9">
        <v>18.3</v>
      </c>
      <c r="C172" s="8"/>
      <c r="D172" s="8"/>
      <c r="E172" s="8"/>
      <c r="F172" s="8"/>
      <c r="G172" s="8"/>
    </row>
    <row r="173" spans="1:7" x14ac:dyDescent="0.55000000000000004">
      <c r="A173" s="8">
        <v>3.44</v>
      </c>
      <c r="B173" s="9">
        <v>18.399999999999999</v>
      </c>
      <c r="C173" s="8"/>
      <c r="D173" s="8"/>
      <c r="E173" s="8"/>
      <c r="F173" s="8"/>
      <c r="G173" s="8"/>
    </row>
    <row r="174" spans="1:7" x14ac:dyDescent="0.55000000000000004">
      <c r="A174" s="8">
        <v>3.46</v>
      </c>
      <c r="B174" s="9">
        <v>18.510000000000002</v>
      </c>
      <c r="C174" s="8"/>
      <c r="D174" s="8"/>
      <c r="E174" s="8"/>
      <c r="F174" s="8"/>
      <c r="G174" s="8"/>
    </row>
    <row r="175" spans="1:7" x14ac:dyDescent="0.55000000000000004">
      <c r="A175" s="8">
        <v>3.48</v>
      </c>
      <c r="B175" s="9">
        <v>18.62</v>
      </c>
      <c r="C175" s="8"/>
      <c r="D175" s="8"/>
      <c r="E175" s="8"/>
      <c r="F175" s="8"/>
      <c r="G175" s="8"/>
    </row>
    <row r="176" spans="1:7" x14ac:dyDescent="0.55000000000000004">
      <c r="A176" s="8">
        <v>3.5</v>
      </c>
      <c r="B176" s="9">
        <v>18.72</v>
      </c>
      <c r="C176" s="8"/>
      <c r="D176" s="8"/>
      <c r="E176" s="8"/>
      <c r="F176" s="8"/>
      <c r="G176" s="8"/>
    </row>
    <row r="177" spans="1:7" x14ac:dyDescent="0.55000000000000004">
      <c r="A177" s="8">
        <v>3.52</v>
      </c>
      <c r="B177" s="9">
        <v>18.829999999999998</v>
      </c>
      <c r="C177" s="8"/>
      <c r="D177" s="8"/>
      <c r="E177" s="8"/>
      <c r="F177" s="8"/>
      <c r="G177" s="8"/>
    </row>
    <row r="178" spans="1:7" x14ac:dyDescent="0.55000000000000004">
      <c r="A178" s="8">
        <v>3.54</v>
      </c>
      <c r="B178" s="9">
        <v>18.940000000000001</v>
      </c>
      <c r="C178" s="8"/>
      <c r="D178" s="8"/>
      <c r="E178" s="8"/>
      <c r="F178" s="8"/>
      <c r="G178" s="8"/>
    </row>
    <row r="179" spans="1:7" x14ac:dyDescent="0.55000000000000004">
      <c r="A179" s="8">
        <v>3.56</v>
      </c>
      <c r="B179" s="9">
        <v>19.04</v>
      </c>
      <c r="C179" s="8"/>
      <c r="D179" s="8"/>
      <c r="E179" s="8"/>
      <c r="F179" s="8"/>
      <c r="G179" s="8"/>
    </row>
    <row r="180" spans="1:7" x14ac:dyDescent="0.55000000000000004">
      <c r="A180" s="8">
        <v>3.58</v>
      </c>
      <c r="B180" s="9">
        <v>19.149999999999999</v>
      </c>
      <c r="C180" s="8"/>
      <c r="D180" s="8"/>
      <c r="E180" s="8"/>
      <c r="F180" s="8"/>
      <c r="G180" s="8"/>
    </row>
    <row r="181" spans="1:7" x14ac:dyDescent="0.55000000000000004">
      <c r="A181" s="8">
        <v>3.6</v>
      </c>
      <c r="B181" s="9">
        <v>19.25</v>
      </c>
      <c r="C181" s="8"/>
      <c r="D181" s="8"/>
      <c r="E181" s="8"/>
      <c r="F181" s="8"/>
      <c r="G181" s="8"/>
    </row>
    <row r="182" spans="1:7" x14ac:dyDescent="0.55000000000000004">
      <c r="A182" s="8">
        <v>3.62</v>
      </c>
      <c r="B182" s="9">
        <v>19.36</v>
      </c>
      <c r="C182" s="8"/>
      <c r="D182" s="8"/>
      <c r="E182" s="8"/>
      <c r="F182" s="8"/>
      <c r="G182" s="8"/>
    </row>
    <row r="183" spans="1:7" x14ac:dyDescent="0.55000000000000004">
      <c r="A183" s="8">
        <v>3.64</v>
      </c>
      <c r="B183" s="9">
        <v>19.47</v>
      </c>
      <c r="C183" s="8"/>
      <c r="D183" s="8"/>
      <c r="E183" s="8"/>
      <c r="F183" s="8"/>
      <c r="G183" s="8"/>
    </row>
    <row r="184" spans="1:7" x14ac:dyDescent="0.55000000000000004">
      <c r="A184" s="8">
        <v>3.66</v>
      </c>
      <c r="B184" s="9">
        <v>19.57</v>
      </c>
      <c r="C184" s="8"/>
      <c r="D184" s="8"/>
      <c r="E184" s="8"/>
      <c r="F184" s="8"/>
      <c r="G184" s="8"/>
    </row>
    <row r="185" spans="1:7" x14ac:dyDescent="0.55000000000000004">
      <c r="A185" s="8">
        <v>3.68</v>
      </c>
      <c r="B185" s="9">
        <v>19.68</v>
      </c>
      <c r="C185" s="8"/>
      <c r="D185" s="8"/>
      <c r="E185" s="8"/>
      <c r="F185" s="8"/>
      <c r="G185" s="8"/>
    </row>
    <row r="186" spans="1:7" x14ac:dyDescent="0.55000000000000004">
      <c r="A186" s="8">
        <v>3.7</v>
      </c>
      <c r="B186" s="9">
        <v>19.79</v>
      </c>
      <c r="C186" s="8"/>
      <c r="D186" s="8"/>
      <c r="E186" s="8"/>
      <c r="F186" s="8"/>
      <c r="G186" s="8"/>
    </row>
    <row r="187" spans="1:7" x14ac:dyDescent="0.55000000000000004">
      <c r="A187" s="8">
        <v>3.72</v>
      </c>
      <c r="B187" s="9">
        <v>19.89</v>
      </c>
      <c r="C187" s="8"/>
      <c r="D187" s="8"/>
      <c r="E187" s="8"/>
      <c r="F187" s="8"/>
      <c r="G187" s="8"/>
    </row>
    <row r="188" spans="1:7" x14ac:dyDescent="0.55000000000000004">
      <c r="A188" s="8">
        <v>3.74</v>
      </c>
      <c r="B188" s="9">
        <v>20</v>
      </c>
      <c r="C188" s="8"/>
      <c r="D188" s="8"/>
      <c r="E188" s="8"/>
      <c r="F188" s="8"/>
      <c r="G188" s="8"/>
    </row>
    <row r="189" spans="1:7" x14ac:dyDescent="0.55000000000000004">
      <c r="A189" s="8">
        <v>3.76</v>
      </c>
      <c r="B189" s="9">
        <v>20.11</v>
      </c>
      <c r="C189" s="8"/>
      <c r="D189" s="8"/>
      <c r="E189" s="8"/>
      <c r="F189" s="8"/>
      <c r="G189" s="8"/>
    </row>
    <row r="190" spans="1:7" x14ac:dyDescent="0.55000000000000004">
      <c r="A190" s="8">
        <v>3.78</v>
      </c>
      <c r="B190" s="9">
        <v>20.21</v>
      </c>
      <c r="C190" s="8"/>
      <c r="D190" s="8"/>
      <c r="E190" s="8"/>
      <c r="F190" s="8"/>
      <c r="G190" s="8"/>
    </row>
    <row r="191" spans="1:7" x14ac:dyDescent="0.55000000000000004">
      <c r="A191" s="8">
        <v>3.8</v>
      </c>
      <c r="B191" s="8">
        <v>20.32</v>
      </c>
      <c r="C191" s="8"/>
      <c r="D191" s="8"/>
      <c r="E191" s="8"/>
      <c r="F191" s="8"/>
      <c r="G191" s="8"/>
    </row>
    <row r="192" spans="1:7" x14ac:dyDescent="0.55000000000000004">
      <c r="A192" s="8">
        <v>3.82</v>
      </c>
      <c r="B192" s="8">
        <v>20.43</v>
      </c>
      <c r="C192" s="8"/>
      <c r="D192" s="8"/>
      <c r="E192" s="8"/>
      <c r="F192" s="8"/>
      <c r="G192" s="8"/>
    </row>
    <row r="193" spans="1:7" x14ac:dyDescent="0.55000000000000004">
      <c r="A193" s="8">
        <v>3.84</v>
      </c>
      <c r="B193" s="8">
        <v>20.53</v>
      </c>
      <c r="C193" s="8"/>
      <c r="D193" s="8"/>
      <c r="E193" s="8"/>
      <c r="F193" s="8"/>
      <c r="G193" s="8"/>
    </row>
    <row r="194" spans="1:7" x14ac:dyDescent="0.55000000000000004">
      <c r="A194" s="8">
        <v>3.86</v>
      </c>
      <c r="B194" s="8">
        <v>20.64</v>
      </c>
      <c r="C194" s="8"/>
      <c r="D194" s="8"/>
      <c r="E194" s="8"/>
      <c r="F194" s="8"/>
      <c r="G194" s="8"/>
    </row>
    <row r="195" spans="1:7" x14ac:dyDescent="0.55000000000000004">
      <c r="A195" s="8">
        <v>3.88</v>
      </c>
      <c r="B195" s="8">
        <v>20.74</v>
      </c>
      <c r="C195" s="8"/>
      <c r="D195" s="8"/>
      <c r="E195" s="8"/>
      <c r="F195" s="8"/>
      <c r="G195" s="8"/>
    </row>
    <row r="196" spans="1:7" x14ac:dyDescent="0.55000000000000004">
      <c r="A196" s="8">
        <v>3.9</v>
      </c>
      <c r="B196" s="8">
        <v>20.85</v>
      </c>
      <c r="C196" s="8"/>
      <c r="D196" s="8"/>
      <c r="E196" s="8"/>
      <c r="F196" s="8"/>
      <c r="G196" s="8"/>
    </row>
    <row r="197" spans="1:7" x14ac:dyDescent="0.55000000000000004">
      <c r="A197" s="8">
        <v>3.92</v>
      </c>
      <c r="B197" s="8">
        <v>20.96</v>
      </c>
      <c r="C197" s="8"/>
      <c r="D197" s="8"/>
      <c r="E197" s="8"/>
      <c r="F197" s="8"/>
      <c r="G197" s="8"/>
    </row>
    <row r="198" spans="1:7" x14ac:dyDescent="0.55000000000000004">
      <c r="A198" s="8">
        <v>3.94</v>
      </c>
      <c r="B198" s="8">
        <v>21.06</v>
      </c>
      <c r="C198" s="8"/>
      <c r="D198" s="8"/>
      <c r="E198" s="8"/>
      <c r="F198" s="8"/>
      <c r="G198" s="8"/>
    </row>
    <row r="199" spans="1:7" x14ac:dyDescent="0.55000000000000004">
      <c r="A199" s="8">
        <v>3.96</v>
      </c>
      <c r="B199" s="8">
        <v>21.17</v>
      </c>
      <c r="C199" s="8"/>
      <c r="D199" s="8"/>
      <c r="E199" s="8"/>
      <c r="F199" s="8"/>
      <c r="G199" s="8"/>
    </row>
    <row r="200" spans="1:7" x14ac:dyDescent="0.55000000000000004">
      <c r="A200" s="8">
        <v>3.98</v>
      </c>
      <c r="B200" s="8">
        <v>21.28</v>
      </c>
      <c r="C200" s="8"/>
      <c r="D200" s="8"/>
      <c r="E200" s="8"/>
      <c r="F200" s="8"/>
      <c r="G200" s="8"/>
    </row>
    <row r="201" spans="1:7" x14ac:dyDescent="0.55000000000000004">
      <c r="A201" s="8">
        <v>4</v>
      </c>
      <c r="B201" s="9">
        <v>21.38</v>
      </c>
      <c r="C201" s="8"/>
      <c r="D201" s="8"/>
      <c r="E201" s="8"/>
      <c r="F201" s="8"/>
      <c r="G201" s="8"/>
    </row>
    <row r="202" spans="1:7" x14ac:dyDescent="0.55000000000000004">
      <c r="A202" s="8">
        <v>4.0199999999999996</v>
      </c>
      <c r="B202" s="9">
        <v>21.49</v>
      </c>
      <c r="C202" s="8"/>
      <c r="D202" s="8"/>
      <c r="E202" s="8"/>
      <c r="F202" s="8"/>
      <c r="G202" s="8"/>
    </row>
    <row r="203" spans="1:7" x14ac:dyDescent="0.55000000000000004">
      <c r="A203" s="8">
        <v>4.04</v>
      </c>
      <c r="B203" s="9">
        <v>21.6</v>
      </c>
      <c r="C203" s="8"/>
      <c r="D203" s="8"/>
      <c r="E203" s="8"/>
      <c r="F203" s="8"/>
      <c r="G203" s="8"/>
    </row>
    <row r="204" spans="1:7" x14ac:dyDescent="0.55000000000000004">
      <c r="A204" s="8">
        <v>4.0599999999999996</v>
      </c>
      <c r="B204" s="9">
        <v>21.7</v>
      </c>
      <c r="C204" s="8"/>
      <c r="D204" s="8"/>
      <c r="E204" s="8"/>
      <c r="F204" s="8"/>
      <c r="G204" s="8"/>
    </row>
    <row r="205" spans="1:7" x14ac:dyDescent="0.55000000000000004">
      <c r="A205" s="8">
        <v>4.08</v>
      </c>
      <c r="B205" s="9">
        <v>21.81</v>
      </c>
      <c r="C205" s="8"/>
      <c r="D205" s="8"/>
      <c r="E205" s="8"/>
      <c r="F205" s="8"/>
      <c r="G205" s="8"/>
    </row>
    <row r="206" spans="1:7" x14ac:dyDescent="0.55000000000000004">
      <c r="A206" s="8">
        <v>4.0999999999999996</v>
      </c>
      <c r="B206" s="9">
        <v>21.91</v>
      </c>
      <c r="C206" s="8"/>
      <c r="D206" s="8"/>
      <c r="E206" s="8"/>
      <c r="F206" s="8"/>
      <c r="G206" s="8"/>
    </row>
    <row r="207" spans="1:7" x14ac:dyDescent="0.55000000000000004">
      <c r="A207" s="8">
        <v>4.12</v>
      </c>
      <c r="B207" s="9">
        <v>22.02</v>
      </c>
      <c r="C207" s="8"/>
      <c r="D207" s="8"/>
      <c r="E207" s="8"/>
      <c r="F207" s="8"/>
      <c r="G207" s="8"/>
    </row>
    <row r="208" spans="1:7" x14ac:dyDescent="0.55000000000000004">
      <c r="A208" s="8">
        <v>4.1399999999999997</v>
      </c>
      <c r="B208" s="9">
        <v>22.13</v>
      </c>
      <c r="C208" s="8"/>
      <c r="D208" s="8"/>
      <c r="E208" s="8"/>
      <c r="F208" s="8"/>
      <c r="G208" s="8"/>
    </row>
    <row r="209" spans="1:7" x14ac:dyDescent="0.55000000000000004">
      <c r="A209" s="8">
        <v>4.16</v>
      </c>
      <c r="B209" s="9">
        <v>22.23</v>
      </c>
      <c r="C209" s="8"/>
      <c r="D209" s="8"/>
      <c r="E209" s="8"/>
      <c r="F209" s="8"/>
      <c r="G209" s="8"/>
    </row>
    <row r="210" spans="1:7" x14ac:dyDescent="0.55000000000000004">
      <c r="A210" s="8">
        <v>4.18</v>
      </c>
      <c r="B210" s="9">
        <v>22.34</v>
      </c>
      <c r="C210" s="8"/>
      <c r="D210" s="8"/>
      <c r="E210" s="8"/>
      <c r="F210" s="8"/>
      <c r="G210" s="8"/>
    </row>
    <row r="211" spans="1:7" x14ac:dyDescent="0.55000000000000004">
      <c r="A211" s="8">
        <v>4.2</v>
      </c>
      <c r="B211" s="9">
        <v>22.45</v>
      </c>
      <c r="C211" s="8"/>
      <c r="D211" s="8"/>
      <c r="E211" s="8"/>
      <c r="F211" s="8"/>
      <c r="G211" s="8"/>
    </row>
    <row r="212" spans="1:7" x14ac:dyDescent="0.55000000000000004">
      <c r="A212" s="8">
        <v>4.22</v>
      </c>
      <c r="B212" s="9">
        <v>22.55</v>
      </c>
      <c r="C212" s="8"/>
      <c r="D212" s="8"/>
      <c r="E212" s="8"/>
      <c r="F212" s="8"/>
      <c r="G212" s="8"/>
    </row>
    <row r="213" spans="1:7" x14ac:dyDescent="0.55000000000000004">
      <c r="A213" s="8">
        <v>4.24</v>
      </c>
      <c r="B213" s="9">
        <v>22.66</v>
      </c>
      <c r="C213" s="8"/>
      <c r="D213" s="8"/>
      <c r="E213" s="8"/>
      <c r="F213" s="8"/>
      <c r="G213" s="8"/>
    </row>
    <row r="214" spans="1:7" x14ac:dyDescent="0.55000000000000004">
      <c r="A214" s="8">
        <v>4.26</v>
      </c>
      <c r="B214" s="9">
        <v>22.77</v>
      </c>
      <c r="C214" s="8"/>
      <c r="D214" s="8"/>
      <c r="E214" s="8"/>
      <c r="F214" s="8"/>
      <c r="G214" s="8"/>
    </row>
    <row r="215" spans="1:7" x14ac:dyDescent="0.55000000000000004">
      <c r="A215" s="8">
        <v>4.28</v>
      </c>
      <c r="B215" s="9">
        <v>22.87</v>
      </c>
      <c r="C215" s="8"/>
      <c r="D215" s="8"/>
      <c r="E215" s="8"/>
      <c r="F215" s="8"/>
      <c r="G215" s="8"/>
    </row>
    <row r="216" spans="1:7" x14ac:dyDescent="0.55000000000000004">
      <c r="A216" s="8">
        <v>4.3</v>
      </c>
      <c r="B216" s="9">
        <v>22.98</v>
      </c>
      <c r="C216" s="8"/>
      <c r="D216" s="8"/>
      <c r="E216" s="8"/>
      <c r="F216" s="8"/>
      <c r="G216" s="8"/>
    </row>
    <row r="217" spans="1:7" x14ac:dyDescent="0.55000000000000004">
      <c r="A217" s="8">
        <v>4.32</v>
      </c>
      <c r="B217" s="9">
        <v>23.08</v>
      </c>
      <c r="C217" s="8"/>
      <c r="D217" s="8"/>
      <c r="E217" s="8"/>
      <c r="F217" s="8"/>
      <c r="G217" s="8"/>
    </row>
    <row r="218" spans="1:7" x14ac:dyDescent="0.55000000000000004">
      <c r="A218" s="8">
        <v>4.34</v>
      </c>
      <c r="B218" s="9">
        <v>23.19</v>
      </c>
      <c r="C218" s="8"/>
      <c r="D218" s="8"/>
      <c r="E218" s="8"/>
      <c r="F218" s="8"/>
      <c r="G218" s="8"/>
    </row>
    <row r="219" spans="1:7" x14ac:dyDescent="0.55000000000000004">
      <c r="A219" s="8">
        <v>4.3600000000000003</v>
      </c>
      <c r="B219" s="9">
        <v>23.3</v>
      </c>
      <c r="C219" s="8"/>
      <c r="D219" s="8"/>
      <c r="E219" s="8"/>
      <c r="F219" s="8"/>
      <c r="G219" s="8"/>
    </row>
    <row r="220" spans="1:7" x14ac:dyDescent="0.55000000000000004">
      <c r="A220" s="8">
        <v>4.38</v>
      </c>
      <c r="B220" s="9">
        <v>23.4</v>
      </c>
      <c r="C220" s="8"/>
      <c r="D220" s="8"/>
      <c r="E220" s="8"/>
      <c r="F220" s="8"/>
      <c r="G220" s="8"/>
    </row>
    <row r="221" spans="1:7" x14ac:dyDescent="0.55000000000000004">
      <c r="A221" s="8">
        <v>4.4000000000000004</v>
      </c>
      <c r="B221" s="9">
        <v>23.51</v>
      </c>
      <c r="C221" s="8"/>
      <c r="D221" s="8"/>
      <c r="E221" s="8"/>
      <c r="F221" s="8"/>
      <c r="G221" s="8"/>
    </row>
    <row r="222" spans="1:7" x14ac:dyDescent="0.55000000000000004">
      <c r="A222" s="8">
        <v>4.42</v>
      </c>
      <c r="B222" s="9">
        <v>23.62</v>
      </c>
      <c r="C222" s="8"/>
      <c r="D222" s="8"/>
      <c r="E222" s="8"/>
      <c r="F222" s="8"/>
      <c r="G222" s="8"/>
    </row>
    <row r="223" spans="1:7" x14ac:dyDescent="0.55000000000000004">
      <c r="A223" s="8">
        <v>4.4400000000000004</v>
      </c>
      <c r="B223" s="9">
        <v>23.72</v>
      </c>
      <c r="C223" s="8"/>
      <c r="D223" s="8"/>
      <c r="E223" s="8"/>
      <c r="F223" s="8"/>
      <c r="G223" s="8"/>
    </row>
    <row r="224" spans="1:7" x14ac:dyDescent="0.55000000000000004">
      <c r="A224" s="8">
        <v>4.46</v>
      </c>
      <c r="B224" s="9">
        <v>23.83</v>
      </c>
      <c r="C224" s="8"/>
      <c r="D224" s="8"/>
      <c r="E224" s="8"/>
      <c r="F224" s="8"/>
      <c r="G224" s="8"/>
    </row>
    <row r="225" spans="1:7" x14ac:dyDescent="0.55000000000000004">
      <c r="A225" s="8">
        <v>4.4800000000000004</v>
      </c>
      <c r="B225" s="9">
        <v>23.94</v>
      </c>
      <c r="C225" s="8"/>
      <c r="D225" s="8"/>
      <c r="E225" s="8"/>
      <c r="F225" s="8"/>
      <c r="G225" s="8"/>
    </row>
    <row r="226" spans="1:7" x14ac:dyDescent="0.55000000000000004">
      <c r="A226" s="8">
        <v>4.5</v>
      </c>
      <c r="B226" s="9">
        <v>24.04</v>
      </c>
      <c r="C226" s="8"/>
      <c r="D226" s="8"/>
      <c r="E226" s="8"/>
      <c r="F226" s="8"/>
      <c r="G226" s="8"/>
    </row>
    <row r="227" spans="1:7" x14ac:dyDescent="0.55000000000000004">
      <c r="A227" s="8">
        <v>4.5199999999999996</v>
      </c>
      <c r="B227" s="9">
        <v>24.15</v>
      </c>
      <c r="C227" s="8"/>
      <c r="D227" s="8"/>
      <c r="E227" s="8"/>
      <c r="F227" s="8"/>
      <c r="G227" s="8"/>
    </row>
    <row r="228" spans="1:7" x14ac:dyDescent="0.55000000000000004">
      <c r="A228" s="8">
        <v>4.54</v>
      </c>
      <c r="B228" s="9">
        <v>24.25</v>
      </c>
      <c r="C228" s="8"/>
      <c r="D228" s="8"/>
      <c r="E228" s="8"/>
      <c r="F228" s="8"/>
      <c r="G228" s="8"/>
    </row>
    <row r="229" spans="1:7" x14ac:dyDescent="0.55000000000000004">
      <c r="A229" s="8">
        <v>4.5599999999999996</v>
      </c>
      <c r="B229" s="9">
        <v>24.36</v>
      </c>
      <c r="C229" s="8"/>
      <c r="D229" s="8"/>
      <c r="E229" s="8"/>
      <c r="F229" s="8"/>
      <c r="G229" s="8"/>
    </row>
    <row r="230" spans="1:7" x14ac:dyDescent="0.55000000000000004">
      <c r="A230" s="8">
        <v>4.58</v>
      </c>
      <c r="B230" s="9">
        <v>24.47</v>
      </c>
      <c r="C230" s="8"/>
      <c r="D230" s="8"/>
      <c r="E230" s="8"/>
      <c r="F230" s="8"/>
      <c r="G230" s="8"/>
    </row>
    <row r="231" spans="1:7" x14ac:dyDescent="0.55000000000000004">
      <c r="A231" s="8">
        <v>4.5999999999999996</v>
      </c>
      <c r="B231" s="9">
        <v>24.57</v>
      </c>
      <c r="C231" s="8"/>
      <c r="D231" s="8"/>
      <c r="E231" s="8"/>
      <c r="F231" s="8"/>
      <c r="G231" s="8"/>
    </row>
    <row r="232" spans="1:7" x14ac:dyDescent="0.55000000000000004">
      <c r="A232" s="8">
        <v>4.62</v>
      </c>
      <c r="B232" s="9">
        <v>24.68</v>
      </c>
      <c r="C232" s="8"/>
      <c r="D232" s="8"/>
      <c r="E232" s="8"/>
      <c r="F232" s="8"/>
      <c r="G232" s="8"/>
    </row>
    <row r="233" spans="1:7" x14ac:dyDescent="0.55000000000000004">
      <c r="A233" s="8">
        <v>4.6399999999999997</v>
      </c>
      <c r="B233" s="9">
        <v>24.79</v>
      </c>
      <c r="C233" s="8"/>
      <c r="D233" s="8"/>
      <c r="E233" s="8"/>
      <c r="F233" s="8"/>
      <c r="G233" s="8"/>
    </row>
    <row r="234" spans="1:7" x14ac:dyDescent="0.55000000000000004">
      <c r="A234" s="8">
        <v>4.66</v>
      </c>
      <c r="B234" s="9">
        <v>24.89</v>
      </c>
      <c r="C234" s="8"/>
      <c r="D234" s="8"/>
      <c r="E234" s="8"/>
      <c r="F234" s="8"/>
      <c r="G234" s="8"/>
    </row>
    <row r="235" spans="1:7" x14ac:dyDescent="0.55000000000000004">
      <c r="A235" s="8">
        <v>4.68</v>
      </c>
      <c r="B235" s="9">
        <v>25</v>
      </c>
      <c r="C235" s="8"/>
      <c r="D235" s="8"/>
      <c r="E235" s="8"/>
      <c r="F235" s="8"/>
      <c r="G235" s="8"/>
    </row>
    <row r="236" spans="1:7" x14ac:dyDescent="0.55000000000000004">
      <c r="A236" s="8">
        <v>4.7</v>
      </c>
      <c r="B236" s="9">
        <v>25.11</v>
      </c>
      <c r="C236" s="8"/>
      <c r="D236" s="8"/>
      <c r="E236" s="8"/>
      <c r="F236" s="8"/>
      <c r="G236" s="8"/>
    </row>
    <row r="237" spans="1:7" x14ac:dyDescent="0.55000000000000004">
      <c r="A237" s="8">
        <v>4.72</v>
      </c>
      <c r="B237" s="9">
        <v>25.21</v>
      </c>
      <c r="C237" s="8"/>
      <c r="D237" s="8"/>
      <c r="E237" s="8"/>
      <c r="F237" s="8"/>
      <c r="G237" s="8"/>
    </row>
    <row r="238" spans="1:7" x14ac:dyDescent="0.55000000000000004">
      <c r="A238" s="8">
        <v>4.74</v>
      </c>
      <c r="B238" s="9">
        <v>25.32</v>
      </c>
      <c r="C238" s="8"/>
      <c r="D238" s="8"/>
      <c r="E238" s="8"/>
      <c r="F238" s="8"/>
      <c r="G238" s="8"/>
    </row>
    <row r="239" spans="1:7" x14ac:dyDescent="0.55000000000000004">
      <c r="A239" s="8">
        <v>4.76</v>
      </c>
      <c r="B239" s="9">
        <v>25.42</v>
      </c>
      <c r="C239" s="8"/>
      <c r="D239" s="8"/>
      <c r="E239" s="8"/>
      <c r="F239" s="8"/>
      <c r="G239" s="8"/>
    </row>
    <row r="240" spans="1:7" x14ac:dyDescent="0.55000000000000004">
      <c r="A240" s="8">
        <v>4.78</v>
      </c>
      <c r="B240" s="9">
        <v>25.53</v>
      </c>
      <c r="C240" s="8"/>
      <c r="D240" s="8"/>
      <c r="E240" s="8"/>
      <c r="F240" s="8"/>
      <c r="G240" s="8"/>
    </row>
    <row r="241" spans="1:7" x14ac:dyDescent="0.55000000000000004">
      <c r="A241" s="8">
        <v>4.8</v>
      </c>
      <c r="B241" s="9">
        <v>25.64</v>
      </c>
      <c r="C241" s="8"/>
      <c r="D241" s="8"/>
      <c r="E241" s="8"/>
      <c r="F241" s="8"/>
      <c r="G241" s="8"/>
    </row>
    <row r="242" spans="1:7" x14ac:dyDescent="0.55000000000000004">
      <c r="A242" s="8">
        <v>4.82</v>
      </c>
      <c r="B242" s="9">
        <v>25.74</v>
      </c>
      <c r="C242" s="8"/>
      <c r="D242" s="8"/>
      <c r="E242" s="8"/>
      <c r="F242" s="8"/>
      <c r="G242" s="8"/>
    </row>
    <row r="243" spans="1:7" x14ac:dyDescent="0.55000000000000004">
      <c r="A243" s="8">
        <v>4.84</v>
      </c>
      <c r="B243" s="9">
        <v>25.85</v>
      </c>
      <c r="C243" s="8"/>
      <c r="D243" s="8"/>
      <c r="E243" s="8"/>
      <c r="F243" s="8"/>
      <c r="G243" s="8"/>
    </row>
    <row r="244" spans="1:7" x14ac:dyDescent="0.55000000000000004">
      <c r="A244" s="8">
        <v>4.8600000000000003</v>
      </c>
      <c r="B244" s="9">
        <v>25.96</v>
      </c>
      <c r="C244" s="8"/>
      <c r="D244" s="8"/>
      <c r="E244" s="8"/>
      <c r="F244" s="8"/>
      <c r="G244" s="8"/>
    </row>
    <row r="245" spans="1:7" x14ac:dyDescent="0.55000000000000004">
      <c r="A245" s="8">
        <v>4.88</v>
      </c>
      <c r="B245" s="9">
        <v>26.06</v>
      </c>
      <c r="C245" s="8"/>
      <c r="D245" s="8"/>
      <c r="E245" s="8"/>
      <c r="F245" s="8"/>
      <c r="G245" s="8"/>
    </row>
    <row r="246" spans="1:7" x14ac:dyDescent="0.55000000000000004">
      <c r="A246" s="8">
        <v>4.9000000000000004</v>
      </c>
      <c r="B246" s="9">
        <v>26.17</v>
      </c>
      <c r="C246" s="8"/>
      <c r="D246" s="8"/>
      <c r="E246" s="8"/>
      <c r="F246" s="8"/>
      <c r="G246" s="8"/>
    </row>
    <row r="247" spans="1:7" x14ac:dyDescent="0.55000000000000004">
      <c r="A247" s="8">
        <v>4.92</v>
      </c>
      <c r="B247" s="9">
        <v>26.28</v>
      </c>
      <c r="C247" s="8"/>
      <c r="D247" s="8"/>
      <c r="E247" s="8"/>
      <c r="F247" s="8"/>
      <c r="G247" s="8"/>
    </row>
    <row r="248" spans="1:7" x14ac:dyDescent="0.55000000000000004">
      <c r="A248" s="8">
        <v>4.9400000000000004</v>
      </c>
      <c r="B248" s="9">
        <v>26.38</v>
      </c>
      <c r="C248" s="8"/>
      <c r="D248" s="8"/>
      <c r="E248" s="8"/>
      <c r="F248" s="8"/>
      <c r="G248" s="8"/>
    </row>
    <row r="249" spans="1:7" x14ac:dyDescent="0.55000000000000004">
      <c r="A249" s="8">
        <v>4.96</v>
      </c>
      <c r="B249" s="9">
        <v>26.49</v>
      </c>
      <c r="C249" s="8"/>
      <c r="D249" s="8"/>
      <c r="E249" s="8"/>
      <c r="F249" s="8"/>
      <c r="G249" s="8"/>
    </row>
    <row r="250" spans="1:7" x14ac:dyDescent="0.55000000000000004">
      <c r="A250" s="8">
        <v>4.9800000000000004</v>
      </c>
      <c r="B250" s="9">
        <v>26.59</v>
      </c>
      <c r="C250" s="8"/>
      <c r="D250" s="8"/>
      <c r="E250" s="8"/>
      <c r="F250" s="8"/>
      <c r="G250" s="8"/>
    </row>
    <row r="251" spans="1:7" x14ac:dyDescent="0.55000000000000004">
      <c r="A251" s="8">
        <v>5</v>
      </c>
      <c r="B251" s="9">
        <v>26.7</v>
      </c>
      <c r="C251" s="8"/>
      <c r="D251" s="8"/>
      <c r="E251" s="8"/>
      <c r="F251" s="8"/>
      <c r="G251" s="8"/>
    </row>
    <row r="252" spans="1:7" x14ac:dyDescent="0.55000000000000004">
      <c r="A252" s="8">
        <v>5.0199999999999996</v>
      </c>
      <c r="B252" s="9">
        <v>26.81</v>
      </c>
      <c r="C252" s="8"/>
      <c r="D252" s="8"/>
      <c r="E252" s="8"/>
      <c r="F252" s="8"/>
      <c r="G252" s="8"/>
    </row>
    <row r="253" spans="1:7" x14ac:dyDescent="0.55000000000000004">
      <c r="A253" s="8">
        <v>5.04</v>
      </c>
      <c r="B253" s="9">
        <v>26.91</v>
      </c>
      <c r="C253" s="8"/>
      <c r="D253" s="8"/>
      <c r="E253" s="8"/>
      <c r="F253" s="8"/>
      <c r="G253" s="8"/>
    </row>
    <row r="254" spans="1:7" x14ac:dyDescent="0.55000000000000004">
      <c r="A254" s="8">
        <v>5.0599999999999996</v>
      </c>
      <c r="B254" s="9">
        <v>27.02</v>
      </c>
      <c r="C254" s="8"/>
      <c r="D254" s="8"/>
      <c r="E254" s="8"/>
      <c r="F254" s="8"/>
      <c r="G254" s="8"/>
    </row>
    <row r="255" spans="1:7" x14ac:dyDescent="0.55000000000000004">
      <c r="A255" s="8">
        <v>5.08</v>
      </c>
      <c r="B255" s="9">
        <v>27.13</v>
      </c>
      <c r="C255" s="8"/>
      <c r="D255" s="8"/>
      <c r="E255" s="8"/>
      <c r="F255" s="8"/>
      <c r="G255" s="8"/>
    </row>
    <row r="256" spans="1:7" x14ac:dyDescent="0.55000000000000004">
      <c r="A256" s="8">
        <v>5.0999999999999996</v>
      </c>
      <c r="B256" s="9">
        <v>27.23</v>
      </c>
      <c r="C256" s="8"/>
      <c r="D256" s="8"/>
      <c r="E256" s="8"/>
      <c r="F256" s="8"/>
      <c r="G256" s="8"/>
    </row>
    <row r="257" spans="1:7" x14ac:dyDescent="0.55000000000000004">
      <c r="A257" s="8">
        <v>5.12</v>
      </c>
      <c r="B257" s="9">
        <v>27.34</v>
      </c>
      <c r="C257" s="8"/>
      <c r="D257" s="8"/>
      <c r="E257" s="8"/>
      <c r="F257" s="8"/>
      <c r="G257" s="8"/>
    </row>
    <row r="258" spans="1:7" x14ac:dyDescent="0.55000000000000004">
      <c r="A258" s="8">
        <v>5.14</v>
      </c>
      <c r="B258" s="9">
        <v>27.45</v>
      </c>
      <c r="C258" s="8"/>
      <c r="D258" s="8"/>
      <c r="E258" s="8"/>
      <c r="F258" s="8"/>
      <c r="G258" s="8"/>
    </row>
    <row r="259" spans="1:7" x14ac:dyDescent="0.55000000000000004">
      <c r="A259" s="8">
        <v>5.16</v>
      </c>
      <c r="B259" s="9">
        <v>27.55</v>
      </c>
      <c r="C259" s="8"/>
      <c r="D259" s="8"/>
      <c r="E259" s="8"/>
      <c r="F259" s="8"/>
      <c r="G259" s="8"/>
    </row>
    <row r="260" spans="1:7" x14ac:dyDescent="0.55000000000000004">
      <c r="A260" s="8">
        <v>5.1800000000000104</v>
      </c>
      <c r="B260" s="9">
        <v>27.66</v>
      </c>
      <c r="C260" s="8"/>
      <c r="D260" s="8"/>
      <c r="E260" s="8"/>
      <c r="F260" s="8"/>
      <c r="G260" s="8"/>
    </row>
    <row r="261" spans="1:7" x14ac:dyDescent="0.55000000000000004">
      <c r="A261" s="8">
        <v>5.2000000000000099</v>
      </c>
      <c r="B261" s="9">
        <v>27.76</v>
      </c>
      <c r="C261" s="8"/>
      <c r="D261" s="8"/>
      <c r="E261" s="8"/>
      <c r="F261" s="8"/>
      <c r="G261" s="8"/>
    </row>
    <row r="262" spans="1:7" x14ac:dyDescent="0.55000000000000004">
      <c r="A262" s="8">
        <v>5.2200000000000104</v>
      </c>
      <c r="B262" s="9">
        <v>27.87</v>
      </c>
      <c r="C262" s="8"/>
      <c r="D262" s="8"/>
      <c r="E262" s="8"/>
      <c r="F262" s="8"/>
      <c r="G262" s="8"/>
    </row>
    <row r="263" spans="1:7" x14ac:dyDescent="0.55000000000000004">
      <c r="A263" s="8">
        <v>5.24000000000001</v>
      </c>
      <c r="B263" s="9">
        <v>27.98</v>
      </c>
      <c r="C263" s="8"/>
      <c r="D263" s="8"/>
      <c r="E263" s="8"/>
      <c r="F263" s="8"/>
      <c r="G263" s="8"/>
    </row>
    <row r="264" spans="1:7" x14ac:dyDescent="0.55000000000000004">
      <c r="A264" s="8">
        <v>5.2600000000000096</v>
      </c>
      <c r="B264" s="9">
        <v>28.07</v>
      </c>
      <c r="C264" s="8"/>
      <c r="D264" s="8"/>
      <c r="E264" s="8"/>
      <c r="F264" s="8"/>
      <c r="G264" s="8"/>
    </row>
    <row r="265" spans="1:7" x14ac:dyDescent="0.55000000000000004">
      <c r="A265" s="8">
        <v>5.28000000000001</v>
      </c>
      <c r="B265" s="9">
        <v>28.15</v>
      </c>
      <c r="C265" s="8"/>
      <c r="D265" s="8"/>
      <c r="E265" s="8"/>
      <c r="F265" s="8"/>
      <c r="G265" s="8"/>
    </row>
    <row r="266" spans="1:7" x14ac:dyDescent="0.55000000000000004">
      <c r="A266" s="8">
        <v>5.3000000000000096</v>
      </c>
      <c r="B266" s="9">
        <v>28.2</v>
      </c>
      <c r="C266" s="8"/>
      <c r="D266" s="8"/>
      <c r="E266" s="8"/>
      <c r="F266" s="8"/>
      <c r="G266" s="8"/>
    </row>
    <row r="267" spans="1:7" x14ac:dyDescent="0.55000000000000004">
      <c r="A267" s="8">
        <v>5.3200000000000101</v>
      </c>
      <c r="B267" s="9">
        <v>28.23</v>
      </c>
      <c r="C267" s="8"/>
      <c r="D267" s="8"/>
      <c r="E267" s="8"/>
      <c r="F267" s="8"/>
      <c r="G267" s="8"/>
    </row>
  </sheetData>
  <sheetProtection sheet="1" objects="1" scenarios="1"/>
  <conditionalFormatting sqref="A1:A1048576">
    <cfRule type="expression" dxfId="4" priority="3">
      <formula>IF(AND(OR(B1=$P$3,B1=$P$5),OR(A1=$O$3,A1=$O$5)),TRUE,FALSE)</formula>
    </cfRule>
  </conditionalFormatting>
  <conditionalFormatting sqref="B268:B1048576">
    <cfRule type="expression" dxfId="3" priority="2">
      <formula>IF(AND(OR(B268=$P$3,B268=$P$5),OR(A268=$O$3,A268=$O$5)),TRUE,FALSE)</formula>
    </cfRule>
  </conditionalFormatting>
  <conditionalFormatting sqref="B1:B1048576">
    <cfRule type="expression" dxfId="2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67"/>
  <sheetViews>
    <sheetView workbookViewId="0">
      <selection activeCell="C1" sqref="C1"/>
    </sheetView>
  </sheetViews>
  <sheetFormatPr defaultColWidth="9.15625" defaultRowHeight="14.4" x14ac:dyDescent="0.55000000000000004"/>
  <cols>
    <col min="1" max="7" width="9.15625" style="12"/>
  </cols>
  <sheetData>
    <row r="1" spans="1:17" x14ac:dyDescent="0.55000000000000004">
      <c r="A1" s="8">
        <v>0</v>
      </c>
      <c r="B1" s="9">
        <v>0.17</v>
      </c>
      <c r="C1" s="8"/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7" x14ac:dyDescent="0.55000000000000004">
      <c r="A2" s="8">
        <v>0.02</v>
      </c>
      <c r="B2" s="9">
        <v>0.28000000000000003</v>
      </c>
      <c r="C2" s="8"/>
      <c r="D2" s="8">
        <v>0</v>
      </c>
      <c r="E2" s="8">
        <v>0</v>
      </c>
      <c r="F2" s="7">
        <v>0.8</v>
      </c>
      <c r="G2" s="7">
        <v>1.6</v>
      </c>
      <c r="H2" s="8">
        <v>2.4</v>
      </c>
      <c r="L2" s="1">
        <f>INT(M2)</f>
        <v>2</v>
      </c>
      <c r="M2" s="1">
        <f>'Tank Sounding'!C7</f>
        <v>2.15</v>
      </c>
      <c r="N2" s="1">
        <f>IF(L2=M2,M2,L2+1)</f>
        <v>3</v>
      </c>
      <c r="O2" s="3" t="s">
        <v>1</v>
      </c>
      <c r="P2" s="3" t="s">
        <v>2</v>
      </c>
    </row>
    <row r="3" spans="1:17" x14ac:dyDescent="0.55000000000000004">
      <c r="A3" s="8">
        <v>0.04</v>
      </c>
      <c r="B3" s="9">
        <v>0.38</v>
      </c>
      <c r="C3" s="8"/>
      <c r="D3" s="8">
        <v>0.2</v>
      </c>
      <c r="E3" s="8">
        <v>0</v>
      </c>
      <c r="F3" s="7">
        <v>0.8</v>
      </c>
      <c r="G3" s="7">
        <v>1.6</v>
      </c>
      <c r="H3" s="8">
        <v>2.4</v>
      </c>
      <c r="J3" s="2">
        <f>'Tank Sounding'!D26</f>
        <v>4.2</v>
      </c>
      <c r="K3">
        <f>MROUND(J3,0.2)</f>
        <v>4.2</v>
      </c>
      <c r="L3">
        <f>VLOOKUP(ROUNDDOWN($K$3,2),D:H,MATCH(L2,E1:H1,0)+1,FALSE)</f>
        <v>1.6</v>
      </c>
      <c r="M3">
        <f>L3+((N3-L3)*(M2-L2))</f>
        <v>1.72</v>
      </c>
      <c r="N3">
        <f>VLOOKUP(ROUNDDOWN($K$3,2),D:H,MATCH(N2,E1:H1,0)+1,FALSE)</f>
        <v>2.4</v>
      </c>
      <c r="O3">
        <f>IF(P8,O8,O8-0.01)</f>
        <v>4.22</v>
      </c>
      <c r="P3" s="1">
        <f>VLOOKUP(ROUNDDOWN(O3,2),$A:$B,2,FALSE)</f>
        <v>22.55</v>
      </c>
    </row>
    <row r="4" spans="1:17" x14ac:dyDescent="0.55000000000000004">
      <c r="A4" s="8">
        <v>0.06</v>
      </c>
      <c r="B4" s="9">
        <v>0.49</v>
      </c>
      <c r="C4" s="8"/>
      <c r="D4" s="8">
        <v>0.4</v>
      </c>
      <c r="E4" s="8">
        <v>0</v>
      </c>
      <c r="F4" s="7">
        <v>0.8</v>
      </c>
      <c r="G4" s="7">
        <v>1.6</v>
      </c>
      <c r="H4" s="8">
        <v>2.4</v>
      </c>
      <c r="J4" t="b">
        <f>IF(AND(OR(B1=$P$3,B1=$P$5),OR(A1=$O$3,A1=$O$5)),TRUE,FALSE)</f>
        <v>0</v>
      </c>
      <c r="O4" s="2">
        <f>J3+(M3/100)</f>
        <v>4.2172000000000001</v>
      </c>
      <c r="P4" s="2">
        <f>IF((P5-P3)&gt;0,P3+((P5-P3)/(O5-O3)*(O4-O3)),P3)</f>
        <v>22.534600000000001</v>
      </c>
    </row>
    <row r="5" spans="1:17" x14ac:dyDescent="0.55000000000000004">
      <c r="A5" s="8">
        <v>0.08</v>
      </c>
      <c r="B5" s="9">
        <v>0.59</v>
      </c>
      <c r="C5" s="8"/>
      <c r="D5" s="8">
        <v>0.6</v>
      </c>
      <c r="E5" s="8">
        <v>0</v>
      </c>
      <c r="F5" s="7">
        <v>0.8</v>
      </c>
      <c r="G5" s="7">
        <v>1.6</v>
      </c>
      <c r="H5" s="8">
        <v>2.4</v>
      </c>
      <c r="O5">
        <f>IF(O4=O3,O3,O3+0.02)</f>
        <v>4.2399999999999993</v>
      </c>
      <c r="P5" s="1">
        <f>VLOOKUP(ROUNDDOWN(O5,2),$A:$B,2,FALSE)</f>
        <v>22.66</v>
      </c>
    </row>
    <row r="6" spans="1:17" x14ac:dyDescent="0.55000000000000004">
      <c r="A6" s="8">
        <v>0.1</v>
      </c>
      <c r="B6" s="9">
        <v>0.69</v>
      </c>
      <c r="C6" s="8"/>
      <c r="D6" s="8">
        <v>0.8</v>
      </c>
      <c r="E6" s="8">
        <v>0</v>
      </c>
      <c r="F6" s="7">
        <v>0.8</v>
      </c>
      <c r="G6" s="7">
        <v>1.6</v>
      </c>
      <c r="H6" s="8">
        <v>2.4</v>
      </c>
    </row>
    <row r="7" spans="1:17" x14ac:dyDescent="0.55000000000000004">
      <c r="A7" s="8">
        <v>0.12</v>
      </c>
      <c r="B7" s="9">
        <v>0.8</v>
      </c>
      <c r="C7" s="8"/>
      <c r="D7" s="8">
        <v>1</v>
      </c>
      <c r="E7" s="8">
        <v>0</v>
      </c>
      <c r="F7" s="7">
        <v>0.8</v>
      </c>
      <c r="G7" s="7">
        <v>1.6</v>
      </c>
      <c r="H7" s="8">
        <v>2.4</v>
      </c>
    </row>
    <row r="8" spans="1:17" x14ac:dyDescent="0.55000000000000004">
      <c r="A8" s="8">
        <v>0.14000000000000001</v>
      </c>
      <c r="B8" s="9">
        <v>0.9</v>
      </c>
      <c r="C8" s="8"/>
      <c r="D8" s="8">
        <v>1.2</v>
      </c>
      <c r="E8" s="8">
        <v>0</v>
      </c>
      <c r="F8" s="7">
        <v>0.8</v>
      </c>
      <c r="G8" s="7">
        <v>1.6</v>
      </c>
      <c r="H8" s="8">
        <v>2.4</v>
      </c>
      <c r="O8" s="1">
        <f>ROUND(O4,2)</f>
        <v>4.22</v>
      </c>
      <c r="P8" t="b">
        <f>ISEVEN(VALUE(RIGHT(O8*100,1)))</f>
        <v>1</v>
      </c>
    </row>
    <row r="9" spans="1:17" x14ac:dyDescent="0.55000000000000004">
      <c r="A9" s="8">
        <v>0.16</v>
      </c>
      <c r="B9" s="9">
        <v>1.01</v>
      </c>
      <c r="C9" s="8"/>
      <c r="D9" s="8">
        <v>1.4</v>
      </c>
      <c r="E9" s="8">
        <v>0</v>
      </c>
      <c r="F9" s="7">
        <v>0.8</v>
      </c>
      <c r="G9" s="7">
        <v>1.6</v>
      </c>
      <c r="H9" s="8">
        <v>2.4</v>
      </c>
    </row>
    <row r="10" spans="1:17" x14ac:dyDescent="0.55000000000000004">
      <c r="A10" s="8">
        <v>0.18</v>
      </c>
      <c r="B10" s="9">
        <v>1.1100000000000001</v>
      </c>
      <c r="C10" s="8"/>
      <c r="D10" s="8">
        <v>1.6</v>
      </c>
      <c r="E10" s="8">
        <v>0</v>
      </c>
      <c r="F10" s="7">
        <v>0.8</v>
      </c>
      <c r="G10" s="7">
        <v>1.6</v>
      </c>
      <c r="H10" s="8">
        <v>2.4</v>
      </c>
    </row>
    <row r="11" spans="1:17" x14ac:dyDescent="0.55000000000000004">
      <c r="A11" s="8">
        <v>0.2</v>
      </c>
      <c r="B11" s="9">
        <v>1.22</v>
      </c>
      <c r="C11" s="8"/>
      <c r="D11" s="8">
        <v>1.8</v>
      </c>
      <c r="E11" s="8">
        <v>0</v>
      </c>
      <c r="F11" s="7">
        <v>0.8</v>
      </c>
      <c r="G11" s="7">
        <v>1.6</v>
      </c>
      <c r="H11" s="8">
        <v>2.4</v>
      </c>
      <c r="M11" s="5"/>
      <c r="N11" s="4">
        <f>INT(O11)</f>
        <v>2</v>
      </c>
      <c r="O11" s="4">
        <f>'Tank Sounding'!N9</f>
        <v>2.1</v>
      </c>
      <c r="P11" s="4">
        <f>IF(N11=O11,O11,N11+1)</f>
        <v>3</v>
      </c>
      <c r="Q11" t="s">
        <v>53</v>
      </c>
    </row>
    <row r="12" spans="1:17" x14ac:dyDescent="0.55000000000000004">
      <c r="A12" s="8">
        <v>0.22</v>
      </c>
      <c r="B12" s="9">
        <v>1.32</v>
      </c>
      <c r="C12" s="8"/>
      <c r="D12" s="8">
        <v>2</v>
      </c>
      <c r="E12" s="8">
        <v>0</v>
      </c>
      <c r="F12" s="7">
        <v>0.8</v>
      </c>
      <c r="G12" s="7">
        <v>1.6</v>
      </c>
      <c r="H12" s="8">
        <v>2.4</v>
      </c>
      <c r="M12" s="5">
        <f>MROUND(M15,0.2)</f>
        <v>4.2</v>
      </c>
      <c r="N12" s="5">
        <f>VLOOKUP(ROUNDDOWN($M$12,2),D:H,MATCH(N11,$E$1:$H$1,0)+1,FALSE)</f>
        <v>1.6</v>
      </c>
      <c r="O12" s="5">
        <f>N12+((P12-N12)*(O11-N11))</f>
        <v>1.6800000000000002</v>
      </c>
      <c r="P12" s="5">
        <f>VLOOKUP(ROUNDDOWN($M$12,2),D:H,MATCH(P11,$E$1:$H$1,0)+1,FALSE)</f>
        <v>2.4</v>
      </c>
      <c r="Q12" s="6">
        <f>M15-(O12/100)</f>
        <v>4.2001200000000001</v>
      </c>
    </row>
    <row r="13" spans="1:17" x14ac:dyDescent="0.55000000000000004">
      <c r="A13" s="8">
        <v>0.24</v>
      </c>
      <c r="B13" s="9">
        <v>1.43</v>
      </c>
      <c r="C13" s="8"/>
      <c r="D13" s="8">
        <v>2.2000000000000002</v>
      </c>
      <c r="E13" s="8">
        <v>0</v>
      </c>
      <c r="F13" s="7">
        <v>0.8</v>
      </c>
      <c r="G13" s="7">
        <v>1.6</v>
      </c>
      <c r="H13" s="8">
        <v>2.4</v>
      </c>
      <c r="M13" s="1"/>
      <c r="N13" s="1"/>
      <c r="O13" s="1"/>
      <c r="P13" s="5"/>
      <c r="Q13" s="5"/>
    </row>
    <row r="14" spans="1:17" x14ac:dyDescent="0.55000000000000004">
      <c r="A14" s="8">
        <v>0.26</v>
      </c>
      <c r="B14" s="9">
        <v>1.54</v>
      </c>
      <c r="C14" s="8"/>
      <c r="D14" s="8">
        <v>2.4</v>
      </c>
      <c r="E14" s="8">
        <v>0</v>
      </c>
      <c r="F14" s="7">
        <v>0.8</v>
      </c>
      <c r="G14" s="7">
        <v>1.6</v>
      </c>
      <c r="H14" s="8">
        <v>2.4</v>
      </c>
      <c r="M14" s="1">
        <f>LOOKUP(N15,B:B,A:A)</f>
        <v>4.2</v>
      </c>
      <c r="N14" s="5">
        <f>VLOOKUP(ROUNDDOWN(M14,2),$A:$B,2,FALSE)</f>
        <v>22.45</v>
      </c>
      <c r="O14" s="1"/>
      <c r="P14" s="5"/>
      <c r="Q14" s="5"/>
    </row>
    <row r="15" spans="1:17" x14ac:dyDescent="0.55000000000000004">
      <c r="A15" s="8">
        <v>0.28000000000000003</v>
      </c>
      <c r="B15" s="9">
        <v>1.64</v>
      </c>
      <c r="C15" s="8"/>
      <c r="D15" s="8">
        <v>2.6</v>
      </c>
      <c r="E15" s="8">
        <v>0</v>
      </c>
      <c r="F15" s="7">
        <v>0.8</v>
      </c>
      <c r="G15" s="7">
        <v>1.6</v>
      </c>
      <c r="H15" s="8">
        <v>2.4</v>
      </c>
      <c r="M15">
        <f>M14+((N15-N14)*ABS(M16-M14))/(N16-N14)</f>
        <v>4.21692</v>
      </c>
      <c r="N15" s="1">
        <f>'Tank Sounding'!L26</f>
        <v>22.534600000000001</v>
      </c>
      <c r="P15" s="5"/>
      <c r="Q15" s="5"/>
    </row>
    <row r="16" spans="1:17" x14ac:dyDescent="0.55000000000000004">
      <c r="A16" s="8">
        <v>0.3</v>
      </c>
      <c r="B16" s="9">
        <v>1.75</v>
      </c>
      <c r="C16" s="8"/>
      <c r="D16" s="8">
        <v>2.8</v>
      </c>
      <c r="E16" s="8">
        <v>0</v>
      </c>
      <c r="F16" s="7">
        <v>0.8</v>
      </c>
      <c r="G16" s="7">
        <v>1.6</v>
      </c>
      <c r="H16" s="8">
        <v>2.4</v>
      </c>
      <c r="M16" s="1">
        <f>M14+0.02</f>
        <v>4.22</v>
      </c>
      <c r="N16" s="1">
        <f>VLOOKUP(ROUNDDOWN(M16,2),$A:$B,2,FALSE)</f>
        <v>22.55</v>
      </c>
      <c r="O16" s="1"/>
      <c r="P16" s="5"/>
      <c r="Q16" s="5"/>
    </row>
    <row r="17" spans="1:8" x14ac:dyDescent="0.55000000000000004">
      <c r="A17" s="8">
        <v>0.32</v>
      </c>
      <c r="B17" s="9">
        <v>1.85</v>
      </c>
      <c r="C17" s="8"/>
      <c r="D17" s="8">
        <v>3</v>
      </c>
      <c r="E17" s="8">
        <v>0</v>
      </c>
      <c r="F17" s="7">
        <v>0.8</v>
      </c>
      <c r="G17" s="7">
        <v>1.6</v>
      </c>
      <c r="H17" s="8">
        <v>2.4</v>
      </c>
    </row>
    <row r="18" spans="1:8" x14ac:dyDescent="0.55000000000000004">
      <c r="A18" s="8">
        <v>0.34</v>
      </c>
      <c r="B18" s="9">
        <v>1.96</v>
      </c>
      <c r="C18" s="8"/>
      <c r="D18" s="8">
        <v>3.2</v>
      </c>
      <c r="E18" s="8">
        <v>0</v>
      </c>
      <c r="F18" s="7">
        <v>0.8</v>
      </c>
      <c r="G18" s="7">
        <v>1.6</v>
      </c>
      <c r="H18" s="8">
        <v>2.4</v>
      </c>
    </row>
    <row r="19" spans="1:8" x14ac:dyDescent="0.55000000000000004">
      <c r="A19" s="8">
        <v>0.36</v>
      </c>
      <c r="B19" s="9">
        <v>2.06</v>
      </c>
      <c r="C19" s="8"/>
      <c r="D19" s="8">
        <v>3.4</v>
      </c>
      <c r="E19" s="8">
        <v>0</v>
      </c>
      <c r="F19" s="7">
        <v>0.8</v>
      </c>
      <c r="G19" s="7">
        <v>1.6</v>
      </c>
      <c r="H19" s="8">
        <v>2.4</v>
      </c>
    </row>
    <row r="20" spans="1:8" x14ac:dyDescent="0.55000000000000004">
      <c r="A20" s="8">
        <v>0.38</v>
      </c>
      <c r="B20" s="9">
        <v>2.17</v>
      </c>
      <c r="C20" s="8"/>
      <c r="D20" s="8">
        <v>3.6</v>
      </c>
      <c r="E20" s="8">
        <v>0</v>
      </c>
      <c r="F20" s="7">
        <v>0.8</v>
      </c>
      <c r="G20" s="7">
        <v>1.6</v>
      </c>
      <c r="H20" s="8">
        <v>2.4</v>
      </c>
    </row>
    <row r="21" spans="1:8" x14ac:dyDescent="0.55000000000000004">
      <c r="A21" s="8">
        <v>0.4</v>
      </c>
      <c r="B21" s="9">
        <v>2.27</v>
      </c>
      <c r="C21" s="8"/>
      <c r="D21" s="8">
        <v>3.8</v>
      </c>
      <c r="E21" s="8">
        <v>0</v>
      </c>
      <c r="F21" s="7">
        <v>0.8</v>
      </c>
      <c r="G21" s="7">
        <v>1.6</v>
      </c>
      <c r="H21" s="8">
        <v>2.4</v>
      </c>
    </row>
    <row r="22" spans="1:8" x14ac:dyDescent="0.55000000000000004">
      <c r="A22" s="8">
        <v>0.42</v>
      </c>
      <c r="B22" s="9">
        <v>2.38</v>
      </c>
      <c r="C22" s="8"/>
      <c r="D22" s="8">
        <v>4</v>
      </c>
      <c r="E22" s="8">
        <v>0</v>
      </c>
      <c r="F22" s="7">
        <v>0.8</v>
      </c>
      <c r="G22" s="7">
        <v>1.6</v>
      </c>
      <c r="H22" s="8">
        <v>2.4</v>
      </c>
    </row>
    <row r="23" spans="1:8" x14ac:dyDescent="0.55000000000000004">
      <c r="A23" s="8">
        <v>0.44</v>
      </c>
      <c r="B23" s="9">
        <v>2.4900000000000002</v>
      </c>
      <c r="C23" s="8"/>
      <c r="D23" s="8">
        <v>4.2</v>
      </c>
      <c r="E23" s="8">
        <v>0</v>
      </c>
      <c r="F23" s="7">
        <v>0.8</v>
      </c>
      <c r="G23" s="7">
        <v>1.6</v>
      </c>
      <c r="H23" s="8">
        <v>2.4</v>
      </c>
    </row>
    <row r="24" spans="1:8" x14ac:dyDescent="0.55000000000000004">
      <c r="A24" s="8">
        <v>0.46</v>
      </c>
      <c r="B24" s="9">
        <v>2.59</v>
      </c>
      <c r="C24" s="8"/>
      <c r="D24" s="8">
        <v>4.4000000000000004</v>
      </c>
      <c r="E24" s="8">
        <v>0</v>
      </c>
      <c r="F24" s="7">
        <v>0.8</v>
      </c>
      <c r="G24" s="7">
        <v>1.6</v>
      </c>
      <c r="H24" s="8">
        <v>2.4</v>
      </c>
    </row>
    <row r="25" spans="1:8" x14ac:dyDescent="0.55000000000000004">
      <c r="A25" s="8">
        <v>0.48</v>
      </c>
      <c r="B25" s="9">
        <v>2.7</v>
      </c>
      <c r="C25" s="8"/>
      <c r="D25" s="8">
        <v>4.5999999999999996</v>
      </c>
      <c r="E25" s="8">
        <v>0</v>
      </c>
      <c r="F25" s="7">
        <v>0.8</v>
      </c>
      <c r="G25" s="7">
        <v>1.6</v>
      </c>
      <c r="H25" s="8">
        <v>2.4</v>
      </c>
    </row>
    <row r="26" spans="1:8" x14ac:dyDescent="0.55000000000000004">
      <c r="A26" s="8">
        <v>0.5</v>
      </c>
      <c r="B26" s="9">
        <v>2.8</v>
      </c>
      <c r="C26" s="8"/>
      <c r="D26" s="8">
        <v>4.8</v>
      </c>
      <c r="E26" s="8">
        <v>0</v>
      </c>
      <c r="F26" s="7">
        <v>0.8</v>
      </c>
      <c r="G26" s="7">
        <v>1.6</v>
      </c>
      <c r="H26" s="8">
        <v>2.4</v>
      </c>
    </row>
    <row r="27" spans="1:8" x14ac:dyDescent="0.55000000000000004">
      <c r="A27" s="8">
        <v>0.52</v>
      </c>
      <c r="B27" s="9">
        <v>2.91</v>
      </c>
      <c r="C27" s="8"/>
      <c r="D27" s="8">
        <v>5</v>
      </c>
      <c r="E27" s="8">
        <v>0</v>
      </c>
      <c r="F27" s="7">
        <v>0.8</v>
      </c>
      <c r="G27" s="7">
        <v>1.6</v>
      </c>
      <c r="H27" s="8">
        <v>2.4</v>
      </c>
    </row>
    <row r="28" spans="1:8" x14ac:dyDescent="0.55000000000000004">
      <c r="A28" s="8">
        <v>0.54</v>
      </c>
      <c r="B28" s="9">
        <v>3.02</v>
      </c>
      <c r="C28" s="8"/>
      <c r="D28" s="8">
        <v>5.2</v>
      </c>
      <c r="E28" s="8">
        <v>0</v>
      </c>
      <c r="F28" s="7">
        <v>0.8</v>
      </c>
      <c r="G28" s="7">
        <v>1.6</v>
      </c>
      <c r="H28" s="8">
        <v>2.4</v>
      </c>
    </row>
    <row r="29" spans="1:8" x14ac:dyDescent="0.55000000000000004">
      <c r="A29" s="8">
        <v>0.56000000000000005</v>
      </c>
      <c r="B29" s="9">
        <v>3.12</v>
      </c>
      <c r="C29" s="8"/>
      <c r="D29" s="8"/>
      <c r="E29" s="8"/>
      <c r="F29" s="8"/>
      <c r="G29" s="8"/>
    </row>
    <row r="30" spans="1:8" x14ac:dyDescent="0.55000000000000004">
      <c r="A30" s="8">
        <v>0.57999999999999996</v>
      </c>
      <c r="B30" s="9">
        <v>3.23</v>
      </c>
      <c r="C30" s="8"/>
      <c r="D30" s="8"/>
      <c r="E30" s="8"/>
      <c r="F30" s="8"/>
      <c r="G30" s="8"/>
    </row>
    <row r="31" spans="1:8" x14ac:dyDescent="0.55000000000000004">
      <c r="A31" s="8">
        <v>0.6</v>
      </c>
      <c r="B31" s="9">
        <v>3.33</v>
      </c>
      <c r="C31" s="8"/>
      <c r="D31" s="8"/>
      <c r="E31" s="8"/>
      <c r="F31" s="8"/>
      <c r="G31" s="8"/>
    </row>
    <row r="32" spans="1:8" x14ac:dyDescent="0.55000000000000004">
      <c r="A32" s="8">
        <v>0.62</v>
      </c>
      <c r="B32" s="9">
        <v>3.44</v>
      </c>
      <c r="C32" s="8"/>
      <c r="D32" s="8"/>
      <c r="E32" s="8"/>
      <c r="F32" s="8"/>
      <c r="G32" s="8"/>
    </row>
    <row r="33" spans="1:7" x14ac:dyDescent="0.55000000000000004">
      <c r="A33" s="8">
        <v>0.64</v>
      </c>
      <c r="B33" s="9">
        <v>3.55</v>
      </c>
      <c r="C33" s="8"/>
      <c r="D33" s="8"/>
      <c r="E33" s="8"/>
      <c r="F33" s="8"/>
      <c r="G33" s="8"/>
    </row>
    <row r="34" spans="1:7" x14ac:dyDescent="0.55000000000000004">
      <c r="A34" s="8">
        <v>0.66</v>
      </c>
      <c r="B34" s="9">
        <v>3.65</v>
      </c>
      <c r="C34" s="8"/>
      <c r="D34" s="8"/>
      <c r="E34" s="8"/>
      <c r="F34" s="8"/>
      <c r="G34" s="8"/>
    </row>
    <row r="35" spans="1:7" x14ac:dyDescent="0.55000000000000004">
      <c r="A35" s="8">
        <v>0.68</v>
      </c>
      <c r="B35" s="9">
        <v>3.76</v>
      </c>
      <c r="C35" s="8"/>
      <c r="D35" s="8"/>
      <c r="E35" s="8"/>
      <c r="F35" s="8"/>
      <c r="G35" s="8"/>
    </row>
    <row r="36" spans="1:7" x14ac:dyDescent="0.55000000000000004">
      <c r="A36" s="8">
        <v>0.7</v>
      </c>
      <c r="B36" s="9">
        <v>3.86</v>
      </c>
      <c r="C36" s="8"/>
      <c r="D36" s="8"/>
      <c r="E36" s="8"/>
      <c r="F36" s="8"/>
      <c r="G36" s="8"/>
    </row>
    <row r="37" spans="1:7" x14ac:dyDescent="0.55000000000000004">
      <c r="A37" s="8">
        <v>0.72</v>
      </c>
      <c r="B37" s="9">
        <v>3.97</v>
      </c>
      <c r="C37" s="8"/>
      <c r="D37" s="8"/>
      <c r="E37" s="8"/>
      <c r="F37" s="8"/>
      <c r="G37" s="8"/>
    </row>
    <row r="38" spans="1:7" x14ac:dyDescent="0.55000000000000004">
      <c r="A38" s="8">
        <v>0.74</v>
      </c>
      <c r="B38" s="9">
        <v>4.08</v>
      </c>
      <c r="C38" s="8"/>
      <c r="D38" s="8"/>
      <c r="E38" s="8"/>
      <c r="F38" s="8"/>
      <c r="G38" s="8"/>
    </row>
    <row r="39" spans="1:7" x14ac:dyDescent="0.55000000000000004">
      <c r="A39" s="8">
        <v>0.76</v>
      </c>
      <c r="B39" s="9">
        <v>4.18</v>
      </c>
      <c r="C39" s="8"/>
      <c r="D39" s="8"/>
      <c r="E39" s="8"/>
      <c r="F39" s="8"/>
      <c r="G39" s="8"/>
    </row>
    <row r="40" spans="1:7" x14ac:dyDescent="0.55000000000000004">
      <c r="A40" s="8">
        <v>0.78</v>
      </c>
      <c r="B40" s="9">
        <v>4.29</v>
      </c>
      <c r="C40" s="8"/>
      <c r="D40" s="8"/>
      <c r="E40" s="8"/>
      <c r="F40" s="8"/>
      <c r="G40" s="8"/>
    </row>
    <row r="41" spans="1:7" x14ac:dyDescent="0.55000000000000004">
      <c r="A41" s="8">
        <v>0.8</v>
      </c>
      <c r="B41" s="8">
        <v>4.3899999999999997</v>
      </c>
      <c r="C41" s="8"/>
      <c r="D41" s="8"/>
      <c r="E41" s="8"/>
      <c r="F41" s="8"/>
      <c r="G41" s="8"/>
    </row>
    <row r="42" spans="1:7" x14ac:dyDescent="0.55000000000000004">
      <c r="A42" s="8">
        <v>0.82</v>
      </c>
      <c r="B42" s="8">
        <v>4.5</v>
      </c>
      <c r="C42" s="8"/>
      <c r="D42" s="8"/>
      <c r="E42" s="8"/>
      <c r="F42" s="8"/>
      <c r="G42" s="8"/>
    </row>
    <row r="43" spans="1:7" x14ac:dyDescent="0.55000000000000004">
      <c r="A43" s="8">
        <v>0.84</v>
      </c>
      <c r="B43" s="8">
        <v>4.6100000000000003</v>
      </c>
      <c r="C43" s="8"/>
      <c r="D43" s="8"/>
      <c r="E43" s="8"/>
      <c r="F43" s="8"/>
      <c r="G43" s="8"/>
    </row>
    <row r="44" spans="1:7" x14ac:dyDescent="0.55000000000000004">
      <c r="A44" s="8">
        <v>0.86</v>
      </c>
      <c r="B44" s="8">
        <v>4.71</v>
      </c>
      <c r="C44" s="8"/>
      <c r="D44" s="8"/>
      <c r="E44" s="8"/>
      <c r="F44" s="8"/>
      <c r="G44" s="8"/>
    </row>
    <row r="45" spans="1:7" x14ac:dyDescent="0.55000000000000004">
      <c r="A45" s="8">
        <v>0.88</v>
      </c>
      <c r="B45" s="8">
        <v>4.82</v>
      </c>
      <c r="C45" s="8"/>
      <c r="D45" s="8"/>
      <c r="E45" s="8"/>
      <c r="F45" s="8"/>
      <c r="G45" s="8"/>
    </row>
    <row r="46" spans="1:7" x14ac:dyDescent="0.55000000000000004">
      <c r="A46" s="8">
        <v>0.9</v>
      </c>
      <c r="B46" s="8">
        <v>4.92</v>
      </c>
      <c r="C46" s="8"/>
      <c r="D46" s="8"/>
      <c r="E46" s="8"/>
      <c r="F46" s="8"/>
      <c r="G46" s="8"/>
    </row>
    <row r="47" spans="1:7" x14ac:dyDescent="0.55000000000000004">
      <c r="A47" s="8">
        <v>0.92</v>
      </c>
      <c r="B47" s="8">
        <v>5.03</v>
      </c>
      <c r="C47" s="8"/>
      <c r="D47" s="8"/>
      <c r="E47" s="8"/>
      <c r="F47" s="8"/>
      <c r="G47" s="8"/>
    </row>
    <row r="48" spans="1:7" x14ac:dyDescent="0.55000000000000004">
      <c r="A48" s="8">
        <v>0.94</v>
      </c>
      <c r="B48" s="8">
        <v>5.14</v>
      </c>
      <c r="C48" s="8"/>
      <c r="D48" s="8"/>
      <c r="E48" s="8"/>
      <c r="F48" s="8"/>
      <c r="G48" s="8"/>
    </row>
    <row r="49" spans="1:7" x14ac:dyDescent="0.55000000000000004">
      <c r="A49" s="8">
        <v>0.96</v>
      </c>
      <c r="B49" s="8">
        <v>5.24</v>
      </c>
      <c r="C49" s="8"/>
      <c r="D49" s="8"/>
      <c r="E49" s="8"/>
      <c r="F49" s="8"/>
      <c r="G49" s="8"/>
    </row>
    <row r="50" spans="1:7" x14ac:dyDescent="0.55000000000000004">
      <c r="A50" s="8">
        <v>0.98</v>
      </c>
      <c r="B50" s="8">
        <v>5.35</v>
      </c>
      <c r="C50" s="8"/>
      <c r="D50" s="8"/>
      <c r="E50" s="8"/>
      <c r="F50" s="8"/>
      <c r="G50" s="8"/>
    </row>
    <row r="51" spans="1:7" x14ac:dyDescent="0.55000000000000004">
      <c r="A51" s="8">
        <v>1</v>
      </c>
      <c r="B51" s="9">
        <v>5.45</v>
      </c>
      <c r="C51" s="8"/>
      <c r="D51" s="8"/>
      <c r="E51" s="8"/>
      <c r="F51" s="8"/>
      <c r="G51" s="8"/>
    </row>
    <row r="52" spans="1:7" x14ac:dyDescent="0.55000000000000004">
      <c r="A52" s="8">
        <v>1.02</v>
      </c>
      <c r="B52" s="9">
        <v>5.56</v>
      </c>
      <c r="C52" s="8"/>
      <c r="D52" s="8"/>
      <c r="E52" s="8"/>
      <c r="F52" s="8"/>
      <c r="G52" s="8"/>
    </row>
    <row r="53" spans="1:7" x14ac:dyDescent="0.55000000000000004">
      <c r="A53" s="8">
        <v>1.04</v>
      </c>
      <c r="B53" s="9">
        <v>5.67</v>
      </c>
      <c r="C53" s="8"/>
      <c r="D53" s="8"/>
      <c r="E53" s="8"/>
      <c r="F53" s="8"/>
      <c r="G53" s="8"/>
    </row>
    <row r="54" spans="1:7" x14ac:dyDescent="0.55000000000000004">
      <c r="A54" s="8">
        <v>1.06</v>
      </c>
      <c r="B54" s="9">
        <v>5.77</v>
      </c>
      <c r="C54" s="8"/>
      <c r="D54" s="8"/>
      <c r="E54" s="8"/>
      <c r="F54" s="8"/>
      <c r="G54" s="8"/>
    </row>
    <row r="55" spans="1:7" x14ac:dyDescent="0.55000000000000004">
      <c r="A55" s="8">
        <v>1.08</v>
      </c>
      <c r="B55" s="9">
        <v>5.88</v>
      </c>
      <c r="C55" s="8"/>
      <c r="D55" s="8"/>
      <c r="E55" s="8"/>
      <c r="F55" s="8"/>
      <c r="G55" s="8"/>
    </row>
    <row r="56" spans="1:7" x14ac:dyDescent="0.55000000000000004">
      <c r="A56" s="8">
        <v>1.1000000000000001</v>
      </c>
      <c r="B56" s="9">
        <v>5.98</v>
      </c>
      <c r="C56" s="8"/>
      <c r="D56" s="8"/>
      <c r="E56" s="8"/>
      <c r="F56" s="8"/>
      <c r="G56" s="8"/>
    </row>
    <row r="57" spans="1:7" x14ac:dyDescent="0.55000000000000004">
      <c r="A57" s="8">
        <v>1.1200000000000001</v>
      </c>
      <c r="B57" s="9">
        <v>6.09</v>
      </c>
      <c r="C57" s="8"/>
      <c r="D57" s="8"/>
      <c r="E57" s="8"/>
      <c r="F57" s="8"/>
      <c r="G57" s="8"/>
    </row>
    <row r="58" spans="1:7" x14ac:dyDescent="0.55000000000000004">
      <c r="A58" s="8">
        <v>1.1399999999999999</v>
      </c>
      <c r="B58" s="9">
        <v>6.2</v>
      </c>
      <c r="C58" s="8"/>
      <c r="D58" s="8"/>
      <c r="E58" s="8"/>
      <c r="F58" s="8"/>
      <c r="G58" s="8"/>
    </row>
    <row r="59" spans="1:7" x14ac:dyDescent="0.55000000000000004">
      <c r="A59" s="8">
        <v>1.1599999999999999</v>
      </c>
      <c r="B59" s="9">
        <v>6.3</v>
      </c>
      <c r="C59" s="8"/>
      <c r="D59" s="8"/>
      <c r="E59" s="8"/>
      <c r="F59" s="8"/>
      <c r="G59" s="8"/>
    </row>
    <row r="60" spans="1:7" x14ac:dyDescent="0.55000000000000004">
      <c r="A60" s="8">
        <v>1.18</v>
      </c>
      <c r="B60" s="9">
        <v>6.41</v>
      </c>
      <c r="C60" s="8"/>
      <c r="D60" s="8"/>
      <c r="E60" s="8"/>
      <c r="F60" s="8"/>
      <c r="G60" s="8"/>
    </row>
    <row r="61" spans="1:7" x14ac:dyDescent="0.55000000000000004">
      <c r="A61" s="8">
        <v>1.2</v>
      </c>
      <c r="B61" s="9">
        <v>6.52</v>
      </c>
      <c r="C61" s="8"/>
      <c r="D61" s="8"/>
      <c r="E61" s="8"/>
      <c r="F61" s="8"/>
      <c r="G61" s="8"/>
    </row>
    <row r="62" spans="1:7" x14ac:dyDescent="0.55000000000000004">
      <c r="A62" s="8">
        <v>1.22</v>
      </c>
      <c r="B62" s="9">
        <v>6.62</v>
      </c>
      <c r="C62" s="8"/>
      <c r="D62" s="8"/>
      <c r="E62" s="8"/>
      <c r="F62" s="8"/>
      <c r="G62" s="8"/>
    </row>
    <row r="63" spans="1:7" x14ac:dyDescent="0.55000000000000004">
      <c r="A63" s="8">
        <v>1.24</v>
      </c>
      <c r="B63" s="9">
        <v>6.73</v>
      </c>
      <c r="C63" s="8"/>
      <c r="D63" s="8"/>
      <c r="E63" s="8"/>
      <c r="F63" s="8"/>
      <c r="G63" s="8"/>
    </row>
    <row r="64" spans="1:7" x14ac:dyDescent="0.55000000000000004">
      <c r="A64" s="8">
        <v>1.26</v>
      </c>
      <c r="B64" s="9">
        <v>6.83</v>
      </c>
      <c r="C64" s="8"/>
      <c r="D64" s="8"/>
      <c r="E64" s="8"/>
      <c r="F64" s="8"/>
      <c r="G64" s="8"/>
    </row>
    <row r="65" spans="1:7" x14ac:dyDescent="0.55000000000000004">
      <c r="A65" s="8">
        <v>1.28</v>
      </c>
      <c r="B65" s="9">
        <v>6.94</v>
      </c>
      <c r="C65" s="8"/>
      <c r="D65" s="8"/>
      <c r="E65" s="8"/>
      <c r="F65" s="8"/>
      <c r="G65" s="8"/>
    </row>
    <row r="66" spans="1:7" x14ac:dyDescent="0.55000000000000004">
      <c r="A66" s="8">
        <v>1.3</v>
      </c>
      <c r="B66" s="9">
        <v>7.05</v>
      </c>
      <c r="C66" s="8"/>
      <c r="D66" s="8"/>
      <c r="E66" s="8"/>
      <c r="F66" s="8"/>
      <c r="G66" s="8"/>
    </row>
    <row r="67" spans="1:7" x14ac:dyDescent="0.55000000000000004">
      <c r="A67" s="8">
        <v>1.32</v>
      </c>
      <c r="B67" s="9">
        <v>7.15</v>
      </c>
      <c r="C67" s="8"/>
      <c r="D67" s="8"/>
      <c r="E67" s="8"/>
      <c r="F67" s="8"/>
      <c r="G67" s="8"/>
    </row>
    <row r="68" spans="1:7" x14ac:dyDescent="0.55000000000000004">
      <c r="A68" s="8">
        <v>1.34</v>
      </c>
      <c r="B68" s="9">
        <v>7.26</v>
      </c>
      <c r="C68" s="8"/>
      <c r="D68" s="8"/>
      <c r="E68" s="8"/>
      <c r="F68" s="8"/>
      <c r="G68" s="8"/>
    </row>
    <row r="69" spans="1:7" x14ac:dyDescent="0.55000000000000004">
      <c r="A69" s="8">
        <v>1.36</v>
      </c>
      <c r="B69" s="9">
        <v>7.36</v>
      </c>
      <c r="C69" s="8"/>
      <c r="D69" s="8"/>
      <c r="E69" s="8"/>
      <c r="F69" s="8"/>
      <c r="G69" s="8"/>
    </row>
    <row r="70" spans="1:7" x14ac:dyDescent="0.55000000000000004">
      <c r="A70" s="8">
        <v>1.38</v>
      </c>
      <c r="B70" s="9">
        <v>7.47</v>
      </c>
      <c r="C70" s="8"/>
      <c r="D70" s="8"/>
      <c r="E70" s="8"/>
      <c r="F70" s="8"/>
      <c r="G70" s="8"/>
    </row>
    <row r="71" spans="1:7" x14ac:dyDescent="0.55000000000000004">
      <c r="A71" s="8">
        <v>1.4</v>
      </c>
      <c r="B71" s="9">
        <v>7.58</v>
      </c>
      <c r="C71" s="8"/>
      <c r="D71" s="8"/>
      <c r="E71" s="8"/>
      <c r="F71" s="8"/>
      <c r="G71" s="8"/>
    </row>
    <row r="72" spans="1:7" x14ac:dyDescent="0.55000000000000004">
      <c r="A72" s="8">
        <v>1.42</v>
      </c>
      <c r="B72" s="9">
        <v>7.68</v>
      </c>
      <c r="C72" s="8"/>
      <c r="D72" s="8"/>
      <c r="E72" s="8"/>
      <c r="F72" s="8"/>
      <c r="G72" s="8"/>
    </row>
    <row r="73" spans="1:7" x14ac:dyDescent="0.55000000000000004">
      <c r="A73" s="8">
        <v>1.44</v>
      </c>
      <c r="B73" s="9">
        <v>7.79</v>
      </c>
      <c r="C73" s="8"/>
      <c r="D73" s="8"/>
      <c r="E73" s="8"/>
      <c r="F73" s="8"/>
      <c r="G73" s="8"/>
    </row>
    <row r="74" spans="1:7" x14ac:dyDescent="0.55000000000000004">
      <c r="A74" s="8">
        <v>1.46</v>
      </c>
      <c r="B74" s="9">
        <v>7.89</v>
      </c>
      <c r="C74" s="8"/>
      <c r="D74" s="8"/>
      <c r="E74" s="8"/>
      <c r="F74" s="8"/>
      <c r="G74" s="8"/>
    </row>
    <row r="75" spans="1:7" x14ac:dyDescent="0.55000000000000004">
      <c r="A75" s="8">
        <v>1.48</v>
      </c>
      <c r="B75" s="9">
        <v>8</v>
      </c>
      <c r="C75" s="8"/>
      <c r="D75" s="8"/>
      <c r="E75" s="8"/>
      <c r="F75" s="8"/>
      <c r="G75" s="8"/>
    </row>
    <row r="76" spans="1:7" x14ac:dyDescent="0.55000000000000004">
      <c r="A76" s="8">
        <v>1.5</v>
      </c>
      <c r="B76" s="9">
        <v>8.11</v>
      </c>
      <c r="C76" s="8"/>
      <c r="D76" s="8"/>
      <c r="E76" s="8"/>
      <c r="F76" s="8"/>
      <c r="G76" s="8"/>
    </row>
    <row r="77" spans="1:7" x14ac:dyDescent="0.55000000000000004">
      <c r="A77" s="8">
        <v>1.52</v>
      </c>
      <c r="B77" s="9">
        <v>8.2100000000000009</v>
      </c>
      <c r="C77" s="8"/>
      <c r="D77" s="8"/>
      <c r="E77" s="8"/>
      <c r="F77" s="8"/>
      <c r="G77" s="8"/>
    </row>
    <row r="78" spans="1:7" x14ac:dyDescent="0.55000000000000004">
      <c r="A78" s="8">
        <v>1.54</v>
      </c>
      <c r="B78" s="9">
        <v>8.32</v>
      </c>
      <c r="C78" s="8"/>
      <c r="D78" s="8"/>
      <c r="E78" s="8"/>
      <c r="F78" s="8"/>
      <c r="G78" s="8"/>
    </row>
    <row r="79" spans="1:7" x14ac:dyDescent="0.55000000000000004">
      <c r="A79" s="8">
        <v>1.56</v>
      </c>
      <c r="B79" s="9">
        <v>8.42</v>
      </c>
      <c r="C79" s="8"/>
      <c r="D79" s="8"/>
      <c r="E79" s="8"/>
      <c r="F79" s="8"/>
      <c r="G79" s="8"/>
    </row>
    <row r="80" spans="1:7" x14ac:dyDescent="0.55000000000000004">
      <c r="A80" s="8">
        <v>1.58</v>
      </c>
      <c r="B80" s="9">
        <v>8.5299999999999994</v>
      </c>
      <c r="C80" s="8"/>
      <c r="D80" s="8"/>
      <c r="E80" s="8"/>
      <c r="F80" s="8"/>
      <c r="G80" s="8"/>
    </row>
    <row r="81" spans="1:7" x14ac:dyDescent="0.55000000000000004">
      <c r="A81" s="8">
        <v>1.6</v>
      </c>
      <c r="B81" s="9">
        <v>8.64</v>
      </c>
      <c r="C81" s="8"/>
      <c r="D81" s="8"/>
      <c r="E81" s="8"/>
      <c r="F81" s="8"/>
      <c r="G81" s="8"/>
    </row>
    <row r="82" spans="1:7" x14ac:dyDescent="0.55000000000000004">
      <c r="A82" s="8">
        <v>1.62</v>
      </c>
      <c r="B82" s="9">
        <v>8.74</v>
      </c>
      <c r="C82" s="8"/>
      <c r="D82" s="8"/>
      <c r="E82" s="8"/>
      <c r="F82" s="8"/>
      <c r="G82" s="8"/>
    </row>
    <row r="83" spans="1:7" x14ac:dyDescent="0.55000000000000004">
      <c r="A83" s="8">
        <v>1.64</v>
      </c>
      <c r="B83" s="9">
        <v>8.85</v>
      </c>
      <c r="C83" s="8"/>
      <c r="D83" s="8"/>
      <c r="E83" s="8"/>
      <c r="F83" s="8"/>
      <c r="G83" s="8"/>
    </row>
    <row r="84" spans="1:7" x14ac:dyDescent="0.55000000000000004">
      <c r="A84" s="8">
        <v>1.66</v>
      </c>
      <c r="B84" s="9">
        <v>8.9600000000000009</v>
      </c>
      <c r="C84" s="8"/>
      <c r="D84" s="8"/>
      <c r="E84" s="8"/>
      <c r="F84" s="8"/>
      <c r="G84" s="8"/>
    </row>
    <row r="85" spans="1:7" x14ac:dyDescent="0.55000000000000004">
      <c r="A85" s="8">
        <v>1.68</v>
      </c>
      <c r="B85" s="9">
        <v>9.06</v>
      </c>
      <c r="C85" s="8"/>
      <c r="D85" s="8"/>
      <c r="E85" s="8"/>
      <c r="F85" s="8"/>
      <c r="G85" s="8"/>
    </row>
    <row r="86" spans="1:7" x14ac:dyDescent="0.55000000000000004">
      <c r="A86" s="8">
        <v>1.7</v>
      </c>
      <c r="B86" s="9">
        <v>9.17</v>
      </c>
      <c r="C86" s="8"/>
      <c r="D86" s="8"/>
      <c r="E86" s="8"/>
      <c r="F86" s="8"/>
      <c r="G86" s="8"/>
    </row>
    <row r="87" spans="1:7" x14ac:dyDescent="0.55000000000000004">
      <c r="A87" s="8">
        <v>1.72</v>
      </c>
      <c r="B87" s="9">
        <v>9.27</v>
      </c>
      <c r="C87" s="8"/>
      <c r="D87" s="8"/>
      <c r="E87" s="8"/>
      <c r="F87" s="8"/>
      <c r="G87" s="8"/>
    </row>
    <row r="88" spans="1:7" x14ac:dyDescent="0.55000000000000004">
      <c r="A88" s="8">
        <v>1.74</v>
      </c>
      <c r="B88" s="9">
        <v>9.3800000000000008</v>
      </c>
      <c r="C88" s="8"/>
      <c r="D88" s="8"/>
      <c r="E88" s="8"/>
      <c r="F88" s="8"/>
      <c r="G88" s="8"/>
    </row>
    <row r="89" spans="1:7" x14ac:dyDescent="0.55000000000000004">
      <c r="A89" s="8">
        <v>1.76</v>
      </c>
      <c r="B89" s="9">
        <v>9.49</v>
      </c>
      <c r="C89" s="8"/>
      <c r="D89" s="8"/>
      <c r="E89" s="8"/>
      <c r="F89" s="8"/>
      <c r="G89" s="8"/>
    </row>
    <row r="90" spans="1:7" x14ac:dyDescent="0.55000000000000004">
      <c r="A90" s="8">
        <v>1.78</v>
      </c>
      <c r="B90" s="9">
        <v>9.59</v>
      </c>
      <c r="C90" s="8"/>
      <c r="D90" s="8"/>
      <c r="E90" s="8"/>
      <c r="F90" s="8"/>
      <c r="G90" s="8"/>
    </row>
    <row r="91" spans="1:7" x14ac:dyDescent="0.55000000000000004">
      <c r="A91" s="8">
        <v>1.8</v>
      </c>
      <c r="B91" s="8">
        <v>9.6999999999999993</v>
      </c>
      <c r="C91" s="8"/>
      <c r="D91" s="8"/>
      <c r="E91" s="8"/>
      <c r="F91" s="8"/>
      <c r="G91" s="8"/>
    </row>
    <row r="92" spans="1:7" x14ac:dyDescent="0.55000000000000004">
      <c r="A92" s="8">
        <v>1.82</v>
      </c>
      <c r="B92" s="8">
        <v>9.8000000000000007</v>
      </c>
      <c r="C92" s="8"/>
      <c r="D92" s="8"/>
      <c r="E92" s="8"/>
      <c r="F92" s="8"/>
      <c r="G92" s="8"/>
    </row>
    <row r="93" spans="1:7" x14ac:dyDescent="0.55000000000000004">
      <c r="A93" s="8">
        <v>1.84</v>
      </c>
      <c r="B93" s="8">
        <v>9.91</v>
      </c>
      <c r="C93" s="8"/>
      <c r="D93" s="8"/>
      <c r="E93" s="8"/>
      <c r="F93" s="8"/>
      <c r="G93" s="8"/>
    </row>
    <row r="94" spans="1:7" x14ac:dyDescent="0.55000000000000004">
      <c r="A94" s="8">
        <v>1.86</v>
      </c>
      <c r="B94" s="8">
        <v>10.02</v>
      </c>
      <c r="C94" s="8"/>
      <c r="D94" s="8"/>
      <c r="E94" s="8"/>
      <c r="F94" s="8"/>
      <c r="G94" s="8"/>
    </row>
    <row r="95" spans="1:7" x14ac:dyDescent="0.55000000000000004">
      <c r="A95" s="8">
        <v>1.88</v>
      </c>
      <c r="B95" s="8">
        <v>10.119999999999999</v>
      </c>
      <c r="C95" s="8"/>
      <c r="D95" s="8"/>
      <c r="E95" s="8"/>
      <c r="F95" s="8"/>
      <c r="G95" s="8"/>
    </row>
    <row r="96" spans="1:7" x14ac:dyDescent="0.55000000000000004">
      <c r="A96" s="8">
        <v>1.9</v>
      </c>
      <c r="B96" s="8">
        <v>10.23</v>
      </c>
      <c r="C96" s="8"/>
      <c r="D96" s="8"/>
      <c r="E96" s="8"/>
      <c r="F96" s="8"/>
      <c r="G96" s="8"/>
    </row>
    <row r="97" spans="1:7" x14ac:dyDescent="0.55000000000000004">
      <c r="A97" s="8">
        <v>1.92</v>
      </c>
      <c r="B97" s="8">
        <v>10.33</v>
      </c>
      <c r="C97" s="8"/>
      <c r="D97" s="8"/>
      <c r="E97" s="8"/>
      <c r="F97" s="8"/>
      <c r="G97" s="8"/>
    </row>
    <row r="98" spans="1:7" x14ac:dyDescent="0.55000000000000004">
      <c r="A98" s="8">
        <v>1.94</v>
      </c>
      <c r="B98" s="8">
        <v>10.44</v>
      </c>
      <c r="C98" s="8"/>
      <c r="D98" s="8"/>
      <c r="E98" s="8"/>
      <c r="F98" s="8"/>
      <c r="G98" s="8"/>
    </row>
    <row r="99" spans="1:7" x14ac:dyDescent="0.55000000000000004">
      <c r="A99" s="8">
        <v>1.96</v>
      </c>
      <c r="B99" s="8">
        <v>10.55</v>
      </c>
      <c r="C99" s="8"/>
      <c r="D99" s="8"/>
      <c r="E99" s="8"/>
      <c r="F99" s="8"/>
      <c r="G99" s="8"/>
    </row>
    <row r="100" spans="1:7" x14ac:dyDescent="0.55000000000000004">
      <c r="A100" s="8">
        <v>1.98</v>
      </c>
      <c r="B100" s="8">
        <v>10.65</v>
      </c>
      <c r="C100" s="8"/>
      <c r="D100" s="8"/>
      <c r="E100" s="8"/>
      <c r="F100" s="8"/>
      <c r="G100" s="8"/>
    </row>
    <row r="101" spans="1:7" x14ac:dyDescent="0.55000000000000004">
      <c r="A101" s="8">
        <v>2</v>
      </c>
      <c r="B101" s="9">
        <v>10.76</v>
      </c>
      <c r="C101" s="8"/>
      <c r="D101" s="8"/>
      <c r="E101" s="8"/>
      <c r="F101" s="8"/>
      <c r="G101" s="8"/>
    </row>
    <row r="102" spans="1:7" x14ac:dyDescent="0.55000000000000004">
      <c r="A102" s="8">
        <v>2.02</v>
      </c>
      <c r="B102" s="9">
        <v>10.87</v>
      </c>
      <c r="C102" s="8"/>
      <c r="D102" s="8"/>
      <c r="E102" s="8"/>
      <c r="F102" s="8"/>
      <c r="G102" s="8"/>
    </row>
    <row r="103" spans="1:7" x14ac:dyDescent="0.55000000000000004">
      <c r="A103" s="8">
        <v>2.04</v>
      </c>
      <c r="B103" s="9">
        <v>10.97</v>
      </c>
      <c r="C103" s="8"/>
      <c r="D103" s="8"/>
      <c r="E103" s="8"/>
      <c r="F103" s="8"/>
      <c r="G103" s="8"/>
    </row>
    <row r="104" spans="1:7" x14ac:dyDescent="0.55000000000000004">
      <c r="A104" s="8">
        <v>2.06</v>
      </c>
      <c r="B104" s="9">
        <v>11.08</v>
      </c>
      <c r="C104" s="8"/>
      <c r="D104" s="8"/>
      <c r="E104" s="8"/>
      <c r="F104" s="8"/>
      <c r="G104" s="8"/>
    </row>
    <row r="105" spans="1:7" x14ac:dyDescent="0.55000000000000004">
      <c r="A105" s="8">
        <v>2.08</v>
      </c>
      <c r="B105" s="9">
        <v>11.18</v>
      </c>
      <c r="C105" s="8"/>
      <c r="D105" s="8"/>
      <c r="E105" s="8"/>
      <c r="F105" s="8"/>
      <c r="G105" s="8"/>
    </row>
    <row r="106" spans="1:7" x14ac:dyDescent="0.55000000000000004">
      <c r="A106" s="8">
        <v>2.1</v>
      </c>
      <c r="B106" s="9">
        <v>11.29</v>
      </c>
      <c r="C106" s="8"/>
      <c r="D106" s="8"/>
      <c r="E106" s="8"/>
      <c r="F106" s="8"/>
      <c r="G106" s="8"/>
    </row>
    <row r="107" spans="1:7" x14ac:dyDescent="0.55000000000000004">
      <c r="A107" s="8">
        <v>2.12</v>
      </c>
      <c r="B107" s="9">
        <v>11.4</v>
      </c>
      <c r="C107" s="8"/>
      <c r="D107" s="8"/>
      <c r="E107" s="8"/>
      <c r="F107" s="8"/>
      <c r="G107" s="8"/>
    </row>
    <row r="108" spans="1:7" x14ac:dyDescent="0.55000000000000004">
      <c r="A108" s="8">
        <v>2.14</v>
      </c>
      <c r="B108" s="9">
        <v>11.5</v>
      </c>
      <c r="C108" s="8"/>
      <c r="D108" s="8"/>
      <c r="E108" s="8"/>
      <c r="F108" s="8"/>
      <c r="G108" s="8"/>
    </row>
    <row r="109" spans="1:7" x14ac:dyDescent="0.55000000000000004">
      <c r="A109" s="8">
        <v>2.16</v>
      </c>
      <c r="B109" s="9">
        <v>11.61</v>
      </c>
      <c r="C109" s="8"/>
      <c r="D109" s="8"/>
      <c r="E109" s="8"/>
      <c r="F109" s="8"/>
      <c r="G109" s="8"/>
    </row>
    <row r="110" spans="1:7" x14ac:dyDescent="0.55000000000000004">
      <c r="A110" s="8">
        <v>2.1800000000000002</v>
      </c>
      <c r="B110" s="9">
        <v>11.71</v>
      </c>
      <c r="C110" s="8"/>
      <c r="D110" s="8"/>
      <c r="E110" s="8"/>
      <c r="F110" s="8"/>
      <c r="G110" s="8"/>
    </row>
    <row r="111" spans="1:7" x14ac:dyDescent="0.55000000000000004">
      <c r="A111" s="8">
        <v>2.2000000000000002</v>
      </c>
      <c r="B111" s="9">
        <v>11.82</v>
      </c>
      <c r="C111" s="8"/>
      <c r="D111" s="8"/>
      <c r="E111" s="8"/>
      <c r="F111" s="8"/>
      <c r="G111" s="8"/>
    </row>
    <row r="112" spans="1:7" x14ac:dyDescent="0.55000000000000004">
      <c r="A112" s="8">
        <v>2.2200000000000002</v>
      </c>
      <c r="B112" s="9">
        <v>11.93</v>
      </c>
      <c r="C112" s="8"/>
      <c r="D112" s="8"/>
      <c r="E112" s="8"/>
      <c r="F112" s="8"/>
      <c r="G112" s="8"/>
    </row>
    <row r="113" spans="1:7" x14ac:dyDescent="0.55000000000000004">
      <c r="A113" s="8">
        <v>2.2400000000000002</v>
      </c>
      <c r="B113" s="9">
        <v>12.03</v>
      </c>
      <c r="C113" s="8"/>
      <c r="D113" s="8"/>
      <c r="E113" s="8"/>
      <c r="F113" s="8"/>
      <c r="G113" s="8"/>
    </row>
    <row r="114" spans="1:7" x14ac:dyDescent="0.55000000000000004">
      <c r="A114" s="8">
        <v>2.2599999999999998</v>
      </c>
      <c r="B114" s="9">
        <v>12.14</v>
      </c>
      <c r="C114" s="8"/>
      <c r="D114" s="8"/>
      <c r="E114" s="8"/>
      <c r="F114" s="8"/>
      <c r="G114" s="8"/>
    </row>
    <row r="115" spans="1:7" x14ac:dyDescent="0.55000000000000004">
      <c r="A115" s="8">
        <v>2.2799999999999998</v>
      </c>
      <c r="B115" s="9">
        <v>12.24</v>
      </c>
      <c r="C115" s="8"/>
      <c r="D115" s="8"/>
      <c r="E115" s="8"/>
      <c r="F115" s="8"/>
      <c r="G115" s="8"/>
    </row>
    <row r="116" spans="1:7" x14ac:dyDescent="0.55000000000000004">
      <c r="A116" s="8">
        <v>2.2999999999999998</v>
      </c>
      <c r="B116" s="9">
        <v>12.35</v>
      </c>
      <c r="C116" s="8"/>
      <c r="D116" s="8"/>
      <c r="E116" s="8"/>
      <c r="F116" s="8"/>
      <c r="G116" s="8"/>
    </row>
    <row r="117" spans="1:7" x14ac:dyDescent="0.55000000000000004">
      <c r="A117" s="8">
        <v>2.3199999999999998</v>
      </c>
      <c r="B117" s="9">
        <v>12.46</v>
      </c>
      <c r="C117" s="8"/>
      <c r="D117" s="8"/>
      <c r="E117" s="8"/>
      <c r="F117" s="8"/>
      <c r="G117" s="8"/>
    </row>
    <row r="118" spans="1:7" x14ac:dyDescent="0.55000000000000004">
      <c r="A118" s="8">
        <v>2.34</v>
      </c>
      <c r="B118" s="9">
        <v>12.56</v>
      </c>
      <c r="C118" s="8"/>
      <c r="D118" s="8"/>
      <c r="E118" s="8"/>
      <c r="F118" s="8"/>
      <c r="G118" s="8"/>
    </row>
    <row r="119" spans="1:7" x14ac:dyDescent="0.55000000000000004">
      <c r="A119" s="8">
        <v>2.36</v>
      </c>
      <c r="B119" s="9">
        <v>12.67</v>
      </c>
      <c r="C119" s="8"/>
      <c r="D119" s="8"/>
      <c r="E119" s="8"/>
      <c r="F119" s="8"/>
      <c r="G119" s="8"/>
    </row>
    <row r="120" spans="1:7" x14ac:dyDescent="0.55000000000000004">
      <c r="A120" s="8">
        <v>2.38</v>
      </c>
      <c r="B120" s="9">
        <v>12.77</v>
      </c>
      <c r="C120" s="8"/>
      <c r="D120" s="8"/>
      <c r="E120" s="8"/>
      <c r="F120" s="8"/>
      <c r="G120" s="8"/>
    </row>
    <row r="121" spans="1:7" x14ac:dyDescent="0.55000000000000004">
      <c r="A121" s="8">
        <v>2.4</v>
      </c>
      <c r="B121" s="9">
        <v>12.88</v>
      </c>
      <c r="C121" s="8"/>
      <c r="D121" s="8"/>
      <c r="E121" s="8"/>
      <c r="F121" s="8"/>
      <c r="G121" s="8"/>
    </row>
    <row r="122" spans="1:7" x14ac:dyDescent="0.55000000000000004">
      <c r="A122" s="8">
        <v>2.42</v>
      </c>
      <c r="B122" s="9">
        <v>12.99</v>
      </c>
      <c r="C122" s="8"/>
      <c r="D122" s="8"/>
      <c r="E122" s="8"/>
      <c r="F122" s="8"/>
      <c r="G122" s="8"/>
    </row>
    <row r="123" spans="1:7" x14ac:dyDescent="0.55000000000000004">
      <c r="A123" s="8">
        <v>2.44</v>
      </c>
      <c r="B123" s="9">
        <v>13.09</v>
      </c>
      <c r="C123" s="8"/>
      <c r="D123" s="8"/>
      <c r="E123" s="8"/>
      <c r="F123" s="8"/>
      <c r="G123" s="8"/>
    </row>
    <row r="124" spans="1:7" x14ac:dyDescent="0.55000000000000004">
      <c r="A124" s="8">
        <v>2.46</v>
      </c>
      <c r="B124" s="9">
        <v>13.2</v>
      </c>
      <c r="C124" s="8"/>
      <c r="D124" s="8"/>
      <c r="E124" s="8"/>
      <c r="F124" s="8"/>
      <c r="G124" s="8"/>
    </row>
    <row r="125" spans="1:7" x14ac:dyDescent="0.55000000000000004">
      <c r="A125" s="8">
        <v>2.48</v>
      </c>
      <c r="B125" s="9">
        <v>13.31</v>
      </c>
      <c r="C125" s="8"/>
      <c r="D125" s="8"/>
      <c r="E125" s="8"/>
      <c r="F125" s="8"/>
      <c r="G125" s="8"/>
    </row>
    <row r="126" spans="1:7" x14ac:dyDescent="0.55000000000000004">
      <c r="A126" s="8">
        <v>2.5</v>
      </c>
      <c r="B126" s="9">
        <v>13.41</v>
      </c>
      <c r="C126" s="8"/>
      <c r="D126" s="8"/>
      <c r="E126" s="8"/>
      <c r="F126" s="8"/>
      <c r="G126" s="8"/>
    </row>
    <row r="127" spans="1:7" x14ac:dyDescent="0.55000000000000004">
      <c r="A127" s="8">
        <v>2.52</v>
      </c>
      <c r="B127" s="9">
        <v>13.52</v>
      </c>
      <c r="C127" s="8"/>
      <c r="D127" s="8"/>
      <c r="E127" s="8"/>
      <c r="F127" s="8"/>
      <c r="G127" s="8"/>
    </row>
    <row r="128" spans="1:7" x14ac:dyDescent="0.55000000000000004">
      <c r="A128" s="8">
        <v>2.54</v>
      </c>
      <c r="B128" s="9">
        <v>13.62</v>
      </c>
      <c r="C128" s="8"/>
      <c r="D128" s="8"/>
      <c r="E128" s="8"/>
      <c r="F128" s="8"/>
      <c r="G128" s="8"/>
    </row>
    <row r="129" spans="1:7" x14ac:dyDescent="0.55000000000000004">
      <c r="A129" s="8">
        <v>2.56</v>
      </c>
      <c r="B129" s="9">
        <v>13.73</v>
      </c>
      <c r="C129" s="8"/>
      <c r="D129" s="8"/>
      <c r="E129" s="8"/>
      <c r="F129" s="8"/>
      <c r="G129" s="8"/>
    </row>
    <row r="130" spans="1:7" x14ac:dyDescent="0.55000000000000004">
      <c r="A130" s="8">
        <v>2.58</v>
      </c>
      <c r="B130" s="9">
        <v>13.84</v>
      </c>
      <c r="C130" s="8"/>
      <c r="D130" s="8"/>
      <c r="E130" s="8"/>
      <c r="F130" s="8"/>
      <c r="G130" s="8"/>
    </row>
    <row r="131" spans="1:7" x14ac:dyDescent="0.55000000000000004">
      <c r="A131" s="8">
        <v>2.6</v>
      </c>
      <c r="B131" s="9">
        <v>13.94</v>
      </c>
      <c r="C131" s="8"/>
      <c r="D131" s="8"/>
      <c r="E131" s="8"/>
      <c r="F131" s="8"/>
      <c r="G131" s="8"/>
    </row>
    <row r="132" spans="1:7" x14ac:dyDescent="0.55000000000000004">
      <c r="A132" s="8">
        <v>2.62</v>
      </c>
      <c r="B132" s="9">
        <v>14.05</v>
      </c>
      <c r="C132" s="8"/>
      <c r="D132" s="8"/>
      <c r="E132" s="8"/>
      <c r="F132" s="8"/>
      <c r="G132" s="8"/>
    </row>
    <row r="133" spans="1:7" x14ac:dyDescent="0.55000000000000004">
      <c r="A133" s="8">
        <v>2.64</v>
      </c>
      <c r="B133" s="9">
        <v>14.15</v>
      </c>
      <c r="C133" s="8"/>
      <c r="D133" s="8"/>
      <c r="E133" s="8"/>
      <c r="F133" s="8"/>
      <c r="G133" s="8"/>
    </row>
    <row r="134" spans="1:7" x14ac:dyDescent="0.55000000000000004">
      <c r="A134" s="8">
        <v>2.66</v>
      </c>
      <c r="B134" s="9">
        <v>14.26</v>
      </c>
      <c r="C134" s="8"/>
      <c r="D134" s="8"/>
      <c r="E134" s="8"/>
      <c r="F134" s="8"/>
      <c r="G134" s="8"/>
    </row>
    <row r="135" spans="1:7" x14ac:dyDescent="0.55000000000000004">
      <c r="A135" s="8">
        <v>2.68</v>
      </c>
      <c r="B135" s="9">
        <v>14.37</v>
      </c>
      <c r="C135" s="8"/>
      <c r="D135" s="8"/>
      <c r="E135" s="8"/>
      <c r="F135" s="8"/>
      <c r="G135" s="8"/>
    </row>
    <row r="136" spans="1:7" x14ac:dyDescent="0.55000000000000004">
      <c r="A136" s="8">
        <v>2.7</v>
      </c>
      <c r="B136" s="9">
        <v>14.47</v>
      </c>
      <c r="C136" s="8"/>
      <c r="D136" s="8"/>
      <c r="E136" s="8"/>
      <c r="F136" s="8"/>
      <c r="G136" s="8"/>
    </row>
    <row r="137" spans="1:7" x14ac:dyDescent="0.55000000000000004">
      <c r="A137" s="8">
        <v>2.72</v>
      </c>
      <c r="B137" s="9">
        <v>14.58</v>
      </c>
      <c r="C137" s="8"/>
      <c r="D137" s="8"/>
      <c r="E137" s="8"/>
      <c r="F137" s="8"/>
      <c r="G137" s="8"/>
    </row>
    <row r="138" spans="1:7" x14ac:dyDescent="0.55000000000000004">
      <c r="A138" s="8">
        <v>2.74</v>
      </c>
      <c r="B138" s="9">
        <v>14.68</v>
      </c>
      <c r="C138" s="8"/>
      <c r="D138" s="8"/>
      <c r="E138" s="8"/>
      <c r="F138" s="8"/>
      <c r="G138" s="8"/>
    </row>
    <row r="139" spans="1:7" x14ac:dyDescent="0.55000000000000004">
      <c r="A139" s="8">
        <v>2.76</v>
      </c>
      <c r="B139" s="9">
        <v>14.79</v>
      </c>
      <c r="C139" s="8"/>
      <c r="D139" s="8"/>
      <c r="E139" s="8"/>
      <c r="F139" s="8"/>
      <c r="G139" s="8"/>
    </row>
    <row r="140" spans="1:7" x14ac:dyDescent="0.55000000000000004">
      <c r="A140" s="8">
        <v>2.78</v>
      </c>
      <c r="B140" s="9">
        <v>14.9</v>
      </c>
      <c r="C140" s="8"/>
      <c r="D140" s="8"/>
      <c r="E140" s="8"/>
      <c r="F140" s="8"/>
      <c r="G140" s="8"/>
    </row>
    <row r="141" spans="1:7" x14ac:dyDescent="0.55000000000000004">
      <c r="A141" s="8">
        <v>2.8</v>
      </c>
      <c r="B141" s="8">
        <v>15</v>
      </c>
      <c r="C141" s="8"/>
      <c r="D141" s="8"/>
      <c r="E141" s="8"/>
      <c r="F141" s="8"/>
      <c r="G141" s="8"/>
    </row>
    <row r="142" spans="1:7" x14ac:dyDescent="0.55000000000000004">
      <c r="A142" s="8">
        <v>2.82</v>
      </c>
      <c r="B142" s="8">
        <v>15.11</v>
      </c>
      <c r="C142" s="8"/>
      <c r="D142" s="8"/>
      <c r="E142" s="8"/>
      <c r="F142" s="8"/>
      <c r="G142" s="8"/>
    </row>
    <row r="143" spans="1:7" x14ac:dyDescent="0.55000000000000004">
      <c r="A143" s="8">
        <v>2.84</v>
      </c>
      <c r="B143" s="8">
        <v>15.22</v>
      </c>
      <c r="C143" s="8"/>
      <c r="D143" s="8"/>
      <c r="E143" s="8"/>
      <c r="F143" s="8"/>
      <c r="G143" s="8"/>
    </row>
    <row r="144" spans="1:7" x14ac:dyDescent="0.55000000000000004">
      <c r="A144" s="8">
        <v>2.86</v>
      </c>
      <c r="B144" s="8">
        <v>15.32</v>
      </c>
      <c r="C144" s="8"/>
      <c r="D144" s="8"/>
      <c r="E144" s="8"/>
      <c r="F144" s="8"/>
      <c r="G144" s="8"/>
    </row>
    <row r="145" spans="1:7" x14ac:dyDescent="0.55000000000000004">
      <c r="A145" s="8">
        <v>2.88</v>
      </c>
      <c r="B145" s="8">
        <v>15.43</v>
      </c>
      <c r="C145" s="8"/>
      <c r="D145" s="8"/>
      <c r="E145" s="8"/>
      <c r="F145" s="8"/>
      <c r="G145" s="8"/>
    </row>
    <row r="146" spans="1:7" x14ac:dyDescent="0.55000000000000004">
      <c r="A146" s="8">
        <v>2.9</v>
      </c>
      <c r="B146" s="8">
        <v>15.53</v>
      </c>
      <c r="C146" s="8"/>
      <c r="D146" s="8"/>
      <c r="E146" s="8"/>
      <c r="F146" s="8"/>
      <c r="G146" s="8"/>
    </row>
    <row r="147" spans="1:7" x14ac:dyDescent="0.55000000000000004">
      <c r="A147" s="8">
        <v>2.92</v>
      </c>
      <c r="B147" s="8">
        <v>15.64</v>
      </c>
      <c r="C147" s="8"/>
      <c r="D147" s="8"/>
      <c r="E147" s="8"/>
      <c r="F147" s="8"/>
      <c r="G147" s="8"/>
    </row>
    <row r="148" spans="1:7" x14ac:dyDescent="0.55000000000000004">
      <c r="A148" s="8">
        <v>2.94</v>
      </c>
      <c r="B148" s="8">
        <v>15.75</v>
      </c>
      <c r="C148" s="8"/>
      <c r="D148" s="8"/>
      <c r="E148" s="8"/>
      <c r="F148" s="8"/>
      <c r="G148" s="8"/>
    </row>
    <row r="149" spans="1:7" x14ac:dyDescent="0.55000000000000004">
      <c r="A149" s="8">
        <v>2.96</v>
      </c>
      <c r="B149" s="8">
        <v>15.85</v>
      </c>
      <c r="C149" s="8"/>
      <c r="D149" s="8"/>
      <c r="E149" s="8"/>
      <c r="F149" s="8"/>
      <c r="G149" s="8"/>
    </row>
    <row r="150" spans="1:7" x14ac:dyDescent="0.55000000000000004">
      <c r="A150" s="8">
        <v>2.98</v>
      </c>
      <c r="B150" s="8">
        <v>15.96</v>
      </c>
      <c r="C150" s="8"/>
      <c r="D150" s="8"/>
      <c r="E150" s="8"/>
      <c r="F150" s="8"/>
      <c r="G150" s="8"/>
    </row>
    <row r="151" spans="1:7" x14ac:dyDescent="0.55000000000000004">
      <c r="A151" s="8">
        <v>3</v>
      </c>
      <c r="B151" s="9">
        <v>16.059999999999999</v>
      </c>
      <c r="C151" s="8"/>
      <c r="D151" s="8"/>
      <c r="E151" s="8"/>
      <c r="F151" s="8"/>
      <c r="G151" s="8"/>
    </row>
    <row r="152" spans="1:7" x14ac:dyDescent="0.55000000000000004">
      <c r="A152" s="8">
        <v>3.02</v>
      </c>
      <c r="B152" s="9">
        <v>16.170000000000002</v>
      </c>
      <c r="C152" s="8"/>
      <c r="D152" s="8"/>
      <c r="E152" s="8"/>
      <c r="F152" s="8"/>
      <c r="G152" s="8"/>
    </row>
    <row r="153" spans="1:7" x14ac:dyDescent="0.55000000000000004">
      <c r="A153" s="8">
        <v>3.04</v>
      </c>
      <c r="B153" s="9">
        <v>16.28</v>
      </c>
      <c r="C153" s="8"/>
      <c r="D153" s="8"/>
      <c r="E153" s="8"/>
      <c r="F153" s="8"/>
      <c r="G153" s="8"/>
    </row>
    <row r="154" spans="1:7" x14ac:dyDescent="0.55000000000000004">
      <c r="A154" s="8">
        <v>3.06</v>
      </c>
      <c r="B154" s="9">
        <v>16.38</v>
      </c>
      <c r="C154" s="8"/>
      <c r="D154" s="8"/>
      <c r="E154" s="8"/>
      <c r="F154" s="8"/>
      <c r="G154" s="8"/>
    </row>
    <row r="155" spans="1:7" x14ac:dyDescent="0.55000000000000004">
      <c r="A155" s="8">
        <v>3.08</v>
      </c>
      <c r="B155" s="9">
        <v>16.489999999999998</v>
      </c>
      <c r="C155" s="8"/>
      <c r="D155" s="8"/>
      <c r="E155" s="8"/>
      <c r="F155" s="8"/>
      <c r="G155" s="8"/>
    </row>
    <row r="156" spans="1:7" x14ac:dyDescent="0.55000000000000004">
      <c r="A156" s="8">
        <v>3.1</v>
      </c>
      <c r="B156" s="9">
        <v>16.600000000000001</v>
      </c>
      <c r="C156" s="8"/>
      <c r="D156" s="8"/>
      <c r="E156" s="8"/>
      <c r="F156" s="8"/>
      <c r="G156" s="8"/>
    </row>
    <row r="157" spans="1:7" x14ac:dyDescent="0.55000000000000004">
      <c r="A157" s="8">
        <v>3.12</v>
      </c>
      <c r="B157" s="9">
        <v>16.7</v>
      </c>
      <c r="C157" s="8"/>
      <c r="D157" s="8"/>
      <c r="E157" s="8"/>
      <c r="F157" s="8"/>
      <c r="G157" s="8"/>
    </row>
    <row r="158" spans="1:7" x14ac:dyDescent="0.55000000000000004">
      <c r="A158" s="8">
        <v>3.14</v>
      </c>
      <c r="B158" s="9">
        <v>16.809999999999999</v>
      </c>
      <c r="C158" s="8"/>
      <c r="D158" s="8"/>
      <c r="E158" s="8"/>
      <c r="F158" s="8"/>
      <c r="G158" s="8"/>
    </row>
    <row r="159" spans="1:7" x14ac:dyDescent="0.55000000000000004">
      <c r="A159" s="8">
        <v>3.16</v>
      </c>
      <c r="B159" s="9">
        <v>16.91</v>
      </c>
      <c r="C159" s="8"/>
      <c r="D159" s="8"/>
      <c r="E159" s="8"/>
      <c r="F159" s="8"/>
      <c r="G159" s="8"/>
    </row>
    <row r="160" spans="1:7" x14ac:dyDescent="0.55000000000000004">
      <c r="A160" s="8">
        <v>3.18</v>
      </c>
      <c r="B160" s="9">
        <v>17.02</v>
      </c>
      <c r="C160" s="8"/>
      <c r="D160" s="8"/>
      <c r="E160" s="8"/>
      <c r="F160" s="8"/>
      <c r="G160" s="8"/>
    </row>
    <row r="161" spans="1:7" x14ac:dyDescent="0.55000000000000004">
      <c r="A161" s="8">
        <v>3.2</v>
      </c>
      <c r="B161" s="9">
        <v>17.13</v>
      </c>
      <c r="C161" s="8"/>
      <c r="D161" s="8"/>
      <c r="E161" s="8"/>
      <c r="F161" s="8"/>
      <c r="G161" s="8"/>
    </row>
    <row r="162" spans="1:7" x14ac:dyDescent="0.55000000000000004">
      <c r="A162" s="8">
        <v>3.22</v>
      </c>
      <c r="B162" s="9">
        <v>17.23</v>
      </c>
      <c r="C162" s="8"/>
      <c r="D162" s="8"/>
      <c r="E162" s="8"/>
      <c r="F162" s="8"/>
      <c r="G162" s="8"/>
    </row>
    <row r="163" spans="1:7" x14ac:dyDescent="0.55000000000000004">
      <c r="A163" s="8">
        <v>3.24</v>
      </c>
      <c r="B163" s="9">
        <v>17.34</v>
      </c>
      <c r="C163" s="8"/>
      <c r="D163" s="8"/>
      <c r="E163" s="8"/>
      <c r="F163" s="8"/>
      <c r="G163" s="8"/>
    </row>
    <row r="164" spans="1:7" x14ac:dyDescent="0.55000000000000004">
      <c r="A164" s="8">
        <v>3.26</v>
      </c>
      <c r="B164" s="9">
        <v>17.45</v>
      </c>
      <c r="C164" s="8"/>
      <c r="D164" s="8"/>
      <c r="E164" s="8"/>
      <c r="F164" s="8"/>
      <c r="G164" s="8"/>
    </row>
    <row r="165" spans="1:7" x14ac:dyDescent="0.55000000000000004">
      <c r="A165" s="8">
        <v>3.28</v>
      </c>
      <c r="B165" s="9">
        <v>17.55</v>
      </c>
      <c r="C165" s="8"/>
      <c r="D165" s="8"/>
      <c r="E165" s="8"/>
      <c r="F165" s="8"/>
      <c r="G165" s="8"/>
    </row>
    <row r="166" spans="1:7" x14ac:dyDescent="0.55000000000000004">
      <c r="A166" s="8">
        <v>3.3</v>
      </c>
      <c r="B166" s="9">
        <v>17.66</v>
      </c>
      <c r="C166" s="8"/>
      <c r="D166" s="8"/>
      <c r="E166" s="8"/>
      <c r="F166" s="8"/>
      <c r="G166" s="8"/>
    </row>
    <row r="167" spans="1:7" x14ac:dyDescent="0.55000000000000004">
      <c r="A167" s="8">
        <v>3.32</v>
      </c>
      <c r="B167" s="9">
        <v>17.77</v>
      </c>
      <c r="C167" s="8"/>
      <c r="D167" s="8"/>
      <c r="E167" s="8"/>
      <c r="F167" s="8"/>
      <c r="G167" s="8"/>
    </row>
    <row r="168" spans="1:7" x14ac:dyDescent="0.55000000000000004">
      <c r="A168" s="8">
        <v>3.34</v>
      </c>
      <c r="B168" s="9">
        <v>17.87</v>
      </c>
      <c r="C168" s="8"/>
      <c r="D168" s="8"/>
      <c r="E168" s="8"/>
      <c r="F168" s="8"/>
      <c r="G168" s="8"/>
    </row>
    <row r="169" spans="1:7" x14ac:dyDescent="0.55000000000000004">
      <c r="A169" s="8">
        <v>3.36</v>
      </c>
      <c r="B169" s="9">
        <v>17.98</v>
      </c>
      <c r="C169" s="8"/>
      <c r="D169" s="8"/>
      <c r="E169" s="8"/>
      <c r="F169" s="8"/>
      <c r="G169" s="8"/>
    </row>
    <row r="170" spans="1:7" x14ac:dyDescent="0.55000000000000004">
      <c r="A170" s="8">
        <v>3.38</v>
      </c>
      <c r="B170" s="9">
        <v>18.079999999999998</v>
      </c>
      <c r="C170" s="8"/>
      <c r="D170" s="8"/>
      <c r="E170" s="8"/>
      <c r="F170" s="8"/>
      <c r="G170" s="8"/>
    </row>
    <row r="171" spans="1:7" x14ac:dyDescent="0.55000000000000004">
      <c r="A171" s="8">
        <v>3.4</v>
      </c>
      <c r="B171" s="9">
        <v>18.190000000000001</v>
      </c>
      <c r="C171" s="8"/>
      <c r="D171" s="8"/>
      <c r="E171" s="8"/>
      <c r="F171" s="8"/>
      <c r="G171" s="8"/>
    </row>
    <row r="172" spans="1:7" x14ac:dyDescent="0.55000000000000004">
      <c r="A172" s="8">
        <v>3.42</v>
      </c>
      <c r="B172" s="9">
        <v>18.3</v>
      </c>
      <c r="C172" s="8"/>
      <c r="D172" s="8"/>
      <c r="E172" s="8"/>
      <c r="F172" s="8"/>
      <c r="G172" s="8"/>
    </row>
    <row r="173" spans="1:7" x14ac:dyDescent="0.55000000000000004">
      <c r="A173" s="8">
        <v>3.44</v>
      </c>
      <c r="B173" s="9">
        <v>18.399999999999999</v>
      </c>
      <c r="C173" s="8"/>
      <c r="D173" s="8"/>
      <c r="E173" s="8"/>
      <c r="F173" s="8"/>
      <c r="G173" s="8"/>
    </row>
    <row r="174" spans="1:7" x14ac:dyDescent="0.55000000000000004">
      <c r="A174" s="8">
        <v>3.46</v>
      </c>
      <c r="B174" s="9">
        <v>18.510000000000002</v>
      </c>
      <c r="C174" s="8"/>
      <c r="D174" s="8"/>
      <c r="E174" s="8"/>
      <c r="F174" s="8"/>
      <c r="G174" s="8"/>
    </row>
    <row r="175" spans="1:7" x14ac:dyDescent="0.55000000000000004">
      <c r="A175" s="8">
        <v>3.48</v>
      </c>
      <c r="B175" s="9">
        <v>18.62</v>
      </c>
      <c r="C175" s="8"/>
      <c r="D175" s="8"/>
      <c r="E175" s="8"/>
      <c r="F175" s="8"/>
      <c r="G175" s="8"/>
    </row>
    <row r="176" spans="1:7" x14ac:dyDescent="0.55000000000000004">
      <c r="A176" s="8">
        <v>3.5</v>
      </c>
      <c r="B176" s="9">
        <v>18.72</v>
      </c>
      <c r="C176" s="8"/>
      <c r="D176" s="8"/>
      <c r="E176" s="8"/>
      <c r="F176" s="8"/>
      <c r="G176" s="8"/>
    </row>
    <row r="177" spans="1:7" x14ac:dyDescent="0.55000000000000004">
      <c r="A177" s="8">
        <v>3.52</v>
      </c>
      <c r="B177" s="9">
        <v>18.829999999999998</v>
      </c>
      <c r="C177" s="8"/>
      <c r="D177" s="8"/>
      <c r="E177" s="8"/>
      <c r="F177" s="8"/>
      <c r="G177" s="8"/>
    </row>
    <row r="178" spans="1:7" x14ac:dyDescent="0.55000000000000004">
      <c r="A178" s="8">
        <v>3.54</v>
      </c>
      <c r="B178" s="9">
        <v>18.940000000000001</v>
      </c>
      <c r="C178" s="8"/>
      <c r="D178" s="8"/>
      <c r="E178" s="8"/>
      <c r="F178" s="8"/>
      <c r="G178" s="8"/>
    </row>
    <row r="179" spans="1:7" x14ac:dyDescent="0.55000000000000004">
      <c r="A179" s="8">
        <v>3.56</v>
      </c>
      <c r="B179" s="9">
        <v>19.04</v>
      </c>
      <c r="C179" s="8"/>
      <c r="D179" s="8"/>
      <c r="E179" s="8"/>
      <c r="F179" s="8"/>
      <c r="G179" s="8"/>
    </row>
    <row r="180" spans="1:7" x14ac:dyDescent="0.55000000000000004">
      <c r="A180" s="8">
        <v>3.58</v>
      </c>
      <c r="B180" s="9">
        <v>19.149999999999999</v>
      </c>
      <c r="C180" s="8"/>
      <c r="D180" s="8"/>
      <c r="E180" s="8"/>
      <c r="F180" s="8"/>
      <c r="G180" s="8"/>
    </row>
    <row r="181" spans="1:7" x14ac:dyDescent="0.55000000000000004">
      <c r="A181" s="8">
        <v>3.6</v>
      </c>
      <c r="B181" s="9">
        <v>19.25</v>
      </c>
      <c r="C181" s="8"/>
      <c r="D181" s="8"/>
      <c r="E181" s="8"/>
      <c r="F181" s="8"/>
      <c r="G181" s="8"/>
    </row>
    <row r="182" spans="1:7" x14ac:dyDescent="0.55000000000000004">
      <c r="A182" s="8">
        <v>3.62</v>
      </c>
      <c r="B182" s="9">
        <v>19.36</v>
      </c>
      <c r="C182" s="8"/>
      <c r="D182" s="8"/>
      <c r="E182" s="8"/>
      <c r="F182" s="8"/>
      <c r="G182" s="8"/>
    </row>
    <row r="183" spans="1:7" x14ac:dyDescent="0.55000000000000004">
      <c r="A183" s="8">
        <v>3.64</v>
      </c>
      <c r="B183" s="9">
        <v>19.47</v>
      </c>
      <c r="C183" s="8"/>
      <c r="D183" s="8"/>
      <c r="E183" s="8"/>
      <c r="F183" s="8"/>
      <c r="G183" s="8"/>
    </row>
    <row r="184" spans="1:7" x14ac:dyDescent="0.55000000000000004">
      <c r="A184" s="8">
        <v>3.66</v>
      </c>
      <c r="B184" s="9">
        <v>19.57</v>
      </c>
      <c r="C184" s="8"/>
      <c r="D184" s="8"/>
      <c r="E184" s="8"/>
      <c r="F184" s="8"/>
      <c r="G184" s="8"/>
    </row>
    <row r="185" spans="1:7" x14ac:dyDescent="0.55000000000000004">
      <c r="A185" s="8">
        <v>3.68</v>
      </c>
      <c r="B185" s="9">
        <v>19.68</v>
      </c>
      <c r="C185" s="8"/>
      <c r="D185" s="8"/>
      <c r="E185" s="8"/>
      <c r="F185" s="8"/>
      <c r="G185" s="8"/>
    </row>
    <row r="186" spans="1:7" x14ac:dyDescent="0.55000000000000004">
      <c r="A186" s="8">
        <v>3.7</v>
      </c>
      <c r="B186" s="9">
        <v>19.79</v>
      </c>
      <c r="C186" s="8"/>
      <c r="D186" s="8"/>
      <c r="E186" s="8"/>
      <c r="F186" s="8"/>
      <c r="G186" s="8"/>
    </row>
    <row r="187" spans="1:7" x14ac:dyDescent="0.55000000000000004">
      <c r="A187" s="8">
        <v>3.72</v>
      </c>
      <c r="B187" s="9">
        <v>19.89</v>
      </c>
      <c r="C187" s="8"/>
      <c r="D187" s="8"/>
      <c r="E187" s="8"/>
      <c r="F187" s="8"/>
      <c r="G187" s="8"/>
    </row>
    <row r="188" spans="1:7" x14ac:dyDescent="0.55000000000000004">
      <c r="A188" s="8">
        <v>3.74</v>
      </c>
      <c r="B188" s="9">
        <v>20</v>
      </c>
      <c r="C188" s="8"/>
      <c r="D188" s="8"/>
      <c r="E188" s="8"/>
      <c r="F188" s="8"/>
      <c r="G188" s="8"/>
    </row>
    <row r="189" spans="1:7" x14ac:dyDescent="0.55000000000000004">
      <c r="A189" s="8">
        <v>3.76</v>
      </c>
      <c r="B189" s="9">
        <v>20.11</v>
      </c>
      <c r="C189" s="8"/>
      <c r="D189" s="8"/>
      <c r="E189" s="8"/>
      <c r="F189" s="8"/>
      <c r="G189" s="8"/>
    </row>
    <row r="190" spans="1:7" x14ac:dyDescent="0.55000000000000004">
      <c r="A190" s="8">
        <v>3.78</v>
      </c>
      <c r="B190" s="9">
        <v>20.21</v>
      </c>
      <c r="C190" s="8"/>
      <c r="D190" s="8"/>
      <c r="E190" s="8"/>
      <c r="F190" s="8"/>
      <c r="G190" s="8"/>
    </row>
    <row r="191" spans="1:7" x14ac:dyDescent="0.55000000000000004">
      <c r="A191" s="8">
        <v>3.8</v>
      </c>
      <c r="B191" s="8">
        <v>20.32</v>
      </c>
      <c r="C191" s="8"/>
      <c r="D191" s="8"/>
      <c r="E191" s="8"/>
      <c r="F191" s="8"/>
      <c r="G191" s="8"/>
    </row>
    <row r="192" spans="1:7" x14ac:dyDescent="0.55000000000000004">
      <c r="A192" s="8">
        <v>3.82</v>
      </c>
      <c r="B192" s="8">
        <v>20.43</v>
      </c>
      <c r="C192" s="8"/>
      <c r="D192" s="8"/>
      <c r="E192" s="8"/>
      <c r="F192" s="8"/>
      <c r="G192" s="8"/>
    </row>
    <row r="193" spans="1:7" x14ac:dyDescent="0.55000000000000004">
      <c r="A193" s="8">
        <v>3.84</v>
      </c>
      <c r="B193" s="8">
        <v>20.53</v>
      </c>
      <c r="C193" s="8"/>
      <c r="D193" s="8"/>
      <c r="E193" s="8"/>
      <c r="F193" s="8"/>
      <c r="G193" s="8"/>
    </row>
    <row r="194" spans="1:7" x14ac:dyDescent="0.55000000000000004">
      <c r="A194" s="8">
        <v>3.86</v>
      </c>
      <c r="B194" s="8">
        <v>20.64</v>
      </c>
      <c r="C194" s="8"/>
      <c r="D194" s="8"/>
      <c r="E194" s="8"/>
      <c r="F194" s="8"/>
      <c r="G194" s="8"/>
    </row>
    <row r="195" spans="1:7" x14ac:dyDescent="0.55000000000000004">
      <c r="A195" s="8">
        <v>3.88</v>
      </c>
      <c r="B195" s="8">
        <v>20.74</v>
      </c>
      <c r="C195" s="8"/>
      <c r="D195" s="8"/>
      <c r="E195" s="8"/>
      <c r="F195" s="8"/>
      <c r="G195" s="8"/>
    </row>
    <row r="196" spans="1:7" x14ac:dyDescent="0.55000000000000004">
      <c r="A196" s="8">
        <v>3.9</v>
      </c>
      <c r="B196" s="8">
        <v>20.85</v>
      </c>
      <c r="C196" s="8"/>
      <c r="D196" s="8"/>
      <c r="E196" s="8"/>
      <c r="F196" s="8"/>
      <c r="G196" s="8"/>
    </row>
    <row r="197" spans="1:7" x14ac:dyDescent="0.55000000000000004">
      <c r="A197" s="8">
        <v>3.92</v>
      </c>
      <c r="B197" s="8">
        <v>20.96</v>
      </c>
      <c r="C197" s="8"/>
      <c r="D197" s="8"/>
      <c r="E197" s="8"/>
      <c r="F197" s="8"/>
      <c r="G197" s="8"/>
    </row>
    <row r="198" spans="1:7" x14ac:dyDescent="0.55000000000000004">
      <c r="A198" s="8">
        <v>3.94</v>
      </c>
      <c r="B198" s="8">
        <v>21.06</v>
      </c>
      <c r="C198" s="8"/>
      <c r="D198" s="8"/>
      <c r="E198" s="8"/>
      <c r="F198" s="8"/>
      <c r="G198" s="8"/>
    </row>
    <row r="199" spans="1:7" x14ac:dyDescent="0.55000000000000004">
      <c r="A199" s="8">
        <v>3.96</v>
      </c>
      <c r="B199" s="8">
        <v>21.17</v>
      </c>
      <c r="C199" s="8"/>
      <c r="D199" s="8"/>
      <c r="E199" s="8"/>
      <c r="F199" s="8"/>
      <c r="G199" s="8"/>
    </row>
    <row r="200" spans="1:7" x14ac:dyDescent="0.55000000000000004">
      <c r="A200" s="8">
        <v>3.98</v>
      </c>
      <c r="B200" s="8">
        <v>21.28</v>
      </c>
      <c r="C200" s="8"/>
      <c r="D200" s="8"/>
      <c r="E200" s="8"/>
      <c r="F200" s="8"/>
      <c r="G200" s="8"/>
    </row>
    <row r="201" spans="1:7" x14ac:dyDescent="0.55000000000000004">
      <c r="A201" s="8">
        <v>4</v>
      </c>
      <c r="B201" s="9">
        <v>21.38</v>
      </c>
      <c r="C201" s="8"/>
      <c r="D201" s="8"/>
      <c r="E201" s="8"/>
      <c r="F201" s="8"/>
      <c r="G201" s="8"/>
    </row>
    <row r="202" spans="1:7" x14ac:dyDescent="0.55000000000000004">
      <c r="A202" s="8">
        <v>4.0199999999999996</v>
      </c>
      <c r="B202" s="9">
        <v>21.49</v>
      </c>
      <c r="C202" s="8"/>
      <c r="D202" s="8"/>
      <c r="E202" s="8"/>
      <c r="F202" s="8"/>
      <c r="G202" s="8"/>
    </row>
    <row r="203" spans="1:7" x14ac:dyDescent="0.55000000000000004">
      <c r="A203" s="8">
        <v>4.04</v>
      </c>
      <c r="B203" s="9">
        <v>21.6</v>
      </c>
      <c r="C203" s="8"/>
      <c r="D203" s="8"/>
      <c r="E203" s="8"/>
      <c r="F203" s="8"/>
      <c r="G203" s="8"/>
    </row>
    <row r="204" spans="1:7" x14ac:dyDescent="0.55000000000000004">
      <c r="A204" s="8">
        <v>4.0599999999999996</v>
      </c>
      <c r="B204" s="9">
        <v>21.7</v>
      </c>
      <c r="C204" s="8"/>
      <c r="D204" s="8"/>
      <c r="E204" s="8"/>
      <c r="F204" s="8"/>
      <c r="G204" s="8"/>
    </row>
    <row r="205" spans="1:7" x14ac:dyDescent="0.55000000000000004">
      <c r="A205" s="8">
        <v>4.08</v>
      </c>
      <c r="B205" s="9">
        <v>21.81</v>
      </c>
      <c r="C205" s="8"/>
      <c r="D205" s="8"/>
      <c r="E205" s="8"/>
      <c r="F205" s="8"/>
      <c r="G205" s="8"/>
    </row>
    <row r="206" spans="1:7" x14ac:dyDescent="0.55000000000000004">
      <c r="A206" s="8">
        <v>4.0999999999999996</v>
      </c>
      <c r="B206" s="9">
        <v>21.91</v>
      </c>
      <c r="C206" s="8"/>
      <c r="D206" s="8"/>
      <c r="E206" s="8"/>
      <c r="F206" s="8"/>
      <c r="G206" s="8"/>
    </row>
    <row r="207" spans="1:7" x14ac:dyDescent="0.55000000000000004">
      <c r="A207" s="8">
        <v>4.12</v>
      </c>
      <c r="B207" s="9">
        <v>22.02</v>
      </c>
      <c r="C207" s="8"/>
      <c r="D207" s="8"/>
      <c r="E207" s="8"/>
      <c r="F207" s="8"/>
      <c r="G207" s="8"/>
    </row>
    <row r="208" spans="1:7" x14ac:dyDescent="0.55000000000000004">
      <c r="A208" s="8">
        <v>4.1399999999999997</v>
      </c>
      <c r="B208" s="9">
        <v>22.13</v>
      </c>
      <c r="C208" s="8"/>
      <c r="D208" s="8"/>
      <c r="E208" s="8"/>
      <c r="F208" s="8"/>
      <c r="G208" s="8"/>
    </row>
    <row r="209" spans="1:7" x14ac:dyDescent="0.55000000000000004">
      <c r="A209" s="8">
        <v>4.16</v>
      </c>
      <c r="B209" s="9">
        <v>22.23</v>
      </c>
      <c r="C209" s="8"/>
      <c r="D209" s="8"/>
      <c r="E209" s="8"/>
      <c r="F209" s="8"/>
      <c r="G209" s="8"/>
    </row>
    <row r="210" spans="1:7" x14ac:dyDescent="0.55000000000000004">
      <c r="A210" s="8">
        <v>4.18</v>
      </c>
      <c r="B210" s="9">
        <v>22.34</v>
      </c>
      <c r="C210" s="8"/>
      <c r="D210" s="8"/>
      <c r="E210" s="8"/>
      <c r="F210" s="8"/>
      <c r="G210" s="8"/>
    </row>
    <row r="211" spans="1:7" x14ac:dyDescent="0.55000000000000004">
      <c r="A211" s="8">
        <v>4.2</v>
      </c>
      <c r="B211" s="9">
        <v>22.45</v>
      </c>
      <c r="C211" s="8"/>
      <c r="D211" s="8"/>
      <c r="E211" s="8"/>
      <c r="F211" s="8"/>
      <c r="G211" s="8"/>
    </row>
    <row r="212" spans="1:7" x14ac:dyDescent="0.55000000000000004">
      <c r="A212" s="8">
        <v>4.22</v>
      </c>
      <c r="B212" s="9">
        <v>22.55</v>
      </c>
      <c r="C212" s="8"/>
      <c r="D212" s="8"/>
      <c r="E212" s="8"/>
      <c r="F212" s="8"/>
      <c r="G212" s="8"/>
    </row>
    <row r="213" spans="1:7" x14ac:dyDescent="0.55000000000000004">
      <c r="A213" s="8">
        <v>4.24</v>
      </c>
      <c r="B213" s="9">
        <v>22.66</v>
      </c>
      <c r="C213" s="8"/>
      <c r="D213" s="8"/>
      <c r="E213" s="8"/>
      <c r="F213" s="8"/>
      <c r="G213" s="8"/>
    </row>
    <row r="214" spans="1:7" x14ac:dyDescent="0.55000000000000004">
      <c r="A214" s="8">
        <v>4.26</v>
      </c>
      <c r="B214" s="9">
        <v>22.77</v>
      </c>
      <c r="C214" s="8"/>
      <c r="D214" s="8"/>
      <c r="E214" s="8"/>
      <c r="F214" s="8"/>
      <c r="G214" s="8"/>
    </row>
    <row r="215" spans="1:7" x14ac:dyDescent="0.55000000000000004">
      <c r="A215" s="8">
        <v>4.28</v>
      </c>
      <c r="B215" s="9">
        <v>22.87</v>
      </c>
      <c r="C215" s="8"/>
      <c r="D215" s="8"/>
      <c r="E215" s="8"/>
      <c r="F215" s="8"/>
      <c r="G215" s="8"/>
    </row>
    <row r="216" spans="1:7" x14ac:dyDescent="0.55000000000000004">
      <c r="A216" s="8">
        <v>4.3</v>
      </c>
      <c r="B216" s="9">
        <v>22.98</v>
      </c>
      <c r="C216" s="8"/>
      <c r="D216" s="8"/>
      <c r="E216" s="8"/>
      <c r="F216" s="8"/>
      <c r="G216" s="8"/>
    </row>
    <row r="217" spans="1:7" x14ac:dyDescent="0.55000000000000004">
      <c r="A217" s="8">
        <v>4.32</v>
      </c>
      <c r="B217" s="9">
        <v>23.08</v>
      </c>
      <c r="C217" s="8"/>
      <c r="D217" s="8"/>
      <c r="E217" s="8"/>
      <c r="F217" s="8"/>
      <c r="G217" s="8"/>
    </row>
    <row r="218" spans="1:7" x14ac:dyDescent="0.55000000000000004">
      <c r="A218" s="8">
        <v>4.34</v>
      </c>
      <c r="B218" s="9">
        <v>23.19</v>
      </c>
      <c r="C218" s="8"/>
      <c r="D218" s="8"/>
      <c r="E218" s="8"/>
      <c r="F218" s="8"/>
      <c r="G218" s="8"/>
    </row>
    <row r="219" spans="1:7" x14ac:dyDescent="0.55000000000000004">
      <c r="A219" s="8">
        <v>4.3600000000000003</v>
      </c>
      <c r="B219" s="9">
        <v>23.3</v>
      </c>
      <c r="C219" s="8"/>
      <c r="D219" s="8"/>
      <c r="E219" s="8"/>
      <c r="F219" s="8"/>
      <c r="G219" s="8"/>
    </row>
    <row r="220" spans="1:7" x14ac:dyDescent="0.55000000000000004">
      <c r="A220" s="8">
        <v>4.38</v>
      </c>
      <c r="B220" s="9">
        <v>23.4</v>
      </c>
      <c r="C220" s="8"/>
      <c r="D220" s="8"/>
      <c r="E220" s="8"/>
      <c r="F220" s="8"/>
      <c r="G220" s="8"/>
    </row>
    <row r="221" spans="1:7" x14ac:dyDescent="0.55000000000000004">
      <c r="A221" s="8">
        <v>4.4000000000000004</v>
      </c>
      <c r="B221" s="9">
        <v>23.51</v>
      </c>
      <c r="C221" s="8"/>
      <c r="D221" s="8"/>
      <c r="E221" s="8"/>
      <c r="F221" s="8"/>
      <c r="G221" s="8"/>
    </row>
    <row r="222" spans="1:7" x14ac:dyDescent="0.55000000000000004">
      <c r="A222" s="8">
        <v>4.42</v>
      </c>
      <c r="B222" s="9">
        <v>23.62</v>
      </c>
      <c r="C222" s="8"/>
      <c r="D222" s="8"/>
      <c r="E222" s="8"/>
      <c r="F222" s="8"/>
      <c r="G222" s="8"/>
    </row>
    <row r="223" spans="1:7" x14ac:dyDescent="0.55000000000000004">
      <c r="A223" s="8">
        <v>4.4400000000000004</v>
      </c>
      <c r="B223" s="9">
        <v>23.72</v>
      </c>
      <c r="C223" s="8"/>
      <c r="D223" s="8"/>
      <c r="E223" s="8"/>
      <c r="F223" s="8"/>
      <c r="G223" s="8"/>
    </row>
    <row r="224" spans="1:7" x14ac:dyDescent="0.55000000000000004">
      <c r="A224" s="8">
        <v>4.46</v>
      </c>
      <c r="B224" s="9">
        <v>23.83</v>
      </c>
      <c r="C224" s="8"/>
      <c r="D224" s="8"/>
      <c r="E224" s="8"/>
      <c r="F224" s="8"/>
      <c r="G224" s="8"/>
    </row>
    <row r="225" spans="1:7" x14ac:dyDescent="0.55000000000000004">
      <c r="A225" s="8">
        <v>4.4800000000000004</v>
      </c>
      <c r="B225" s="9">
        <v>23.94</v>
      </c>
      <c r="C225" s="8"/>
      <c r="D225" s="8"/>
      <c r="E225" s="8"/>
      <c r="F225" s="8"/>
      <c r="G225" s="8"/>
    </row>
    <row r="226" spans="1:7" x14ac:dyDescent="0.55000000000000004">
      <c r="A226" s="8">
        <v>4.5</v>
      </c>
      <c r="B226" s="9">
        <v>24.04</v>
      </c>
      <c r="C226" s="8"/>
      <c r="D226" s="8"/>
      <c r="E226" s="8"/>
      <c r="F226" s="8"/>
      <c r="G226" s="8"/>
    </row>
    <row r="227" spans="1:7" x14ac:dyDescent="0.55000000000000004">
      <c r="A227" s="8">
        <v>4.5199999999999996</v>
      </c>
      <c r="B227" s="9">
        <v>24.15</v>
      </c>
      <c r="C227" s="8"/>
      <c r="D227" s="8"/>
      <c r="E227" s="8"/>
      <c r="F227" s="8"/>
      <c r="G227" s="8"/>
    </row>
    <row r="228" spans="1:7" x14ac:dyDescent="0.55000000000000004">
      <c r="A228" s="8">
        <v>4.54</v>
      </c>
      <c r="B228" s="9">
        <v>24.25</v>
      </c>
      <c r="C228" s="8"/>
      <c r="D228" s="8"/>
      <c r="E228" s="8"/>
      <c r="F228" s="8"/>
      <c r="G228" s="8"/>
    </row>
    <row r="229" spans="1:7" x14ac:dyDescent="0.55000000000000004">
      <c r="A229" s="8">
        <v>4.5599999999999996</v>
      </c>
      <c r="B229" s="9">
        <v>24.36</v>
      </c>
      <c r="C229" s="8"/>
      <c r="D229" s="8"/>
      <c r="E229" s="8"/>
      <c r="F229" s="8"/>
      <c r="G229" s="8"/>
    </row>
    <row r="230" spans="1:7" x14ac:dyDescent="0.55000000000000004">
      <c r="A230" s="8">
        <v>4.58</v>
      </c>
      <c r="B230" s="9">
        <v>24.47</v>
      </c>
      <c r="C230" s="8"/>
      <c r="D230" s="8"/>
      <c r="E230" s="8"/>
      <c r="F230" s="8"/>
      <c r="G230" s="8"/>
    </row>
    <row r="231" spans="1:7" x14ac:dyDescent="0.55000000000000004">
      <c r="A231" s="8">
        <v>4.5999999999999996</v>
      </c>
      <c r="B231" s="9">
        <v>24.57</v>
      </c>
      <c r="C231" s="8"/>
      <c r="D231" s="8"/>
      <c r="E231" s="8"/>
      <c r="F231" s="8"/>
      <c r="G231" s="8"/>
    </row>
    <row r="232" spans="1:7" x14ac:dyDescent="0.55000000000000004">
      <c r="A232" s="8">
        <v>4.62</v>
      </c>
      <c r="B232" s="9">
        <v>24.68</v>
      </c>
      <c r="C232" s="8"/>
      <c r="D232" s="8"/>
      <c r="E232" s="8"/>
      <c r="F232" s="8"/>
      <c r="G232" s="8"/>
    </row>
    <row r="233" spans="1:7" x14ac:dyDescent="0.55000000000000004">
      <c r="A233" s="8">
        <v>4.6399999999999997</v>
      </c>
      <c r="B233" s="9">
        <v>24.79</v>
      </c>
      <c r="C233" s="8"/>
      <c r="D233" s="8"/>
      <c r="E233" s="8"/>
      <c r="F233" s="8"/>
      <c r="G233" s="8"/>
    </row>
    <row r="234" spans="1:7" x14ac:dyDescent="0.55000000000000004">
      <c r="A234" s="8">
        <v>4.66</v>
      </c>
      <c r="B234" s="9">
        <v>24.89</v>
      </c>
      <c r="C234" s="8"/>
      <c r="D234" s="8"/>
      <c r="E234" s="8"/>
      <c r="F234" s="8"/>
      <c r="G234" s="8"/>
    </row>
    <row r="235" spans="1:7" x14ac:dyDescent="0.55000000000000004">
      <c r="A235" s="8">
        <v>4.68</v>
      </c>
      <c r="B235" s="9">
        <v>25</v>
      </c>
      <c r="C235" s="8"/>
      <c r="D235" s="8"/>
      <c r="E235" s="8"/>
      <c r="F235" s="8"/>
      <c r="G235" s="8"/>
    </row>
    <row r="236" spans="1:7" x14ac:dyDescent="0.55000000000000004">
      <c r="A236" s="8">
        <v>4.7</v>
      </c>
      <c r="B236" s="9">
        <v>25.11</v>
      </c>
      <c r="C236" s="8"/>
      <c r="D236" s="8"/>
      <c r="E236" s="8"/>
      <c r="F236" s="8"/>
      <c r="G236" s="8"/>
    </row>
    <row r="237" spans="1:7" x14ac:dyDescent="0.55000000000000004">
      <c r="A237" s="8">
        <v>4.72</v>
      </c>
      <c r="B237" s="9">
        <v>25.21</v>
      </c>
      <c r="C237" s="8"/>
      <c r="D237" s="8"/>
      <c r="E237" s="8"/>
      <c r="F237" s="8"/>
      <c r="G237" s="8"/>
    </row>
    <row r="238" spans="1:7" x14ac:dyDescent="0.55000000000000004">
      <c r="A238" s="8">
        <v>4.74</v>
      </c>
      <c r="B238" s="9">
        <v>25.32</v>
      </c>
      <c r="C238" s="8"/>
      <c r="D238" s="8"/>
      <c r="E238" s="8"/>
      <c r="F238" s="8"/>
      <c r="G238" s="8"/>
    </row>
    <row r="239" spans="1:7" x14ac:dyDescent="0.55000000000000004">
      <c r="A239" s="8">
        <v>4.76</v>
      </c>
      <c r="B239" s="9">
        <v>25.42</v>
      </c>
      <c r="C239" s="8"/>
      <c r="D239" s="8"/>
      <c r="E239" s="8"/>
      <c r="F239" s="8"/>
      <c r="G239" s="8"/>
    </row>
    <row r="240" spans="1:7" x14ac:dyDescent="0.55000000000000004">
      <c r="A240" s="8">
        <v>4.78</v>
      </c>
      <c r="B240" s="9">
        <v>25.53</v>
      </c>
      <c r="C240" s="8"/>
      <c r="D240" s="8"/>
      <c r="E240" s="8"/>
      <c r="F240" s="8"/>
      <c r="G240" s="8"/>
    </row>
    <row r="241" spans="1:7" x14ac:dyDescent="0.55000000000000004">
      <c r="A241" s="8">
        <v>4.8</v>
      </c>
      <c r="B241" s="9">
        <v>25.64</v>
      </c>
      <c r="C241" s="8"/>
      <c r="D241" s="8"/>
      <c r="E241" s="8"/>
      <c r="F241" s="8"/>
      <c r="G241" s="8"/>
    </row>
    <row r="242" spans="1:7" x14ac:dyDescent="0.55000000000000004">
      <c r="A242" s="8">
        <v>4.82</v>
      </c>
      <c r="B242" s="9">
        <v>25.74</v>
      </c>
      <c r="C242" s="8"/>
      <c r="D242" s="8"/>
      <c r="E242" s="8"/>
      <c r="F242" s="8"/>
      <c r="G242" s="8"/>
    </row>
    <row r="243" spans="1:7" x14ac:dyDescent="0.55000000000000004">
      <c r="A243" s="8">
        <v>4.84</v>
      </c>
      <c r="B243" s="9">
        <v>25.85</v>
      </c>
      <c r="C243" s="8"/>
      <c r="D243" s="8"/>
      <c r="E243" s="8"/>
      <c r="F243" s="8"/>
      <c r="G243" s="8"/>
    </row>
    <row r="244" spans="1:7" x14ac:dyDescent="0.55000000000000004">
      <c r="A244" s="8">
        <v>4.8600000000000003</v>
      </c>
      <c r="B244" s="9">
        <v>25.96</v>
      </c>
      <c r="C244" s="8"/>
      <c r="D244" s="8"/>
      <c r="E244" s="8"/>
      <c r="F244" s="8"/>
      <c r="G244" s="8"/>
    </row>
    <row r="245" spans="1:7" x14ac:dyDescent="0.55000000000000004">
      <c r="A245" s="8">
        <v>4.88</v>
      </c>
      <c r="B245" s="9">
        <v>26.06</v>
      </c>
      <c r="C245" s="8"/>
      <c r="D245" s="8"/>
      <c r="E245" s="8"/>
      <c r="F245" s="8"/>
      <c r="G245" s="8"/>
    </row>
    <row r="246" spans="1:7" x14ac:dyDescent="0.55000000000000004">
      <c r="A246" s="8">
        <v>4.9000000000000004</v>
      </c>
      <c r="B246" s="9">
        <v>26.17</v>
      </c>
      <c r="C246" s="8"/>
      <c r="D246" s="8"/>
      <c r="E246" s="8"/>
      <c r="F246" s="8"/>
      <c r="G246" s="8"/>
    </row>
    <row r="247" spans="1:7" x14ac:dyDescent="0.55000000000000004">
      <c r="A247" s="8">
        <v>4.92</v>
      </c>
      <c r="B247" s="9">
        <v>26.28</v>
      </c>
      <c r="C247" s="8"/>
      <c r="D247" s="8"/>
      <c r="E247" s="8"/>
      <c r="F247" s="8"/>
      <c r="G247" s="8"/>
    </row>
    <row r="248" spans="1:7" x14ac:dyDescent="0.55000000000000004">
      <c r="A248" s="8">
        <v>4.9400000000000004</v>
      </c>
      <c r="B248" s="9">
        <v>26.38</v>
      </c>
      <c r="C248" s="8"/>
      <c r="D248" s="8"/>
      <c r="E248" s="8"/>
      <c r="F248" s="8"/>
      <c r="G248" s="8"/>
    </row>
    <row r="249" spans="1:7" x14ac:dyDescent="0.55000000000000004">
      <c r="A249" s="8">
        <v>4.96</v>
      </c>
      <c r="B249" s="9">
        <v>26.49</v>
      </c>
      <c r="C249" s="8"/>
      <c r="D249" s="8"/>
      <c r="E249" s="8"/>
      <c r="F249" s="8"/>
      <c r="G249" s="8"/>
    </row>
    <row r="250" spans="1:7" x14ac:dyDescent="0.55000000000000004">
      <c r="A250" s="8">
        <v>4.9800000000000004</v>
      </c>
      <c r="B250" s="9">
        <v>26.59</v>
      </c>
      <c r="C250" s="8"/>
      <c r="D250" s="8"/>
      <c r="E250" s="8"/>
      <c r="F250" s="8"/>
      <c r="G250" s="8"/>
    </row>
    <row r="251" spans="1:7" x14ac:dyDescent="0.55000000000000004">
      <c r="A251" s="8">
        <v>5</v>
      </c>
      <c r="B251" s="9">
        <v>26.7</v>
      </c>
      <c r="C251" s="8"/>
      <c r="D251" s="8"/>
      <c r="E251" s="8"/>
      <c r="F251" s="8"/>
      <c r="G251" s="8"/>
    </row>
    <row r="252" spans="1:7" x14ac:dyDescent="0.55000000000000004">
      <c r="A252" s="8">
        <v>5.0199999999999996</v>
      </c>
      <c r="B252" s="9">
        <v>26.81</v>
      </c>
      <c r="C252" s="8"/>
      <c r="D252" s="8"/>
      <c r="E252" s="8"/>
      <c r="F252" s="8"/>
      <c r="G252" s="8"/>
    </row>
    <row r="253" spans="1:7" x14ac:dyDescent="0.55000000000000004">
      <c r="A253" s="8">
        <v>5.04</v>
      </c>
      <c r="B253" s="9">
        <v>26.91</v>
      </c>
      <c r="C253" s="8"/>
      <c r="D253" s="8"/>
      <c r="E253" s="8"/>
      <c r="F253" s="8"/>
      <c r="G253" s="8"/>
    </row>
    <row r="254" spans="1:7" x14ac:dyDescent="0.55000000000000004">
      <c r="A254" s="8">
        <v>5.0599999999999996</v>
      </c>
      <c r="B254" s="9">
        <v>27.02</v>
      </c>
      <c r="C254" s="8"/>
      <c r="D254" s="8"/>
      <c r="E254" s="8"/>
      <c r="F254" s="8"/>
      <c r="G254" s="8"/>
    </row>
    <row r="255" spans="1:7" x14ac:dyDescent="0.55000000000000004">
      <c r="A255" s="8">
        <v>5.08</v>
      </c>
      <c r="B255" s="9">
        <v>27.13</v>
      </c>
      <c r="C255" s="8"/>
      <c r="D255" s="8"/>
      <c r="E255" s="8"/>
      <c r="F255" s="8"/>
      <c r="G255" s="8"/>
    </row>
    <row r="256" spans="1:7" x14ac:dyDescent="0.55000000000000004">
      <c r="A256" s="8">
        <v>5.0999999999999996</v>
      </c>
      <c r="B256" s="9">
        <v>27.23</v>
      </c>
      <c r="C256" s="8"/>
      <c r="D256" s="8"/>
      <c r="E256" s="8"/>
      <c r="F256" s="8"/>
      <c r="G256" s="8"/>
    </row>
    <row r="257" spans="1:7" x14ac:dyDescent="0.55000000000000004">
      <c r="A257" s="8">
        <v>5.12</v>
      </c>
      <c r="B257" s="9">
        <v>27.34</v>
      </c>
      <c r="C257" s="8"/>
      <c r="D257" s="8"/>
      <c r="E257" s="8"/>
      <c r="F257" s="8"/>
      <c r="G257" s="8"/>
    </row>
    <row r="258" spans="1:7" x14ac:dyDescent="0.55000000000000004">
      <c r="A258" s="8">
        <v>5.14</v>
      </c>
      <c r="B258" s="9">
        <v>27.45</v>
      </c>
      <c r="C258" s="8"/>
      <c r="D258" s="8"/>
      <c r="E258" s="8"/>
      <c r="F258" s="8"/>
      <c r="G258" s="8"/>
    </row>
    <row r="259" spans="1:7" x14ac:dyDescent="0.55000000000000004">
      <c r="A259" s="8">
        <v>5.16</v>
      </c>
      <c r="B259" s="9">
        <v>27.55</v>
      </c>
      <c r="C259" s="8"/>
      <c r="D259" s="8"/>
      <c r="E259" s="8"/>
      <c r="F259" s="8"/>
      <c r="G259" s="8"/>
    </row>
    <row r="260" spans="1:7" x14ac:dyDescent="0.55000000000000004">
      <c r="A260" s="8">
        <v>5.1800000000000104</v>
      </c>
      <c r="B260" s="9">
        <v>27.66</v>
      </c>
      <c r="C260" s="8"/>
      <c r="D260" s="8"/>
      <c r="E260" s="8"/>
      <c r="F260" s="8"/>
      <c r="G260" s="8"/>
    </row>
    <row r="261" spans="1:7" x14ac:dyDescent="0.55000000000000004">
      <c r="A261" s="8">
        <v>5.2000000000000099</v>
      </c>
      <c r="B261" s="9">
        <v>27.76</v>
      </c>
      <c r="C261" s="8"/>
      <c r="D261" s="8"/>
      <c r="E261" s="8"/>
      <c r="F261" s="8"/>
      <c r="G261" s="8"/>
    </row>
    <row r="262" spans="1:7" x14ac:dyDescent="0.55000000000000004">
      <c r="A262" s="8">
        <v>5.2200000000000104</v>
      </c>
      <c r="B262" s="9">
        <v>27.87</v>
      </c>
      <c r="C262" s="8"/>
      <c r="D262" s="8"/>
      <c r="E262" s="8"/>
      <c r="F262" s="8"/>
      <c r="G262" s="8"/>
    </row>
    <row r="263" spans="1:7" x14ac:dyDescent="0.55000000000000004">
      <c r="A263" s="8">
        <v>5.24000000000001</v>
      </c>
      <c r="B263" s="9">
        <v>27.98</v>
      </c>
      <c r="C263" s="8"/>
      <c r="D263" s="8"/>
      <c r="E263" s="8"/>
      <c r="F263" s="8"/>
      <c r="G263" s="8"/>
    </row>
    <row r="264" spans="1:7" x14ac:dyDescent="0.55000000000000004">
      <c r="A264" s="8">
        <v>5.2600000000000096</v>
      </c>
      <c r="B264" s="9">
        <v>28.07</v>
      </c>
      <c r="C264" s="8"/>
      <c r="D264" s="8"/>
      <c r="E264" s="8"/>
      <c r="F264" s="8"/>
      <c r="G264" s="8"/>
    </row>
    <row r="265" spans="1:7" x14ac:dyDescent="0.55000000000000004">
      <c r="A265" s="8">
        <v>5.28000000000001</v>
      </c>
      <c r="B265" s="9">
        <v>28.15</v>
      </c>
      <c r="C265" s="8"/>
      <c r="D265" s="8"/>
      <c r="E265" s="8"/>
      <c r="F265" s="8"/>
      <c r="G265" s="8"/>
    </row>
    <row r="266" spans="1:7" x14ac:dyDescent="0.55000000000000004">
      <c r="A266" s="8">
        <v>5.3000000000000096</v>
      </c>
      <c r="B266" s="9">
        <v>28.2</v>
      </c>
      <c r="C266" s="8"/>
      <c r="D266" s="8"/>
      <c r="E266" s="8"/>
      <c r="F266" s="8"/>
      <c r="G266" s="8"/>
    </row>
    <row r="267" spans="1:7" x14ac:dyDescent="0.55000000000000004">
      <c r="A267" s="8">
        <v>5.3200000000000101</v>
      </c>
      <c r="B267" s="9">
        <v>28.23</v>
      </c>
      <c r="C267" s="8"/>
      <c r="D267" s="8"/>
      <c r="E267" s="8"/>
      <c r="F267" s="8"/>
      <c r="G267" s="8"/>
    </row>
  </sheetData>
  <sheetProtection sheet="1" objects="1" scenarios="1"/>
  <conditionalFormatting sqref="A1:A1048576">
    <cfRule type="expression" dxfId="1" priority="2">
      <formula>IF(AND(OR(B1=$P$3,B1=$P$5),OR(A1=$O$3,A1=$O$5)),TRUE,FALSE)</formula>
    </cfRule>
  </conditionalFormatting>
  <conditionalFormatting sqref="B1:B1048576">
    <cfRule type="expression" dxfId="0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Tank Sounding</vt:lpstr>
      <vt:lpstr>FO (1P)</vt:lpstr>
      <vt:lpstr>FO (1S)</vt:lpstr>
      <vt:lpstr>FO (2P)</vt:lpstr>
      <vt:lpstr>FO (2S)</vt:lpstr>
      <vt:lpstr>DO (1P)</vt:lpstr>
      <vt:lpstr>DO (1S)</vt:lpstr>
      <vt:lpstr>DO (2P)</vt:lpstr>
      <vt:lpstr>DO (2S)</vt:lpstr>
      <vt:lpstr>'Tank Sounding'!Print_Area</vt:lpstr>
    </vt:vector>
  </TitlesOfParts>
  <Company>¿? aRp™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R2dT</dc:creator>
  <cp:lastModifiedBy>Reuben Tan</cp:lastModifiedBy>
  <cp:lastPrinted>2016-03-15T00:15:37Z</cp:lastPrinted>
  <dcterms:created xsi:type="dcterms:W3CDTF">2014-09-11T01:03:01Z</dcterms:created>
  <dcterms:modified xsi:type="dcterms:W3CDTF">2016-04-07T14:42:01Z</dcterms:modified>
</cp:coreProperties>
</file>