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na.de\Daten\Home\Reuter\Desktop\H2_pathways_repo\data\raw\"/>
    </mc:Choice>
  </mc:AlternateContent>
  <bookViews>
    <workbookView xWindow="0" yWindow="495" windowWidth="7470" windowHeight="2655" tabRatio="758" firstSheet="4" activeTab="8"/>
  </bookViews>
  <sheets>
    <sheet name="Control Tab" sheetId="1" r:id="rId1"/>
    <sheet name="Contents" sheetId="2" r:id="rId2"/>
    <sheet name="General Assumptions" sheetId="3" r:id="rId3"/>
    <sheet name="Transport Distances" sheetId="4" r:id="rId4"/>
    <sheet name="Electricity Prices" sheetId="5" r:id="rId5"/>
    <sheet name="Commodity Prices" sheetId="6" r:id="rId6"/>
    <sheet name="GHG Footprint" sheetId="7" r:id="rId7"/>
    <sheet name="LCOH_RES" sheetId="8" r:id="rId8"/>
    <sheet name="LCOH_NGR" sheetId="9" r:id="rId9"/>
    <sheet name="Pipeline Transport" sheetId="10" r:id="rId10"/>
    <sheet name="Pipeline Transport_V2" sheetId="11" r:id="rId11"/>
    <sheet name="LH2" sheetId="12" r:id="rId12"/>
    <sheet name="LNH3" sheetId="13" r:id="rId13"/>
    <sheet name="CO2" sheetId="14" r:id="rId14"/>
    <sheet name="GHG intensities" sheetId="15" state="hidden" r:id="rId15"/>
    <sheet name="Reference Results" sheetId="16" r:id="rId16"/>
    <sheet name="Sensitivity Results" sheetId="17" r:id="rId17"/>
  </sheets>
  <externalReferences>
    <externalReference r:id="rId18"/>
  </externalReferences>
  <definedNames>
    <definedName name="_FilterDatabase" localSheetId="4" hidden="1">'Electricity Prices'!$A$1:$AI$89</definedName>
    <definedName name="_FilterDatabase" localSheetId="7" hidden="1">LCOH_RES!$A$1:$AF$1661</definedName>
    <definedName name="_FilterDatabase" localSheetId="9" hidden="1">'Pipeline Transport'!$B$1:$B$91</definedName>
    <definedName name="_FilterDatabase" localSheetId="3" hidden="1">'Transport Distances'!$A$1:$A$961</definedName>
    <definedName name="_ftn1" localSheetId="8">LCOH_NGR!#REF!</definedName>
    <definedName name="_ftn2" localSheetId="8">LCOH_NGR!#REF!</definedName>
    <definedName name="_ftn3" localSheetId="8">LCOH_NGR!#REF!</definedName>
    <definedName name="_ftnref1" localSheetId="8">LCOH_NGR!$N$10</definedName>
    <definedName name="_ftnref2" localSheetId="8">LCOH_NGR!$N$12</definedName>
    <definedName name="_ftnref3" localSheetId="8">LCOH_NGR!$N$13</definedName>
    <definedName name="Active_scenario_switch">'[1]Main control'!$G$29</definedName>
    <definedName name="CompressionFuel">'[1]Pipeline costs'!$D$8</definedName>
    <definedName name="Compressor_efficiency">'[1]Engineering inputs'!$D$16</definedName>
    <definedName name="Discount_rate">'[1]Main control'!$G$10</definedName>
    <definedName name="Liquefaction_compression_fuel_cost">'[1]Main control'!$G$13</definedName>
    <definedName name="Maximum_pipeline_pressure">'[1]Engineering inputs'!$D$14</definedName>
    <definedName name="Minimum_pipeline_pressure">'[1]Engineering inputs'!$D$13</definedName>
    <definedName name="Pipe_utilisation_factor">'[1]Engineering inputs'!$D$20</definedName>
    <definedName name="PipelineLifetime">'[1]Main control'!$G$12</definedName>
    <definedName name="Selected_distance">'[1]Main control'!$H$32</definedName>
    <definedName name="ShippingLifetime">'[1]Main control'!$G$11</definedName>
    <definedName name="Shoreline_supply_pressure">'[1]Engineering inputs'!$D$15</definedName>
    <definedName name="Total_flow_rates">'[1]Modelling inputs'!$I$8</definedName>
    <definedName name="Total_pressure_drop">'[1]Modelling inputs'!$Q$8</definedName>
    <definedName name="Total_transportation_distances">'[1]Modelling inputs'!$G$8</definedName>
  </definedNames>
  <calcPr calcId="162913"/>
</workbook>
</file>

<file path=xl/calcChain.xml><?xml version="1.0" encoding="utf-8"?>
<calcChain xmlns="http://schemas.openxmlformats.org/spreadsheetml/2006/main">
  <c r="J9" i="6" l="1"/>
  <c r="K9" i="6" s="1"/>
  <c r="L9" i="6" s="1"/>
  <c r="I9" i="6"/>
  <c r="O9" i="6"/>
  <c r="P9" i="6" s="1"/>
  <c r="Q9" i="6" s="1"/>
  <c r="R9" i="6" s="1"/>
  <c r="S9" i="6" s="1"/>
  <c r="T9" i="6" s="1"/>
  <c r="U9" i="6" s="1"/>
  <c r="V9" i="6" s="1"/>
  <c r="W9" i="6" s="1"/>
  <c r="X9" i="6" s="1"/>
  <c r="Y9" i="6" s="1"/>
  <c r="Z9" i="6" s="1"/>
  <c r="AA9" i="6" s="1"/>
  <c r="AB9" i="6" s="1"/>
  <c r="AC9" i="6" s="1"/>
  <c r="AD9" i="6" s="1"/>
  <c r="AE9" i="6" s="1"/>
  <c r="AF9" i="6" s="1"/>
  <c r="N9" i="6"/>
  <c r="BL25" i="7"/>
  <c r="BL26" i="7"/>
  <c r="AM18" i="7"/>
  <c r="AM22" i="7"/>
  <c r="AM25" i="7"/>
  <c r="AM26" i="7" s="1"/>
  <c r="AN24" i="7"/>
  <c r="AN25" i="7" s="1"/>
  <c r="AN26" i="7" s="1"/>
  <c r="AN20" i="7"/>
  <c r="AN21" i="7" s="1"/>
  <c r="AN22" i="7" s="1"/>
  <c r="BL21" i="7"/>
  <c r="BL22" i="7" s="1"/>
  <c r="AM21" i="7"/>
  <c r="AM17" i="7"/>
  <c r="AN16" i="7"/>
  <c r="AO16" i="7" s="1"/>
  <c r="AP16" i="7" s="1"/>
  <c r="AQ16" i="7" s="1"/>
  <c r="AR16" i="7" s="1"/>
  <c r="AS16" i="7" s="1"/>
  <c r="AT16" i="7" s="1"/>
  <c r="AU16" i="7" s="1"/>
  <c r="AV16" i="7" s="1"/>
  <c r="AW16" i="7" s="1"/>
  <c r="AX16" i="7" s="1"/>
  <c r="AY16" i="7" s="1"/>
  <c r="AZ16" i="7" s="1"/>
  <c r="BA16" i="7" s="1"/>
  <c r="BB16" i="7" s="1"/>
  <c r="BC16" i="7" s="1"/>
  <c r="BD16" i="7" s="1"/>
  <c r="BE16" i="7" s="1"/>
  <c r="BF16" i="7" s="1"/>
  <c r="BG16" i="7" s="1"/>
  <c r="BH16" i="7" s="1"/>
  <c r="BI16" i="7" s="1"/>
  <c r="BJ16" i="7" s="1"/>
  <c r="BK16" i="7" s="1"/>
  <c r="BK17" i="7" s="1"/>
  <c r="AN12" i="7"/>
  <c r="AO12" i="7" s="1"/>
  <c r="AP12" i="7" s="1"/>
  <c r="AQ12" i="7" s="1"/>
  <c r="AR12" i="7" s="1"/>
  <c r="AS12" i="7" s="1"/>
  <c r="AT12" i="7" s="1"/>
  <c r="AU12" i="7" s="1"/>
  <c r="AV12" i="7" s="1"/>
  <c r="AW12" i="7" s="1"/>
  <c r="AX12" i="7" s="1"/>
  <c r="AY12" i="7" s="1"/>
  <c r="AZ12" i="7" s="1"/>
  <c r="BA12" i="7" s="1"/>
  <c r="BB12" i="7" s="1"/>
  <c r="BC12" i="7" s="1"/>
  <c r="BD12" i="7" s="1"/>
  <c r="BE12" i="7" s="1"/>
  <c r="BF12" i="7" s="1"/>
  <c r="BG12" i="7" s="1"/>
  <c r="BH12" i="7" s="1"/>
  <c r="BI12" i="7" s="1"/>
  <c r="BJ12" i="7" s="1"/>
  <c r="BK12" i="7" s="1"/>
  <c r="BL17" i="7"/>
  <c r="BL18" i="7" s="1"/>
  <c r="BL13" i="7"/>
  <c r="BL14" i="7" s="1"/>
  <c r="AO24" i="7" l="1"/>
  <c r="AO25" i="7" s="1"/>
  <c r="AO26" i="7" s="1"/>
  <c r="AO20" i="7"/>
  <c r="AO21" i="7" s="1"/>
  <c r="AO22" i="7" s="1"/>
  <c r="BC17" i="7"/>
  <c r="AP17" i="7"/>
  <c r="AY17" i="7"/>
  <c r="AV17" i="7"/>
  <c r="BG17" i="7"/>
  <c r="AU17" i="7"/>
  <c r="AR17" i="7"/>
  <c r="BB17" i="7"/>
  <c r="AO17" i="7"/>
  <c r="AZ17" i="7"/>
  <c r="AX17" i="7"/>
  <c r="BI17" i="7"/>
  <c r="BH17" i="7"/>
  <c r="BF17" i="7"/>
  <c r="AT17" i="7"/>
  <c r="BD17" i="7"/>
  <c r="AQ17" i="7"/>
  <c r="BA17" i="7"/>
  <c r="AN17" i="7"/>
  <c r="BJ17" i="7"/>
  <c r="AW17" i="7"/>
  <c r="BE17" i="7"/>
  <c r="AS17" i="7"/>
  <c r="E12" i="6"/>
  <c r="F16" i="6"/>
  <c r="G16" i="6"/>
  <c r="H16" i="6"/>
  <c r="I16" i="6"/>
  <c r="J16" i="6"/>
  <c r="K16" i="6"/>
  <c r="L16" i="6"/>
  <c r="E16" i="6"/>
  <c r="AP24" i="7" l="1"/>
  <c r="AP25" i="7" s="1"/>
  <c r="AP26" i="7" s="1"/>
  <c r="AP20" i="7"/>
  <c r="AP21" i="7" s="1"/>
  <c r="AP22" i="7" s="1"/>
  <c r="I7" i="6"/>
  <c r="J7" i="6" s="1"/>
  <c r="K7" i="6" s="1"/>
  <c r="L7" i="6" s="1"/>
  <c r="N7" i="6"/>
  <c r="O7" i="6" s="1"/>
  <c r="P7" i="6" s="1"/>
  <c r="Q7" i="6" s="1"/>
  <c r="R7" i="6" s="1"/>
  <c r="S7" i="6" s="1"/>
  <c r="T7" i="6" s="1"/>
  <c r="U7" i="6" s="1"/>
  <c r="V7" i="6" s="1"/>
  <c r="Y7" i="6"/>
  <c r="Z7" i="6" s="1"/>
  <c r="AA7" i="6" s="1"/>
  <c r="AB7" i="6" s="1"/>
  <c r="AC7" i="6" s="1"/>
  <c r="AD7" i="6" s="1"/>
  <c r="AE7" i="6" s="1"/>
  <c r="AF7" i="6" s="1"/>
  <c r="X7" i="6"/>
  <c r="AQ24" i="7" l="1"/>
  <c r="AQ25" i="7" s="1"/>
  <c r="AQ26" i="7" s="1"/>
  <c r="AQ20" i="7"/>
  <c r="AQ21" i="7" s="1"/>
  <c r="AQ22" i="7" s="1"/>
  <c r="AM13" i="7"/>
  <c r="AM14" i="7" s="1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E14" i="6"/>
  <c r="AO27" i="16"/>
  <c r="AL27" i="16"/>
  <c r="AO26" i="16"/>
  <c r="AL26" i="16"/>
  <c r="AO25" i="16"/>
  <c r="AL25" i="16"/>
  <c r="AO24" i="16"/>
  <c r="AL24" i="16"/>
  <c r="AO23" i="16"/>
  <c r="AL23" i="16"/>
  <c r="AO22" i="16"/>
  <c r="AL22" i="16"/>
  <c r="AO21" i="16"/>
  <c r="AL21" i="16"/>
  <c r="AO20" i="16"/>
  <c r="AL20" i="16"/>
  <c r="AO19" i="16"/>
  <c r="AL19" i="16"/>
  <c r="AO18" i="16"/>
  <c r="AL18" i="16"/>
  <c r="AO17" i="16"/>
  <c r="AL17" i="16"/>
  <c r="AO16" i="16"/>
  <c r="AL16" i="16"/>
  <c r="AO15" i="16"/>
  <c r="AL15" i="16"/>
  <c r="AO14" i="16"/>
  <c r="AL14" i="16"/>
  <c r="AO13" i="16"/>
  <c r="AL13" i="16"/>
  <c r="AO12" i="16"/>
  <c r="AL12" i="16"/>
  <c r="AO11" i="16"/>
  <c r="AL11" i="16"/>
  <c r="AO10" i="16"/>
  <c r="AL10" i="16"/>
  <c r="AO9" i="16"/>
  <c r="AL9" i="16"/>
  <c r="AO8" i="16"/>
  <c r="AL8" i="16"/>
  <c r="AO7" i="16"/>
  <c r="AL7" i="16"/>
  <c r="AO6" i="16"/>
  <c r="AL6" i="16"/>
  <c r="AO5" i="16"/>
  <c r="AL5" i="16"/>
  <c r="AO4" i="16"/>
  <c r="AL4" i="16"/>
  <c r="AO3" i="16"/>
  <c r="AL3" i="16"/>
  <c r="AO2" i="16"/>
  <c r="AL2" i="16"/>
  <c r="J10" i="15"/>
  <c r="L10" i="15" s="1"/>
  <c r="J9" i="15"/>
  <c r="L9" i="15" s="1"/>
  <c r="J8" i="15"/>
  <c r="L8" i="15" s="1"/>
  <c r="L5" i="15"/>
  <c r="J5" i="15"/>
  <c r="F5" i="15"/>
  <c r="H5" i="15" s="1"/>
  <c r="P4" i="15"/>
  <c r="D4" i="15"/>
  <c r="J3" i="15"/>
  <c r="L3" i="15" s="1"/>
  <c r="F3" i="15"/>
  <c r="H3" i="15" s="1"/>
  <c r="D3" i="15"/>
  <c r="Y111" i="13"/>
  <c r="Z111" i="13" s="1"/>
  <c r="AA111" i="13" s="1"/>
  <c r="AB111" i="13" s="1"/>
  <c r="AC111" i="13" s="1"/>
  <c r="AD111" i="13" s="1"/>
  <c r="AE111" i="13" s="1"/>
  <c r="AF111" i="13" s="1"/>
  <c r="AG111" i="13" s="1"/>
  <c r="P111" i="13"/>
  <c r="Q111" i="13" s="1"/>
  <c r="R111" i="13" s="1"/>
  <c r="S111" i="13" s="1"/>
  <c r="T111" i="13" s="1"/>
  <c r="U111" i="13" s="1"/>
  <c r="V111" i="13" s="1"/>
  <c r="W111" i="13" s="1"/>
  <c r="O111" i="13"/>
  <c r="M111" i="13"/>
  <c r="L111" i="13"/>
  <c r="K111" i="13"/>
  <c r="J111" i="13"/>
  <c r="I111" i="13"/>
  <c r="H111" i="13"/>
  <c r="G111" i="13"/>
  <c r="F111" i="13"/>
  <c r="E111" i="13"/>
  <c r="D111" i="13"/>
  <c r="AE110" i="13"/>
  <c r="AF110" i="13" s="1"/>
  <c r="AG110" i="13" s="1"/>
  <c r="AA110" i="13"/>
  <c r="AB110" i="13" s="1"/>
  <c r="AC110" i="13" s="1"/>
  <c r="AD110" i="13" s="1"/>
  <c r="Y110" i="13"/>
  <c r="Z110" i="13" s="1"/>
  <c r="O110" i="13"/>
  <c r="P110" i="13" s="1"/>
  <c r="Q110" i="13" s="1"/>
  <c r="R110" i="13" s="1"/>
  <c r="S110" i="13" s="1"/>
  <c r="T110" i="13" s="1"/>
  <c r="U110" i="13" s="1"/>
  <c r="V110" i="13" s="1"/>
  <c r="W110" i="13" s="1"/>
  <c r="M110" i="13"/>
  <c r="L110" i="13"/>
  <c r="K110" i="13"/>
  <c r="J110" i="13"/>
  <c r="I110" i="13"/>
  <c r="H110" i="13"/>
  <c r="G110" i="13"/>
  <c r="F110" i="13"/>
  <c r="E110" i="13"/>
  <c r="D110" i="13"/>
  <c r="Y109" i="13"/>
  <c r="Z109" i="13" s="1"/>
  <c r="AA109" i="13" s="1"/>
  <c r="AB109" i="13" s="1"/>
  <c r="AC109" i="13" s="1"/>
  <c r="AD109" i="13" s="1"/>
  <c r="AE109" i="13" s="1"/>
  <c r="AF109" i="13" s="1"/>
  <c r="AG109" i="13" s="1"/>
  <c r="V109" i="13"/>
  <c r="W109" i="13" s="1"/>
  <c r="R109" i="13"/>
  <c r="S109" i="13" s="1"/>
  <c r="T109" i="13" s="1"/>
  <c r="U109" i="13" s="1"/>
  <c r="O109" i="13"/>
  <c r="P109" i="13" s="1"/>
  <c r="Q109" i="13" s="1"/>
  <c r="M109" i="13"/>
  <c r="L109" i="13"/>
  <c r="K109" i="13"/>
  <c r="J109" i="13"/>
  <c r="I109" i="13"/>
  <c r="H109" i="13"/>
  <c r="G109" i="13"/>
  <c r="F109" i="13"/>
  <c r="E109" i="13"/>
  <c r="D109" i="13"/>
  <c r="AA108" i="13"/>
  <c r="AB108" i="13" s="1"/>
  <c r="AC108" i="13" s="1"/>
  <c r="AD108" i="13" s="1"/>
  <c r="AE108" i="13" s="1"/>
  <c r="AF108" i="13" s="1"/>
  <c r="AG108" i="13" s="1"/>
  <c r="Z108" i="13"/>
  <c r="Y108" i="13"/>
  <c r="P108" i="13"/>
  <c r="Q108" i="13" s="1"/>
  <c r="R108" i="13" s="1"/>
  <c r="S108" i="13" s="1"/>
  <c r="T108" i="13" s="1"/>
  <c r="U108" i="13" s="1"/>
  <c r="V108" i="13" s="1"/>
  <c r="W108" i="13" s="1"/>
  <c r="O108" i="13"/>
  <c r="M108" i="13"/>
  <c r="L108" i="13"/>
  <c r="K108" i="13"/>
  <c r="J108" i="13"/>
  <c r="I108" i="13"/>
  <c r="H108" i="13"/>
  <c r="G108" i="13"/>
  <c r="F108" i="13"/>
  <c r="E108" i="13"/>
  <c r="D108" i="13"/>
  <c r="AH104" i="13"/>
  <c r="AH106" i="13" s="1"/>
  <c r="X104" i="13"/>
  <c r="X106" i="13" s="1"/>
  <c r="N104" i="13"/>
  <c r="E104" i="13" s="1"/>
  <c r="E106" i="13" s="1"/>
  <c r="AH103" i="13"/>
  <c r="AH105" i="13" s="1"/>
  <c r="X103" i="13"/>
  <c r="N103" i="13"/>
  <c r="C87" i="13"/>
  <c r="C83" i="13"/>
  <c r="AB79" i="13"/>
  <c r="Z79" i="13"/>
  <c r="Y79" i="13"/>
  <c r="X79" i="13"/>
  <c r="W79" i="13"/>
  <c r="P79" i="13"/>
  <c r="N79" i="13"/>
  <c r="M79" i="13"/>
  <c r="L79" i="13"/>
  <c r="K79" i="13"/>
  <c r="D79" i="13"/>
  <c r="AH78" i="13"/>
  <c r="AH79" i="13" s="1"/>
  <c r="AG78" i="13"/>
  <c r="AG79" i="13" s="1"/>
  <c r="AF78" i="13"/>
  <c r="AF79" i="13" s="1"/>
  <c r="AE78" i="13"/>
  <c r="AE79" i="13" s="1"/>
  <c r="AD78" i="13"/>
  <c r="AD79" i="13" s="1"/>
  <c r="AC78" i="13"/>
  <c r="AC79" i="13" s="1"/>
  <c r="AB78" i="13"/>
  <c r="AA78" i="13"/>
  <c r="AA79" i="13" s="1"/>
  <c r="Z78" i="13"/>
  <c r="Y78" i="13"/>
  <c r="X78" i="13"/>
  <c r="W78" i="13"/>
  <c r="V78" i="13"/>
  <c r="V79" i="13" s="1"/>
  <c r="U78" i="13"/>
  <c r="U79" i="13" s="1"/>
  <c r="T78" i="13"/>
  <c r="T79" i="13" s="1"/>
  <c r="S78" i="13"/>
  <c r="S79" i="13" s="1"/>
  <c r="R78" i="13"/>
  <c r="R79" i="13" s="1"/>
  <c r="Q78" i="13"/>
  <c r="Q79" i="13" s="1"/>
  <c r="P78" i="13"/>
  <c r="O78" i="13"/>
  <c r="O79" i="13" s="1"/>
  <c r="N78" i="13"/>
  <c r="M78" i="13"/>
  <c r="L78" i="13"/>
  <c r="K78" i="13"/>
  <c r="J78" i="13"/>
  <c r="J79" i="13" s="1"/>
  <c r="I78" i="13"/>
  <c r="I79" i="13" s="1"/>
  <c r="H78" i="13"/>
  <c r="H79" i="13" s="1"/>
  <c r="G78" i="13"/>
  <c r="G79" i="13" s="1"/>
  <c r="F78" i="13"/>
  <c r="F79" i="13" s="1"/>
  <c r="E78" i="13"/>
  <c r="E79" i="13" s="1"/>
  <c r="D78" i="13"/>
  <c r="C78" i="13"/>
  <c r="C79" i="13" s="1"/>
  <c r="AH68" i="13"/>
  <c r="AH70" i="13" s="1"/>
  <c r="X68" i="13"/>
  <c r="N68" i="13"/>
  <c r="N70" i="13" s="1"/>
  <c r="AH67" i="13"/>
  <c r="AH69" i="13" s="1"/>
  <c r="X67" i="13"/>
  <c r="N67" i="13"/>
  <c r="M67" i="13" s="1"/>
  <c r="M69" i="13" s="1"/>
  <c r="C56" i="13"/>
  <c r="AH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O53" i="13"/>
  <c r="O54" i="13" s="1"/>
  <c r="C49" i="13"/>
  <c r="C43" i="13"/>
  <c r="C39" i="13"/>
  <c r="C40" i="13" s="1"/>
  <c r="C38" i="13"/>
  <c r="AG36" i="13"/>
  <c r="AE36" i="13"/>
  <c r="AD36" i="13"/>
  <c r="AC36" i="13"/>
  <c r="AB36" i="13"/>
  <c r="U36" i="13"/>
  <c r="S36" i="13"/>
  <c r="R36" i="13"/>
  <c r="Q36" i="13"/>
  <c r="P36" i="13"/>
  <c r="O36" i="13"/>
  <c r="I36" i="13"/>
  <c r="G36" i="13"/>
  <c r="F36" i="13"/>
  <c r="E36" i="13"/>
  <c r="D36" i="13"/>
  <c r="AH35" i="13"/>
  <c r="AH36" i="13" s="1"/>
  <c r="AG35" i="13"/>
  <c r="AF35" i="13"/>
  <c r="AF36" i="13" s="1"/>
  <c r="AE35" i="13"/>
  <c r="AD35" i="13"/>
  <c r="AC35" i="13"/>
  <c r="AB35" i="13"/>
  <c r="AA35" i="13"/>
  <c r="AA36" i="13" s="1"/>
  <c r="Z35" i="13"/>
  <c r="Z36" i="13" s="1"/>
  <c r="Y35" i="13"/>
  <c r="Y36" i="13" s="1"/>
  <c r="X35" i="13"/>
  <c r="X36" i="13" s="1"/>
  <c r="W35" i="13"/>
  <c r="W36" i="13" s="1"/>
  <c r="V35" i="13"/>
  <c r="V36" i="13" s="1"/>
  <c r="U35" i="13"/>
  <c r="T35" i="13"/>
  <c r="T36" i="13" s="1"/>
  <c r="S35" i="13"/>
  <c r="R35" i="13"/>
  <c r="Q35" i="13"/>
  <c r="P35" i="13"/>
  <c r="O35" i="13"/>
  <c r="N35" i="13"/>
  <c r="N36" i="13" s="1"/>
  <c r="M35" i="13"/>
  <c r="M36" i="13" s="1"/>
  <c r="L35" i="13"/>
  <c r="L36" i="13" s="1"/>
  <c r="K35" i="13"/>
  <c r="K36" i="13" s="1"/>
  <c r="J35" i="13"/>
  <c r="J36" i="13" s="1"/>
  <c r="I35" i="13"/>
  <c r="H35" i="13"/>
  <c r="H36" i="13" s="1"/>
  <c r="G35" i="13"/>
  <c r="F35" i="13"/>
  <c r="E35" i="13"/>
  <c r="D35" i="13"/>
  <c r="C35" i="13"/>
  <c r="C36" i="13" s="1"/>
  <c r="Z29" i="13"/>
  <c r="AA29" i="13" s="1"/>
  <c r="AB29" i="13" s="1"/>
  <c r="AC29" i="13" s="1"/>
  <c r="AD29" i="13" s="1"/>
  <c r="AE29" i="13" s="1"/>
  <c r="AF29" i="13" s="1"/>
  <c r="AG29" i="13" s="1"/>
  <c r="Y29" i="13"/>
  <c r="O29" i="13"/>
  <c r="P29" i="13" s="1"/>
  <c r="Q29" i="13" s="1"/>
  <c r="R29" i="13" s="1"/>
  <c r="S29" i="13" s="1"/>
  <c r="T29" i="13" s="1"/>
  <c r="U29" i="13" s="1"/>
  <c r="V29" i="13" s="1"/>
  <c r="W29" i="13" s="1"/>
  <c r="N26" i="13"/>
  <c r="O22" i="13"/>
  <c r="P22" i="13" s="1"/>
  <c r="E22" i="13"/>
  <c r="E26" i="13" s="1"/>
  <c r="D22" i="13"/>
  <c r="D26" i="13" s="1"/>
  <c r="AH21" i="13"/>
  <c r="AH25" i="13" s="1"/>
  <c r="AH20" i="13"/>
  <c r="AH22" i="13" s="1"/>
  <c r="AH26" i="13" s="1"/>
  <c r="AD20" i="13"/>
  <c r="AE20" i="13" s="1"/>
  <c r="AF20" i="13" s="1"/>
  <c r="AG20" i="13" s="1"/>
  <c r="AC20" i="13"/>
  <c r="Y20" i="13"/>
  <c r="Z20" i="13" s="1"/>
  <c r="AA20" i="13" s="1"/>
  <c r="AB20" i="13" s="1"/>
  <c r="X20" i="13"/>
  <c r="X22" i="13" s="1"/>
  <c r="N20" i="13"/>
  <c r="N22" i="13" s="1"/>
  <c r="G22" i="13" s="1"/>
  <c r="G26" i="13" s="1"/>
  <c r="M20" i="13"/>
  <c r="L20" i="13"/>
  <c r="K20" i="13"/>
  <c r="J20" i="13"/>
  <c r="I20" i="13"/>
  <c r="H20" i="13"/>
  <c r="G20" i="13"/>
  <c r="F20" i="13"/>
  <c r="E20" i="13"/>
  <c r="AH19" i="13"/>
  <c r="Z19" i="13"/>
  <c r="AA19" i="13" s="1"/>
  <c r="AB19" i="13" s="1"/>
  <c r="AC19" i="13" s="1"/>
  <c r="AD19" i="13" s="1"/>
  <c r="AE19" i="13" s="1"/>
  <c r="AF19" i="13" s="1"/>
  <c r="AG19" i="13" s="1"/>
  <c r="Y19" i="13"/>
  <c r="X19" i="13"/>
  <c r="X21" i="13" s="1"/>
  <c r="O19" i="13"/>
  <c r="P19" i="13" s="1"/>
  <c r="Q19" i="13" s="1"/>
  <c r="R19" i="13" s="1"/>
  <c r="S19" i="13" s="1"/>
  <c r="T19" i="13" s="1"/>
  <c r="U19" i="13" s="1"/>
  <c r="V19" i="13" s="1"/>
  <c r="W19" i="13" s="1"/>
  <c r="N19" i="13"/>
  <c r="M19" i="13"/>
  <c r="L19" i="13"/>
  <c r="C12" i="13"/>
  <c r="C7" i="13"/>
  <c r="AH119" i="12"/>
  <c r="AG119" i="12"/>
  <c r="AF119" i="12"/>
  <c r="AE119" i="12"/>
  <c r="AD119" i="12"/>
  <c r="AC119" i="12"/>
  <c r="AB119" i="12"/>
  <c r="AA119" i="12"/>
  <c r="Z119" i="12"/>
  <c r="Y119" i="12"/>
  <c r="X119" i="12"/>
  <c r="W119" i="12"/>
  <c r="V119" i="12"/>
  <c r="U119" i="12"/>
  <c r="T119" i="12"/>
  <c r="S119" i="12"/>
  <c r="R119" i="12"/>
  <c r="Q119" i="12"/>
  <c r="P119" i="12"/>
  <c r="O119" i="12"/>
  <c r="N119" i="12"/>
  <c r="M119" i="12"/>
  <c r="L119" i="12"/>
  <c r="K119" i="12"/>
  <c r="J119" i="12"/>
  <c r="I119" i="12"/>
  <c r="H119" i="12"/>
  <c r="G119" i="12"/>
  <c r="F119" i="12"/>
  <c r="E119" i="12"/>
  <c r="D119" i="12"/>
  <c r="AG116" i="12"/>
  <c r="AB116" i="12"/>
  <c r="AC116" i="12" s="1"/>
  <c r="AD116" i="12" s="1"/>
  <c r="AE116" i="12" s="1"/>
  <c r="AF116" i="12" s="1"/>
  <c r="AA116" i="12"/>
  <c r="Y116" i="12"/>
  <c r="Z116" i="12" s="1"/>
  <c r="O116" i="12"/>
  <c r="P116" i="12" s="1"/>
  <c r="Q116" i="12" s="1"/>
  <c r="R116" i="12" s="1"/>
  <c r="S116" i="12" s="1"/>
  <c r="T116" i="12" s="1"/>
  <c r="U116" i="12" s="1"/>
  <c r="V116" i="12" s="1"/>
  <c r="W116" i="12" s="1"/>
  <c r="M116" i="12"/>
  <c r="L116" i="12"/>
  <c r="K116" i="12"/>
  <c r="J116" i="12"/>
  <c r="I116" i="12"/>
  <c r="H116" i="12"/>
  <c r="G116" i="12"/>
  <c r="F116" i="12"/>
  <c r="E116" i="12"/>
  <c r="D116" i="12"/>
  <c r="AE115" i="12"/>
  <c r="AF115" i="12" s="1"/>
  <c r="AG115" i="12" s="1"/>
  <c r="Y115" i="12"/>
  <c r="Z115" i="12" s="1"/>
  <c r="AA115" i="12" s="1"/>
  <c r="AB115" i="12" s="1"/>
  <c r="AC115" i="12" s="1"/>
  <c r="AD115" i="12" s="1"/>
  <c r="O115" i="12"/>
  <c r="P115" i="12" s="1"/>
  <c r="Q115" i="12" s="1"/>
  <c r="R115" i="12" s="1"/>
  <c r="S115" i="12" s="1"/>
  <c r="T115" i="12" s="1"/>
  <c r="U115" i="12" s="1"/>
  <c r="V115" i="12" s="1"/>
  <c r="W115" i="12" s="1"/>
  <c r="M115" i="12"/>
  <c r="L115" i="12"/>
  <c r="K115" i="12"/>
  <c r="J115" i="12"/>
  <c r="I115" i="12"/>
  <c r="H115" i="12"/>
  <c r="G115" i="12"/>
  <c r="F115" i="12"/>
  <c r="E115" i="12"/>
  <c r="D115" i="12"/>
  <c r="O112" i="12"/>
  <c r="AH109" i="12"/>
  <c r="AH111" i="12" s="1"/>
  <c r="X109" i="12"/>
  <c r="X111" i="12" s="1"/>
  <c r="N109" i="12"/>
  <c r="N111" i="12" s="1"/>
  <c r="AH108" i="12"/>
  <c r="AH110" i="12" s="1"/>
  <c r="X108" i="12"/>
  <c r="X110" i="12" s="1"/>
  <c r="N108" i="12"/>
  <c r="F109" i="12" s="1"/>
  <c r="F111" i="12" s="1"/>
  <c r="C94" i="12"/>
  <c r="C95" i="12" s="1"/>
  <c r="D95" i="12" s="1"/>
  <c r="C93" i="12"/>
  <c r="Y87" i="12"/>
  <c r="Z87" i="12" s="1"/>
  <c r="AA87" i="12" s="1"/>
  <c r="AB87" i="12" s="1"/>
  <c r="AC87" i="12" s="1"/>
  <c r="AD87" i="12" s="1"/>
  <c r="AE87" i="12" s="1"/>
  <c r="AF87" i="12" s="1"/>
  <c r="AG87" i="12" s="1"/>
  <c r="W87" i="12"/>
  <c r="O87" i="12"/>
  <c r="P87" i="12" s="1"/>
  <c r="Q87" i="12" s="1"/>
  <c r="R87" i="12" s="1"/>
  <c r="S87" i="12" s="1"/>
  <c r="T87" i="12" s="1"/>
  <c r="U87" i="12" s="1"/>
  <c r="V87" i="12" s="1"/>
  <c r="Y86" i="12"/>
  <c r="Z86" i="12" s="1"/>
  <c r="AA86" i="12" s="1"/>
  <c r="AB86" i="12" s="1"/>
  <c r="AC86" i="12" s="1"/>
  <c r="AD86" i="12" s="1"/>
  <c r="AE86" i="12" s="1"/>
  <c r="AF86" i="12" s="1"/>
  <c r="AG86" i="12" s="1"/>
  <c r="T86" i="12"/>
  <c r="U86" i="12" s="1"/>
  <c r="V86" i="12" s="1"/>
  <c r="W86" i="12" s="1"/>
  <c r="O86" i="12"/>
  <c r="P86" i="12" s="1"/>
  <c r="Q86" i="12" s="1"/>
  <c r="R86" i="12" s="1"/>
  <c r="S86" i="12" s="1"/>
  <c r="AH85" i="12"/>
  <c r="X85" i="12"/>
  <c r="K85" i="12"/>
  <c r="AH83" i="12"/>
  <c r="Z83" i="12"/>
  <c r="AA83" i="12" s="1"/>
  <c r="Y83" i="12"/>
  <c r="Y85" i="12" s="1"/>
  <c r="X83" i="12"/>
  <c r="N83" i="12"/>
  <c r="N85" i="12" s="1"/>
  <c r="M83" i="12"/>
  <c r="M85" i="12" s="1"/>
  <c r="L83" i="12"/>
  <c r="L85" i="12" s="1"/>
  <c r="F83" i="12"/>
  <c r="F85" i="12" s="1"/>
  <c r="D83" i="12"/>
  <c r="D85" i="12" s="1"/>
  <c r="AH82" i="12"/>
  <c r="AH84" i="12" s="1"/>
  <c r="Y82" i="12"/>
  <c r="X82" i="12"/>
  <c r="X84" i="12" s="1"/>
  <c r="N82" i="12"/>
  <c r="K83" i="12" s="1"/>
  <c r="M82" i="12"/>
  <c r="M84" i="12" s="1"/>
  <c r="L82" i="12"/>
  <c r="L84" i="12" s="1"/>
  <c r="K82" i="12"/>
  <c r="K84" i="12" s="1"/>
  <c r="J82" i="12"/>
  <c r="J84" i="12" s="1"/>
  <c r="I82" i="12"/>
  <c r="I84" i="12" s="1"/>
  <c r="H82" i="12"/>
  <c r="H84" i="12" s="1"/>
  <c r="G82" i="12"/>
  <c r="G84" i="12" s="1"/>
  <c r="N79" i="12"/>
  <c r="N77" i="12"/>
  <c r="C72" i="12"/>
  <c r="C67" i="12"/>
  <c r="D67" i="12" s="1"/>
  <c r="C61" i="12"/>
  <c r="C53" i="12"/>
  <c r="D53" i="12" s="1"/>
  <c r="C52" i="12"/>
  <c r="C51" i="12"/>
  <c r="AB35" i="12"/>
  <c r="AC35" i="12" s="1"/>
  <c r="AD35" i="12" s="1"/>
  <c r="AE35" i="12" s="1"/>
  <c r="AF35" i="12" s="1"/>
  <c r="AG35" i="12" s="1"/>
  <c r="Y35" i="12"/>
  <c r="Z35" i="12" s="1"/>
  <c r="AA35" i="12" s="1"/>
  <c r="O35" i="12"/>
  <c r="P35" i="12" s="1"/>
  <c r="Q35" i="12" s="1"/>
  <c r="R35" i="12" s="1"/>
  <c r="S35" i="12" s="1"/>
  <c r="T35" i="12" s="1"/>
  <c r="U35" i="12" s="1"/>
  <c r="V35" i="12" s="1"/>
  <c r="W35" i="12" s="1"/>
  <c r="M35" i="12"/>
  <c r="L35" i="12"/>
  <c r="K35" i="12"/>
  <c r="J35" i="12"/>
  <c r="I35" i="12"/>
  <c r="H35" i="12"/>
  <c r="G35" i="12"/>
  <c r="F35" i="12"/>
  <c r="E35" i="12"/>
  <c r="D35" i="12"/>
  <c r="AF34" i="12"/>
  <c r="AG34" i="12" s="1"/>
  <c r="Y34" i="12"/>
  <c r="Z34" i="12" s="1"/>
  <c r="AA34" i="12" s="1"/>
  <c r="AB34" i="12" s="1"/>
  <c r="AC34" i="12" s="1"/>
  <c r="AD34" i="12" s="1"/>
  <c r="AE34" i="12" s="1"/>
  <c r="O34" i="12"/>
  <c r="P34" i="12" s="1"/>
  <c r="Q34" i="12" s="1"/>
  <c r="R34" i="12" s="1"/>
  <c r="S34" i="12" s="1"/>
  <c r="T34" i="12" s="1"/>
  <c r="U34" i="12" s="1"/>
  <c r="V34" i="12" s="1"/>
  <c r="W34" i="12" s="1"/>
  <c r="M34" i="12"/>
  <c r="L34" i="12"/>
  <c r="K34" i="12"/>
  <c r="J34" i="12"/>
  <c r="I34" i="12"/>
  <c r="H34" i="12"/>
  <c r="G34" i="12"/>
  <c r="F34" i="12"/>
  <c r="E34" i="12"/>
  <c r="D34" i="12"/>
  <c r="Y33" i="12"/>
  <c r="Z33" i="12" s="1"/>
  <c r="AA33" i="12" s="1"/>
  <c r="AB33" i="12" s="1"/>
  <c r="AC33" i="12" s="1"/>
  <c r="AD33" i="12" s="1"/>
  <c r="AE33" i="12" s="1"/>
  <c r="AF33" i="12" s="1"/>
  <c r="AG33" i="12" s="1"/>
  <c r="W33" i="12"/>
  <c r="O33" i="12"/>
  <c r="P33" i="12" s="1"/>
  <c r="Q33" i="12" s="1"/>
  <c r="R33" i="12" s="1"/>
  <c r="S33" i="12" s="1"/>
  <c r="T33" i="12" s="1"/>
  <c r="U33" i="12" s="1"/>
  <c r="V33" i="12" s="1"/>
  <c r="M33" i="12"/>
  <c r="L33" i="12"/>
  <c r="K33" i="12"/>
  <c r="J33" i="12"/>
  <c r="I33" i="12"/>
  <c r="H33" i="12"/>
  <c r="G33" i="12"/>
  <c r="F33" i="12"/>
  <c r="E33" i="12"/>
  <c r="D33" i="12"/>
  <c r="AC32" i="12"/>
  <c r="AD32" i="12" s="1"/>
  <c r="AE32" i="12" s="1"/>
  <c r="AF32" i="12" s="1"/>
  <c r="AG32" i="12" s="1"/>
  <c r="AB32" i="12"/>
  <c r="Y32" i="12"/>
  <c r="Z32" i="12" s="1"/>
  <c r="AA32" i="12" s="1"/>
  <c r="P32" i="12"/>
  <c r="Q32" i="12" s="1"/>
  <c r="R32" i="12" s="1"/>
  <c r="S32" i="12" s="1"/>
  <c r="T32" i="12" s="1"/>
  <c r="U32" i="12" s="1"/>
  <c r="V32" i="12" s="1"/>
  <c r="W32" i="12" s="1"/>
  <c r="O32" i="12"/>
  <c r="M32" i="12"/>
  <c r="L32" i="12"/>
  <c r="K32" i="12"/>
  <c r="J32" i="12"/>
  <c r="I32" i="12"/>
  <c r="H32" i="12"/>
  <c r="G32" i="12"/>
  <c r="F32" i="12"/>
  <c r="E32" i="12"/>
  <c r="D32" i="12"/>
  <c r="Y29" i="12"/>
  <c r="Y31" i="12" s="1"/>
  <c r="N29" i="12"/>
  <c r="M29" i="12" s="1"/>
  <c r="M31" i="12" s="1"/>
  <c r="I29" i="12"/>
  <c r="I31" i="12" s="1"/>
  <c r="AH27" i="12"/>
  <c r="AH29" i="12" s="1"/>
  <c r="AH31" i="12" s="1"/>
  <c r="X27" i="12"/>
  <c r="X29" i="12" s="1"/>
  <c r="X31" i="12" s="1"/>
  <c r="O27" i="12"/>
  <c r="P27" i="12" s="1"/>
  <c r="Q27" i="12" s="1"/>
  <c r="R27" i="12" s="1"/>
  <c r="S27" i="12" s="1"/>
  <c r="T27" i="12" s="1"/>
  <c r="U27" i="12" s="1"/>
  <c r="V27" i="12" s="1"/>
  <c r="W27" i="12" s="1"/>
  <c r="N27" i="12"/>
  <c r="M27" i="12" s="1"/>
  <c r="K27" i="12"/>
  <c r="J27" i="12"/>
  <c r="H27" i="12"/>
  <c r="G27" i="12"/>
  <c r="F27" i="12"/>
  <c r="E27" i="12"/>
  <c r="D27" i="12"/>
  <c r="AH26" i="12"/>
  <c r="AH28" i="12" s="1"/>
  <c r="AH30" i="12" s="1"/>
  <c r="X26" i="12"/>
  <c r="N26" i="12"/>
  <c r="L26" i="12"/>
  <c r="K26" i="12"/>
  <c r="J26" i="12"/>
  <c r="F26" i="12"/>
  <c r="N21" i="12"/>
  <c r="N22" i="12" s="1"/>
  <c r="N20" i="12"/>
  <c r="D16" i="12"/>
  <c r="N16" i="12" s="1"/>
  <c r="C13" i="12"/>
  <c r="C16" i="12" s="1"/>
  <c r="C17" i="12" s="1"/>
  <c r="B119" i="11"/>
  <c r="C24" i="11"/>
  <c r="B19" i="11"/>
  <c r="B17" i="11"/>
  <c r="B14" i="11"/>
  <c r="J11" i="11"/>
  <c r="J10" i="11"/>
  <c r="J2" i="11" s="1"/>
  <c r="N7" i="11"/>
  <c r="I7" i="11"/>
  <c r="E3" i="11"/>
  <c r="I2" i="11"/>
  <c r="E2" i="11"/>
  <c r="B71" i="10"/>
  <c r="B61" i="10"/>
  <c r="C50" i="10"/>
  <c r="B44" i="10"/>
  <c r="B39" i="10"/>
  <c r="D36" i="10"/>
  <c r="B36" i="10"/>
  <c r="B35" i="10"/>
  <c r="B32" i="10"/>
  <c r="B29" i="10"/>
  <c r="B26" i="10"/>
  <c r="D26" i="10" s="1"/>
  <c r="B24" i="10"/>
  <c r="D12" i="10"/>
  <c r="B12" i="10"/>
  <c r="B10" i="10"/>
  <c r="D7" i="10"/>
  <c r="B7" i="10"/>
  <c r="E26" i="9"/>
  <c r="F26" i="9" s="1"/>
  <c r="G26" i="9" s="1"/>
  <c r="H26" i="9" s="1"/>
  <c r="I26" i="9" s="1"/>
  <c r="J26" i="9" s="1"/>
  <c r="K26" i="9" s="1"/>
  <c r="L26" i="9" s="1"/>
  <c r="M26" i="9" s="1"/>
  <c r="N26" i="9" s="1"/>
  <c r="O26" i="9" s="1"/>
  <c r="P26" i="9" s="1"/>
  <c r="Q26" i="9" s="1"/>
  <c r="R26" i="9" s="1"/>
  <c r="S26" i="9" s="1"/>
  <c r="T26" i="9" s="1"/>
  <c r="U26" i="9" s="1"/>
  <c r="V26" i="9" s="1"/>
  <c r="W26" i="9" s="1"/>
  <c r="X26" i="9" s="1"/>
  <c r="Y26" i="9" s="1"/>
  <c r="Z26" i="9" s="1"/>
  <c r="AA26" i="9" s="1"/>
  <c r="AB26" i="9" s="1"/>
  <c r="AC26" i="9" s="1"/>
  <c r="AD26" i="9" s="1"/>
  <c r="AE26" i="9" s="1"/>
  <c r="AF26" i="9" s="1"/>
  <c r="AG26" i="9" s="1"/>
  <c r="E25" i="9"/>
  <c r="F25" i="9" s="1"/>
  <c r="G25" i="9" s="1"/>
  <c r="H25" i="9" s="1"/>
  <c r="I25" i="9" s="1"/>
  <c r="J25" i="9" s="1"/>
  <c r="K25" i="9" s="1"/>
  <c r="L25" i="9" s="1"/>
  <c r="M25" i="9" s="1"/>
  <c r="N25" i="9" s="1"/>
  <c r="O25" i="9" s="1"/>
  <c r="P25" i="9" s="1"/>
  <c r="Q25" i="9" s="1"/>
  <c r="R25" i="9" s="1"/>
  <c r="S25" i="9" s="1"/>
  <c r="T25" i="9" s="1"/>
  <c r="U25" i="9" s="1"/>
  <c r="V25" i="9" s="1"/>
  <c r="W25" i="9" s="1"/>
  <c r="X25" i="9" s="1"/>
  <c r="Y25" i="9" s="1"/>
  <c r="Z25" i="9" s="1"/>
  <c r="AA25" i="9" s="1"/>
  <c r="AB25" i="9" s="1"/>
  <c r="AC25" i="9" s="1"/>
  <c r="AD25" i="9" s="1"/>
  <c r="AE25" i="9" s="1"/>
  <c r="AF25" i="9" s="1"/>
  <c r="AG25" i="9" s="1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O17" i="9"/>
  <c r="P17" i="9" s="1"/>
  <c r="Q17" i="9" s="1"/>
  <c r="R17" i="9" s="1"/>
  <c r="S17" i="9" s="1"/>
  <c r="T17" i="9" s="1"/>
  <c r="U17" i="9" s="1"/>
  <c r="V17" i="9" s="1"/>
  <c r="W17" i="9" s="1"/>
  <c r="X17" i="9" s="1"/>
  <c r="Y17" i="9" s="1"/>
  <c r="Z17" i="9" s="1"/>
  <c r="AA17" i="9" s="1"/>
  <c r="AB17" i="9" s="1"/>
  <c r="AC17" i="9" s="1"/>
  <c r="AD17" i="9" s="1"/>
  <c r="AE17" i="9" s="1"/>
  <c r="AF17" i="9" s="1"/>
  <c r="AG17" i="9" s="1"/>
  <c r="E17" i="9"/>
  <c r="F17" i="9" s="1"/>
  <c r="G17" i="9" s="1"/>
  <c r="H17" i="9" s="1"/>
  <c r="I17" i="9" s="1"/>
  <c r="J17" i="9" s="1"/>
  <c r="K17" i="9" s="1"/>
  <c r="L17" i="9" s="1"/>
  <c r="M17" i="9" s="1"/>
  <c r="R16" i="9"/>
  <c r="S16" i="9" s="1"/>
  <c r="T16" i="9" s="1"/>
  <c r="U16" i="9" s="1"/>
  <c r="V16" i="9" s="1"/>
  <c r="W16" i="9" s="1"/>
  <c r="X16" i="9" s="1"/>
  <c r="Y16" i="9" s="1"/>
  <c r="Z16" i="9" s="1"/>
  <c r="AA16" i="9" s="1"/>
  <c r="AB16" i="9" s="1"/>
  <c r="AC16" i="9" s="1"/>
  <c r="AD16" i="9" s="1"/>
  <c r="AE16" i="9" s="1"/>
  <c r="AF16" i="9" s="1"/>
  <c r="AG16" i="9" s="1"/>
  <c r="Q16" i="9"/>
  <c r="P16" i="9"/>
  <c r="O16" i="9"/>
  <c r="F16" i="9"/>
  <c r="G16" i="9" s="1"/>
  <c r="H16" i="9" s="1"/>
  <c r="I16" i="9" s="1"/>
  <c r="J16" i="9" s="1"/>
  <c r="K16" i="9" s="1"/>
  <c r="L16" i="9" s="1"/>
  <c r="M16" i="9" s="1"/>
  <c r="E16" i="9"/>
  <c r="C12" i="9"/>
  <c r="C13" i="9" s="1"/>
  <c r="N7" i="9"/>
  <c r="AH6" i="9"/>
  <c r="AH7" i="9" s="1"/>
  <c r="N6" i="9"/>
  <c r="C6" i="9"/>
  <c r="D6" i="9" s="1"/>
  <c r="AH5" i="9"/>
  <c r="O5" i="9"/>
  <c r="P5" i="9" s="1"/>
  <c r="Q5" i="9" s="1"/>
  <c r="R5" i="9" s="1"/>
  <c r="S5" i="9" s="1"/>
  <c r="T5" i="9" s="1"/>
  <c r="U5" i="9" s="1"/>
  <c r="V5" i="9" s="1"/>
  <c r="W5" i="9" s="1"/>
  <c r="X5" i="9" s="1"/>
  <c r="Y5" i="9" s="1"/>
  <c r="Z5" i="9" s="1"/>
  <c r="AA5" i="9" s="1"/>
  <c r="AB5" i="9" s="1"/>
  <c r="AC5" i="9" s="1"/>
  <c r="AD5" i="9" s="1"/>
  <c r="AE5" i="9" s="1"/>
  <c r="AF5" i="9" s="1"/>
  <c r="AG5" i="9" s="1"/>
  <c r="N5" i="9"/>
  <c r="E5" i="9" s="1"/>
  <c r="F5" i="9" s="1"/>
  <c r="G5" i="9" s="1"/>
  <c r="H5" i="9" s="1"/>
  <c r="I5" i="9" s="1"/>
  <c r="J5" i="9" s="1"/>
  <c r="K5" i="9" s="1"/>
  <c r="L5" i="9" s="1"/>
  <c r="M5" i="9" s="1"/>
  <c r="D5" i="9"/>
  <c r="B82" i="7"/>
  <c r="B80" i="7"/>
  <c r="B77" i="7"/>
  <c r="B57" i="7"/>
  <c r="B56" i="7"/>
  <c r="B55" i="7"/>
  <c r="B43" i="7"/>
  <c r="B37" i="7" s="1"/>
  <c r="B42" i="7" s="1"/>
  <c r="B44" i="7" s="1"/>
  <c r="B38" i="7"/>
  <c r="B39" i="7" s="1"/>
  <c r="AJ9" i="7"/>
  <c r="AK9" i="7" s="1"/>
  <c r="AL9" i="7" s="1"/>
  <c r="AM9" i="7" s="1"/>
  <c r="AN9" i="7" s="1"/>
  <c r="AO9" i="7" s="1"/>
  <c r="AP9" i="7" s="1"/>
  <c r="AQ9" i="7" s="1"/>
  <c r="AR9" i="7" s="1"/>
  <c r="AS9" i="7" s="1"/>
  <c r="AT9" i="7" s="1"/>
  <c r="AU9" i="7" s="1"/>
  <c r="AV9" i="7" s="1"/>
  <c r="AW9" i="7" s="1"/>
  <c r="AX9" i="7" s="1"/>
  <c r="AY9" i="7" s="1"/>
  <c r="AZ9" i="7" s="1"/>
  <c r="BA9" i="7" s="1"/>
  <c r="BB9" i="7" s="1"/>
  <c r="BC9" i="7" s="1"/>
  <c r="BD9" i="7" s="1"/>
  <c r="BE9" i="7" s="1"/>
  <c r="BF9" i="7" s="1"/>
  <c r="BG9" i="7" s="1"/>
  <c r="BH9" i="7" s="1"/>
  <c r="BI9" i="7" s="1"/>
  <c r="BJ9" i="7" s="1"/>
  <c r="BK9" i="7" s="1"/>
  <c r="BB8" i="7"/>
  <c r="BC8" i="7" s="1"/>
  <c r="BD8" i="7" s="1"/>
  <c r="BE8" i="7" s="1"/>
  <c r="BF8" i="7" s="1"/>
  <c r="AR8" i="7"/>
  <c r="AJ8" i="7" s="1"/>
  <c r="AK8" i="7" s="1"/>
  <c r="AL8" i="7" s="1"/>
  <c r="AM8" i="7" s="1"/>
  <c r="AN8" i="7" s="1"/>
  <c r="AO8" i="7" s="1"/>
  <c r="AP8" i="7" s="1"/>
  <c r="AQ8" i="7" s="1"/>
  <c r="C25" i="6"/>
  <c r="AG22" i="6"/>
  <c r="M22" i="6"/>
  <c r="AG21" i="6"/>
  <c r="M21" i="6"/>
  <c r="AG20" i="6"/>
  <c r="M20" i="6"/>
  <c r="R14" i="6"/>
  <c r="AC8" i="6"/>
  <c r="AD8" i="6" s="1"/>
  <c r="AE8" i="6" s="1"/>
  <c r="AF8" i="6" s="1"/>
  <c r="X8" i="6"/>
  <c r="Y8" i="6" s="1"/>
  <c r="Z8" i="6" s="1"/>
  <c r="AA8" i="6" s="1"/>
  <c r="S8" i="6"/>
  <c r="T8" i="6" s="1"/>
  <c r="U8" i="6" s="1"/>
  <c r="V8" i="6" s="1"/>
  <c r="N8" i="6"/>
  <c r="O8" i="6" s="1"/>
  <c r="P8" i="6" s="1"/>
  <c r="Q8" i="6" s="1"/>
  <c r="I8" i="6"/>
  <c r="J8" i="6" s="1"/>
  <c r="K8" i="6" s="1"/>
  <c r="L8" i="6" s="1"/>
  <c r="X6" i="6"/>
  <c r="Y6" i="6" s="1"/>
  <c r="Z6" i="6" s="1"/>
  <c r="AA6" i="6" s="1"/>
  <c r="AB6" i="6" s="1"/>
  <c r="AC6" i="6" s="1"/>
  <c r="AD6" i="6" s="1"/>
  <c r="AE6" i="6" s="1"/>
  <c r="AF6" i="6" s="1"/>
  <c r="N6" i="6"/>
  <c r="O6" i="6" s="1"/>
  <c r="P6" i="6" s="1"/>
  <c r="Q6" i="6" s="1"/>
  <c r="R6" i="6" s="1"/>
  <c r="S6" i="6" s="1"/>
  <c r="T6" i="6" s="1"/>
  <c r="U6" i="6" s="1"/>
  <c r="V6" i="6" s="1"/>
  <c r="I6" i="6"/>
  <c r="J6" i="6" s="1"/>
  <c r="K6" i="6" s="1"/>
  <c r="L6" i="6" s="1"/>
  <c r="E6" i="6"/>
  <c r="F6" i="6" s="1"/>
  <c r="G6" i="6" s="1"/>
  <c r="D6" i="6"/>
  <c r="X4" i="6"/>
  <c r="Y4" i="6" s="1"/>
  <c r="Z4" i="6" s="1"/>
  <c r="AA4" i="6" s="1"/>
  <c r="AB4" i="6" s="1"/>
  <c r="AC4" i="6" s="1"/>
  <c r="AD4" i="6" s="1"/>
  <c r="AE4" i="6" s="1"/>
  <c r="AF4" i="6" s="1"/>
  <c r="N4" i="6"/>
  <c r="O4" i="6" s="1"/>
  <c r="P4" i="6" s="1"/>
  <c r="Q4" i="6" s="1"/>
  <c r="R4" i="6" s="1"/>
  <c r="S4" i="6" s="1"/>
  <c r="T4" i="6" s="1"/>
  <c r="U4" i="6" s="1"/>
  <c r="V4" i="6" s="1"/>
  <c r="I4" i="6"/>
  <c r="J4" i="6" s="1"/>
  <c r="K4" i="6" s="1"/>
  <c r="L4" i="6" s="1"/>
  <c r="X3" i="6"/>
  <c r="Y3" i="6" s="1"/>
  <c r="Z3" i="6" s="1"/>
  <c r="AA3" i="6" s="1"/>
  <c r="AB3" i="6" s="1"/>
  <c r="AC3" i="6" s="1"/>
  <c r="AD3" i="6" s="1"/>
  <c r="AE3" i="6" s="1"/>
  <c r="AF3" i="6" s="1"/>
  <c r="N3" i="6"/>
  <c r="O3" i="6" s="1"/>
  <c r="P3" i="6" s="1"/>
  <c r="Q3" i="6" s="1"/>
  <c r="R3" i="6" s="1"/>
  <c r="S3" i="6" s="1"/>
  <c r="T3" i="6" s="1"/>
  <c r="U3" i="6" s="1"/>
  <c r="V3" i="6" s="1"/>
  <c r="I3" i="6"/>
  <c r="J3" i="6" s="1"/>
  <c r="K3" i="6" s="1"/>
  <c r="L3" i="6" s="1"/>
  <c r="X2" i="6"/>
  <c r="Y2" i="6" s="1"/>
  <c r="Z2" i="6" s="1"/>
  <c r="AA2" i="6" s="1"/>
  <c r="AB2" i="6" s="1"/>
  <c r="AC2" i="6" s="1"/>
  <c r="AD2" i="6" s="1"/>
  <c r="AE2" i="6" s="1"/>
  <c r="AF2" i="6" s="1"/>
  <c r="N2" i="6"/>
  <c r="O2" i="6" s="1"/>
  <c r="P2" i="6" s="1"/>
  <c r="Q2" i="6" s="1"/>
  <c r="R2" i="6" s="1"/>
  <c r="S2" i="6" s="1"/>
  <c r="T2" i="6" s="1"/>
  <c r="U2" i="6" s="1"/>
  <c r="V2" i="6" s="1"/>
  <c r="I2" i="6"/>
  <c r="J2" i="6" s="1"/>
  <c r="K2" i="6" s="1"/>
  <c r="L2" i="6" s="1"/>
  <c r="C30" i="3"/>
  <c r="B19" i="3"/>
  <c r="AR24" i="7" l="1"/>
  <c r="AR25" i="7" s="1"/>
  <c r="AR26" i="7" s="1"/>
  <c r="AR20" i="7"/>
  <c r="AR21" i="7" s="1"/>
  <c r="AR22" i="7" s="1"/>
  <c r="AN13" i="7"/>
  <c r="AN14" i="7" s="1"/>
  <c r="O68" i="13"/>
  <c r="O70" i="13" s="1"/>
  <c r="E103" i="13"/>
  <c r="E105" i="13" s="1"/>
  <c r="L67" i="13"/>
  <c r="L69" i="13" s="1"/>
  <c r="Y103" i="13"/>
  <c r="Y105" i="13" s="1"/>
  <c r="L68" i="13"/>
  <c r="L70" i="13" s="1"/>
  <c r="D108" i="12"/>
  <c r="D110" i="12" s="1"/>
  <c r="J108" i="12"/>
  <c r="J110" i="12" s="1"/>
  <c r="Y67" i="13"/>
  <c r="Y69" i="13" s="1"/>
  <c r="F104" i="13"/>
  <c r="F106" i="13" s="1"/>
  <c r="G104" i="13"/>
  <c r="G106" i="13" s="1"/>
  <c r="I109" i="12"/>
  <c r="I111" i="12" s="1"/>
  <c r="D68" i="13"/>
  <c r="D70" i="13" s="1"/>
  <c r="H104" i="13"/>
  <c r="H106" i="13" s="1"/>
  <c r="E68" i="13"/>
  <c r="E70" i="13" s="1"/>
  <c r="I104" i="13"/>
  <c r="I106" i="13" s="1"/>
  <c r="F68" i="13"/>
  <c r="F70" i="13" s="1"/>
  <c r="L104" i="13"/>
  <c r="L106" i="13" s="1"/>
  <c r="J68" i="13"/>
  <c r="J70" i="13" s="1"/>
  <c r="M68" i="13"/>
  <c r="M70" i="13" s="1"/>
  <c r="J104" i="13"/>
  <c r="J106" i="13" s="1"/>
  <c r="X69" i="13"/>
  <c r="O109" i="12"/>
  <c r="D103" i="13"/>
  <c r="D105" i="13" s="1"/>
  <c r="M103" i="13"/>
  <c r="M105" i="13" s="1"/>
  <c r="X105" i="13"/>
  <c r="G68" i="13"/>
  <c r="G70" i="13" s="1"/>
  <c r="Y108" i="12"/>
  <c r="Y110" i="12" s="1"/>
  <c r="H68" i="13"/>
  <c r="H70" i="13" s="1"/>
  <c r="N20" i="6"/>
  <c r="O20" i="6" s="1"/>
  <c r="P20" i="6" s="1"/>
  <c r="Q20" i="6" s="1"/>
  <c r="R20" i="6" s="1"/>
  <c r="S20" i="6" s="1"/>
  <c r="T20" i="6" s="1"/>
  <c r="U20" i="6" s="1"/>
  <c r="V20" i="6" s="1"/>
  <c r="W20" i="6" s="1"/>
  <c r="X20" i="6" s="1"/>
  <c r="Y20" i="6" s="1"/>
  <c r="Z20" i="6" s="1"/>
  <c r="AA20" i="6" s="1"/>
  <c r="AB20" i="6" s="1"/>
  <c r="AC20" i="6" s="1"/>
  <c r="AD20" i="6" s="1"/>
  <c r="AE20" i="6" s="1"/>
  <c r="AF20" i="6" s="1"/>
  <c r="N21" i="6"/>
  <c r="O21" i="6" s="1"/>
  <c r="P21" i="6" s="1"/>
  <c r="Q21" i="6" s="1"/>
  <c r="R21" i="6" s="1"/>
  <c r="S21" i="6" s="1"/>
  <c r="T21" i="6" s="1"/>
  <c r="U21" i="6" s="1"/>
  <c r="V21" i="6" s="1"/>
  <c r="W21" i="6" s="1"/>
  <c r="X21" i="6" s="1"/>
  <c r="Y21" i="6" s="1"/>
  <c r="Z21" i="6" s="1"/>
  <c r="AA21" i="6" s="1"/>
  <c r="AB21" i="6" s="1"/>
  <c r="AC21" i="6" s="1"/>
  <c r="AD21" i="6" s="1"/>
  <c r="AE21" i="6" s="1"/>
  <c r="AF21" i="6" s="1"/>
  <c r="X14" i="6"/>
  <c r="Z14" i="6"/>
  <c r="D14" i="6"/>
  <c r="AA14" i="6"/>
  <c r="C14" i="6"/>
  <c r="F14" i="6"/>
  <c r="AB14" i="6"/>
  <c r="J14" i="6"/>
  <c r="AD14" i="6"/>
  <c r="V14" i="6"/>
  <c r="L14" i="6"/>
  <c r="K14" i="6"/>
  <c r="O14" i="6"/>
  <c r="N14" i="6"/>
  <c r="P14" i="6"/>
  <c r="N22" i="6"/>
  <c r="O22" i="6" s="1"/>
  <c r="P22" i="6" s="1"/>
  <c r="Q22" i="6" s="1"/>
  <c r="R22" i="6" s="1"/>
  <c r="S22" i="6" s="1"/>
  <c r="T22" i="6" s="1"/>
  <c r="U22" i="6" s="1"/>
  <c r="V22" i="6" s="1"/>
  <c r="W22" i="6" s="1"/>
  <c r="X22" i="6" s="1"/>
  <c r="Y22" i="6" s="1"/>
  <c r="Z22" i="6" s="1"/>
  <c r="AA22" i="6" s="1"/>
  <c r="AB22" i="6" s="1"/>
  <c r="AC22" i="6" s="1"/>
  <c r="AD22" i="6" s="1"/>
  <c r="AE22" i="6" s="1"/>
  <c r="AF22" i="6" s="1"/>
  <c r="Q14" i="6"/>
  <c r="AC14" i="6"/>
  <c r="G14" i="6"/>
  <c r="S14" i="6"/>
  <c r="AE14" i="6"/>
  <c r="H14" i="6"/>
  <c r="T14" i="6"/>
  <c r="AF14" i="6"/>
  <c r="I14" i="6"/>
  <c r="U14" i="6"/>
  <c r="AG14" i="6"/>
  <c r="W14" i="6"/>
  <c r="M14" i="6"/>
  <c r="Y14" i="6"/>
  <c r="E22" i="6"/>
  <c r="F22" i="6" s="1"/>
  <c r="G22" i="6" s="1"/>
  <c r="H22" i="6" s="1"/>
  <c r="I22" i="6" s="1"/>
  <c r="J22" i="6" s="1"/>
  <c r="K22" i="6" s="1"/>
  <c r="L22" i="6" s="1"/>
  <c r="N17" i="12"/>
  <c r="AH16" i="12"/>
  <c r="AH17" i="12" s="1"/>
  <c r="E20" i="6"/>
  <c r="F20" i="6" s="1"/>
  <c r="G20" i="6" s="1"/>
  <c r="H20" i="6" s="1"/>
  <c r="I20" i="6" s="1"/>
  <c r="J20" i="6" s="1"/>
  <c r="K20" i="6" s="1"/>
  <c r="L20" i="6" s="1"/>
  <c r="E21" i="6"/>
  <c r="F21" i="6" s="1"/>
  <c r="G21" i="6" s="1"/>
  <c r="H21" i="6" s="1"/>
  <c r="I21" i="6" s="1"/>
  <c r="J21" i="6" s="1"/>
  <c r="K21" i="6" s="1"/>
  <c r="L21" i="6" s="1"/>
  <c r="E16" i="12"/>
  <c r="E26" i="12"/>
  <c r="X28" i="12"/>
  <c r="Y26" i="12"/>
  <c r="Z26" i="12" s="1"/>
  <c r="AA26" i="12" s="1"/>
  <c r="AB26" i="12" s="1"/>
  <c r="AC26" i="12" s="1"/>
  <c r="AD26" i="12" s="1"/>
  <c r="AE26" i="12" s="1"/>
  <c r="AF26" i="12" s="1"/>
  <c r="AG26" i="12" s="1"/>
  <c r="M26" i="12"/>
  <c r="J7" i="11"/>
  <c r="D17" i="12"/>
  <c r="Y21" i="13"/>
  <c r="X25" i="13"/>
  <c r="Q22" i="13"/>
  <c r="P26" i="13"/>
  <c r="O6" i="9"/>
  <c r="L29" i="12"/>
  <c r="L31" i="12" s="1"/>
  <c r="K29" i="12"/>
  <c r="K31" i="12" s="1"/>
  <c r="J29" i="12"/>
  <c r="J31" i="12" s="1"/>
  <c r="H29" i="12"/>
  <c r="G29" i="12"/>
  <c r="N31" i="12"/>
  <c r="F29" i="12"/>
  <c r="E29" i="12"/>
  <c r="D29" i="12"/>
  <c r="O29" i="12"/>
  <c r="D68" i="12"/>
  <c r="N67" i="12"/>
  <c r="E67" i="12"/>
  <c r="AA85" i="12"/>
  <c r="AB83" i="12"/>
  <c r="E6" i="9"/>
  <c r="D7" i="9"/>
  <c r="I26" i="12"/>
  <c r="Z29" i="12"/>
  <c r="AS8" i="7"/>
  <c r="AT8" i="7" s="1"/>
  <c r="AU8" i="7" s="1"/>
  <c r="AV8" i="7" s="1"/>
  <c r="AW8" i="7" s="1"/>
  <c r="AX8" i="7" s="1"/>
  <c r="AY8" i="7" s="1"/>
  <c r="AZ8" i="7" s="1"/>
  <c r="BA8" i="7" s="1"/>
  <c r="D96" i="12"/>
  <c r="N95" i="12"/>
  <c r="Z67" i="13"/>
  <c r="N53" i="12"/>
  <c r="D54" i="12"/>
  <c r="K19" i="13"/>
  <c r="J19" i="13"/>
  <c r="I19" i="13"/>
  <c r="H19" i="13"/>
  <c r="G19" i="13"/>
  <c r="E19" i="13"/>
  <c r="O26" i="13"/>
  <c r="J67" i="13"/>
  <c r="J69" i="13" s="1"/>
  <c r="I67" i="13"/>
  <c r="I69" i="13" s="1"/>
  <c r="H67" i="13"/>
  <c r="H69" i="13" s="1"/>
  <c r="G67" i="13"/>
  <c r="G69" i="13" s="1"/>
  <c r="F67" i="13"/>
  <c r="F69" i="13" s="1"/>
  <c r="E67" i="13"/>
  <c r="E69" i="13" s="1"/>
  <c r="N69" i="13"/>
  <c r="D67" i="13"/>
  <c r="D69" i="13" s="1"/>
  <c r="O83" i="12"/>
  <c r="O67" i="13"/>
  <c r="K108" i="12"/>
  <c r="K110" i="12" s="1"/>
  <c r="D109" i="12"/>
  <c r="D111" i="12" s="1"/>
  <c r="Z103" i="13"/>
  <c r="O26" i="12"/>
  <c r="P26" i="12" s="1"/>
  <c r="Q26" i="12" s="1"/>
  <c r="R26" i="12" s="1"/>
  <c r="S26" i="12" s="1"/>
  <c r="T26" i="12" s="1"/>
  <c r="U26" i="12" s="1"/>
  <c r="V26" i="12" s="1"/>
  <c r="W26" i="12" s="1"/>
  <c r="Y84" i="12"/>
  <c r="Z82" i="12"/>
  <c r="Z85" i="12"/>
  <c r="L108" i="12"/>
  <c r="L110" i="12" s="1"/>
  <c r="E109" i="12"/>
  <c r="E111" i="12" s="1"/>
  <c r="N110" i="12"/>
  <c r="X26" i="13"/>
  <c r="Y22" i="13"/>
  <c r="F22" i="13"/>
  <c r="F26" i="13" s="1"/>
  <c r="P53" i="13"/>
  <c r="D26" i="12"/>
  <c r="I27" i="12"/>
  <c r="N28" i="12"/>
  <c r="M108" i="12"/>
  <c r="M110" i="12" s="1"/>
  <c r="N21" i="13"/>
  <c r="P68" i="13"/>
  <c r="N105" i="13"/>
  <c r="I108" i="12"/>
  <c r="I110" i="12" s="1"/>
  <c r="M109" i="12"/>
  <c r="M111" i="12" s="1"/>
  <c r="H108" i="12"/>
  <c r="H110" i="12" s="1"/>
  <c r="L109" i="12"/>
  <c r="L111" i="12" s="1"/>
  <c r="G108" i="12"/>
  <c r="G110" i="12" s="1"/>
  <c r="K109" i="12"/>
  <c r="K111" i="12" s="1"/>
  <c r="F108" i="12"/>
  <c r="F110" i="12" s="1"/>
  <c r="J109" i="12"/>
  <c r="J111" i="12" s="1"/>
  <c r="E108" i="12"/>
  <c r="E110" i="12" s="1"/>
  <c r="H109" i="12"/>
  <c r="H111" i="12" s="1"/>
  <c r="O108" i="12"/>
  <c r="G109" i="12"/>
  <c r="G111" i="12" s="1"/>
  <c r="I22" i="13"/>
  <c r="I26" i="13" s="1"/>
  <c r="G26" i="12"/>
  <c r="L27" i="12"/>
  <c r="H26" i="12"/>
  <c r="Y27" i="12"/>
  <c r="Z27" i="12" s="1"/>
  <c r="AA27" i="12" s="1"/>
  <c r="AB27" i="12" s="1"/>
  <c r="AC27" i="12" s="1"/>
  <c r="AD27" i="12" s="1"/>
  <c r="AE27" i="12" s="1"/>
  <c r="AF27" i="12" s="1"/>
  <c r="AG27" i="12" s="1"/>
  <c r="D19" i="13"/>
  <c r="M22" i="13"/>
  <c r="M26" i="13" s="1"/>
  <c r="L22" i="13"/>
  <c r="L26" i="13" s="1"/>
  <c r="K22" i="13"/>
  <c r="K26" i="13" s="1"/>
  <c r="J22" i="13"/>
  <c r="J26" i="13" s="1"/>
  <c r="H22" i="13"/>
  <c r="H26" i="13" s="1"/>
  <c r="L103" i="13"/>
  <c r="L105" i="13" s="1"/>
  <c r="K103" i="13"/>
  <c r="K105" i="13" s="1"/>
  <c r="J103" i="13"/>
  <c r="J105" i="13" s="1"/>
  <c r="I103" i="13"/>
  <c r="I105" i="13" s="1"/>
  <c r="H103" i="13"/>
  <c r="H105" i="13" s="1"/>
  <c r="G103" i="13"/>
  <c r="G105" i="13" s="1"/>
  <c r="F103" i="13"/>
  <c r="F105" i="13" s="1"/>
  <c r="F19" i="13"/>
  <c r="K67" i="13"/>
  <c r="K69" i="13" s="1"/>
  <c r="O103" i="13"/>
  <c r="J4" i="15"/>
  <c r="L4" i="15" s="1"/>
  <c r="F4" i="15"/>
  <c r="H4" i="15" s="1"/>
  <c r="E83" i="12"/>
  <c r="E85" i="12" s="1"/>
  <c r="I68" i="13"/>
  <c r="I70" i="13" s="1"/>
  <c r="K104" i="13"/>
  <c r="K106" i="13" s="1"/>
  <c r="G83" i="12"/>
  <c r="G85" i="12" s="1"/>
  <c r="K68" i="13"/>
  <c r="K70" i="13" s="1"/>
  <c r="M104" i="13"/>
  <c r="M106" i="13" s="1"/>
  <c r="Y104" i="13"/>
  <c r="O82" i="12"/>
  <c r="H83" i="12"/>
  <c r="H85" i="12" s="1"/>
  <c r="D82" i="12"/>
  <c r="D84" i="12" s="1"/>
  <c r="I83" i="12"/>
  <c r="I85" i="12" s="1"/>
  <c r="N84" i="12"/>
  <c r="Y68" i="13"/>
  <c r="O104" i="13"/>
  <c r="E82" i="12"/>
  <c r="E84" i="12" s="1"/>
  <c r="J83" i="12"/>
  <c r="J85" i="12" s="1"/>
  <c r="Y109" i="12"/>
  <c r="O20" i="13"/>
  <c r="P20" i="13" s="1"/>
  <c r="Q20" i="13" s="1"/>
  <c r="R20" i="13" s="1"/>
  <c r="S20" i="13" s="1"/>
  <c r="T20" i="13" s="1"/>
  <c r="U20" i="13" s="1"/>
  <c r="V20" i="13" s="1"/>
  <c r="W20" i="13" s="1"/>
  <c r="X70" i="13"/>
  <c r="D104" i="13"/>
  <c r="D106" i="13" s="1"/>
  <c r="N106" i="13"/>
  <c r="F82" i="12"/>
  <c r="F84" i="12" s="1"/>
  <c r="D20" i="13"/>
  <c r="AS24" i="7" l="1"/>
  <c r="AS25" i="7" s="1"/>
  <c r="AS26" i="7" s="1"/>
  <c r="AS20" i="7"/>
  <c r="AS21" i="7" s="1"/>
  <c r="AS22" i="7" s="1"/>
  <c r="AO13" i="7"/>
  <c r="AO14" i="7" s="1"/>
  <c r="AN18" i="7"/>
  <c r="Z108" i="12"/>
  <c r="O111" i="12"/>
  <c r="P109" i="12"/>
  <c r="O105" i="13"/>
  <c r="P103" i="13"/>
  <c r="Z84" i="12"/>
  <c r="AA82" i="12"/>
  <c r="AH53" i="12"/>
  <c r="AH54" i="12" s="1"/>
  <c r="N54" i="12"/>
  <c r="G28" i="12"/>
  <c r="F28" i="12"/>
  <c r="E28" i="12"/>
  <c r="O28" i="12"/>
  <c r="M28" i="12"/>
  <c r="M30" i="12" s="1"/>
  <c r="L28" i="12"/>
  <c r="L30" i="12" s="1"/>
  <c r="N30" i="12"/>
  <c r="K28" i="12"/>
  <c r="K30" i="12" s="1"/>
  <c r="J28" i="12"/>
  <c r="J30" i="12" s="1"/>
  <c r="H28" i="12"/>
  <c r="I28" i="12"/>
  <c r="I30" i="12" s="1"/>
  <c r="D28" i="12"/>
  <c r="E53" i="12"/>
  <c r="O31" i="12"/>
  <c r="P29" i="12"/>
  <c r="E17" i="12"/>
  <c r="F16" i="12"/>
  <c r="E7" i="9"/>
  <c r="F6" i="9"/>
  <c r="R22" i="13"/>
  <c r="Q26" i="13"/>
  <c r="Z105" i="13"/>
  <c r="AA103" i="13"/>
  <c r="P54" i="13"/>
  <c r="Q53" i="13"/>
  <c r="Z69" i="13"/>
  <c r="AA67" i="13"/>
  <c r="Y25" i="13"/>
  <c r="Z21" i="13"/>
  <c r="Y106" i="13"/>
  <c r="Z104" i="13"/>
  <c r="AH95" i="12"/>
  <c r="AH96" i="12" s="1"/>
  <c r="N96" i="12"/>
  <c r="O95" i="12"/>
  <c r="Z22" i="13"/>
  <c r="Y26" i="13"/>
  <c r="O69" i="13"/>
  <c r="P67" i="13"/>
  <c r="E95" i="12"/>
  <c r="AC83" i="12"/>
  <c r="AB85" i="12"/>
  <c r="O84" i="12"/>
  <c r="P82" i="12"/>
  <c r="O85" i="12"/>
  <c r="P83" i="12"/>
  <c r="Z109" i="12"/>
  <c r="Y111" i="12"/>
  <c r="AA108" i="12"/>
  <c r="Z110" i="12"/>
  <c r="O106" i="13"/>
  <c r="P104" i="13"/>
  <c r="Y70" i="13"/>
  <c r="Z68" i="13"/>
  <c r="P70" i="13"/>
  <c r="Q68" i="13"/>
  <c r="F67" i="12"/>
  <c r="E68" i="12"/>
  <c r="O16" i="12"/>
  <c r="O110" i="12"/>
  <c r="P108" i="12"/>
  <c r="I21" i="13"/>
  <c r="I25" i="13" s="1"/>
  <c r="H21" i="13"/>
  <c r="H25" i="13" s="1"/>
  <c r="G21" i="13"/>
  <c r="G25" i="13" s="1"/>
  <c r="F21" i="13"/>
  <c r="F25" i="13" s="1"/>
  <c r="E21" i="13"/>
  <c r="E25" i="13" s="1"/>
  <c r="O21" i="13"/>
  <c r="M21" i="13"/>
  <c r="M25" i="13" s="1"/>
  <c r="L21" i="13"/>
  <c r="L25" i="13" s="1"/>
  <c r="K21" i="13"/>
  <c r="K25" i="13" s="1"/>
  <c r="J21" i="13"/>
  <c r="J25" i="13" s="1"/>
  <c r="N25" i="13"/>
  <c r="D21" i="13"/>
  <c r="D25" i="13" s="1"/>
  <c r="Z31" i="12"/>
  <c r="AA29" i="12"/>
  <c r="AH67" i="12"/>
  <c r="AH68" i="12" s="1"/>
  <c r="N68" i="12"/>
  <c r="O67" i="12"/>
  <c r="P6" i="9"/>
  <c r="O7" i="9"/>
  <c r="Y28" i="12"/>
  <c r="X30" i="12"/>
  <c r="AT24" i="7" l="1"/>
  <c r="AT25" i="7" s="1"/>
  <c r="AT26" i="7" s="1"/>
  <c r="AT20" i="7"/>
  <c r="AT21" i="7" s="1"/>
  <c r="AT22" i="7" s="1"/>
  <c r="AP13" i="7"/>
  <c r="AP14" i="7" s="1"/>
  <c r="AO18" i="7"/>
  <c r="P111" i="12"/>
  <c r="Q109" i="12"/>
  <c r="E96" i="12"/>
  <c r="F95" i="12"/>
  <c r="AA69" i="13"/>
  <c r="AB67" i="13"/>
  <c r="P31" i="12"/>
  <c r="Q29" i="12"/>
  <c r="P69" i="13"/>
  <c r="Q67" i="13"/>
  <c r="Q54" i="13"/>
  <c r="R53" i="13"/>
  <c r="F53" i="12"/>
  <c r="E54" i="12"/>
  <c r="AA109" i="12"/>
  <c r="Z111" i="12"/>
  <c r="AB103" i="13"/>
  <c r="AA105" i="13"/>
  <c r="P110" i="12"/>
  <c r="Q108" i="12"/>
  <c r="G67" i="12"/>
  <c r="F68" i="12"/>
  <c r="O96" i="12"/>
  <c r="P95" i="12"/>
  <c r="R68" i="13"/>
  <c r="Q70" i="13"/>
  <c r="P84" i="12"/>
  <c r="Q82" i="12"/>
  <c r="Z28" i="12"/>
  <c r="Y30" i="12"/>
  <c r="O25" i="13"/>
  <c r="P21" i="13"/>
  <c r="R26" i="13"/>
  <c r="S22" i="13"/>
  <c r="O53" i="12"/>
  <c r="O17" i="12"/>
  <c r="P16" i="12"/>
  <c r="AA68" i="13"/>
  <c r="Z70" i="13"/>
  <c r="Z106" i="13"/>
  <c r="AA104" i="13"/>
  <c r="F7" i="9"/>
  <c r="G6" i="9"/>
  <c r="AA84" i="12"/>
  <c r="AB82" i="12"/>
  <c r="Q83" i="12"/>
  <c r="P85" i="12"/>
  <c r="Q6" i="9"/>
  <c r="P7" i="9"/>
  <c r="AA110" i="12"/>
  <c r="AB108" i="12"/>
  <c r="Z26" i="13"/>
  <c r="AA22" i="13"/>
  <c r="O68" i="12"/>
  <c r="P67" i="12"/>
  <c r="Q104" i="13"/>
  <c r="P106" i="13"/>
  <c r="Z25" i="13"/>
  <c r="AA21" i="13"/>
  <c r="F17" i="12"/>
  <c r="G16" i="12"/>
  <c r="P105" i="13"/>
  <c r="Q103" i="13"/>
  <c r="AA31" i="12"/>
  <c r="AB29" i="12"/>
  <c r="AC85" i="12"/>
  <c r="AD83" i="12"/>
  <c r="O30" i="12"/>
  <c r="P28" i="12"/>
  <c r="AU24" i="7" l="1"/>
  <c r="AU25" i="7" s="1"/>
  <c r="AU26" i="7" s="1"/>
  <c r="AU20" i="7"/>
  <c r="AU21" i="7" s="1"/>
  <c r="AU22" i="7" s="1"/>
  <c r="AQ13" i="7"/>
  <c r="AQ14" i="7" s="1"/>
  <c r="AP18" i="7"/>
  <c r="Q111" i="12"/>
  <c r="R109" i="12"/>
  <c r="Q85" i="12"/>
  <c r="R83" i="12"/>
  <c r="F54" i="12"/>
  <c r="G53" i="12"/>
  <c r="Q106" i="13"/>
  <c r="R104" i="13"/>
  <c r="R54" i="13"/>
  <c r="S53" i="13"/>
  <c r="H67" i="12"/>
  <c r="G68" i="12"/>
  <c r="Q69" i="13"/>
  <c r="R67" i="13"/>
  <c r="AA106" i="13"/>
  <c r="AB104" i="13"/>
  <c r="P96" i="12"/>
  <c r="Q95" i="12"/>
  <c r="R29" i="12"/>
  <c r="Q31" i="12"/>
  <c r="Q28" i="12"/>
  <c r="P30" i="12"/>
  <c r="Q110" i="12"/>
  <c r="R108" i="12"/>
  <c r="AB110" i="12"/>
  <c r="AC108" i="12"/>
  <c r="AA28" i="12"/>
  <c r="Z30" i="12"/>
  <c r="AB105" i="13"/>
  <c r="AC103" i="13"/>
  <c r="P53" i="12"/>
  <c r="O54" i="12"/>
  <c r="P68" i="12"/>
  <c r="Q67" i="12"/>
  <c r="AA26" i="13"/>
  <c r="AB22" i="13"/>
  <c r="AB69" i="13"/>
  <c r="AC67" i="13"/>
  <c r="S26" i="13"/>
  <c r="T22" i="13"/>
  <c r="P25" i="13"/>
  <c r="Q21" i="13"/>
  <c r="G17" i="12"/>
  <c r="H16" i="12"/>
  <c r="AB84" i="12"/>
  <c r="AC82" i="12"/>
  <c r="G7" i="9"/>
  <c r="H6" i="9"/>
  <c r="AB31" i="12"/>
  <c r="AC29" i="12"/>
  <c r="Q105" i="13"/>
  <c r="R103" i="13"/>
  <c r="Q7" i="9"/>
  <c r="R6" i="9"/>
  <c r="AA70" i="13"/>
  <c r="AB68" i="13"/>
  <c r="G95" i="12"/>
  <c r="F96" i="12"/>
  <c r="AD85" i="12"/>
  <c r="AE83" i="12"/>
  <c r="R82" i="12"/>
  <c r="Q84" i="12"/>
  <c r="AA25" i="13"/>
  <c r="AB21" i="13"/>
  <c r="P17" i="12"/>
  <c r="Q16" i="12"/>
  <c r="S68" i="13"/>
  <c r="R70" i="13"/>
  <c r="AB109" i="12"/>
  <c r="AA111" i="12"/>
  <c r="AV24" i="7" l="1"/>
  <c r="AV25" i="7" s="1"/>
  <c r="AV26" i="7" s="1"/>
  <c r="AV20" i="7"/>
  <c r="AV21" i="7" s="1"/>
  <c r="AV22" i="7" s="1"/>
  <c r="AR13" i="7"/>
  <c r="AR14" i="7" s="1"/>
  <c r="AQ18" i="7"/>
  <c r="R111" i="12"/>
  <c r="S109" i="12"/>
  <c r="AC110" i="12"/>
  <c r="AD108" i="12"/>
  <c r="R69" i="13"/>
  <c r="S67" i="13"/>
  <c r="AB26" i="13"/>
  <c r="AC22" i="13"/>
  <c r="R110" i="12"/>
  <c r="S108" i="12"/>
  <c r="I67" i="12"/>
  <c r="H68" i="12"/>
  <c r="T53" i="13"/>
  <c r="S54" i="13"/>
  <c r="H95" i="12"/>
  <c r="G96" i="12"/>
  <c r="R28" i="12"/>
  <c r="Q30" i="12"/>
  <c r="AC109" i="12"/>
  <c r="AB111" i="12"/>
  <c r="S70" i="13"/>
  <c r="T68" i="13"/>
  <c r="R106" i="13"/>
  <c r="S104" i="13"/>
  <c r="R7" i="9"/>
  <c r="S6" i="9"/>
  <c r="R31" i="12"/>
  <c r="S29" i="12"/>
  <c r="I16" i="12"/>
  <c r="H17" i="12"/>
  <c r="AD29" i="12"/>
  <c r="AC31" i="12"/>
  <c r="AC105" i="13"/>
  <c r="AD103" i="13"/>
  <c r="Q96" i="12"/>
  <c r="R95" i="12"/>
  <c r="G54" i="12"/>
  <c r="H53" i="12"/>
  <c r="AB70" i="13"/>
  <c r="AC68" i="13"/>
  <c r="Q17" i="12"/>
  <c r="R16" i="12"/>
  <c r="Q25" i="13"/>
  <c r="R21" i="13"/>
  <c r="S82" i="12"/>
  <c r="R84" i="12"/>
  <c r="R105" i="13"/>
  <c r="S103" i="13"/>
  <c r="Q53" i="12"/>
  <c r="P54" i="12"/>
  <c r="AE85" i="12"/>
  <c r="AF83" i="12"/>
  <c r="AC69" i="13"/>
  <c r="AD67" i="13"/>
  <c r="AC104" i="13"/>
  <c r="AB106" i="13"/>
  <c r="R85" i="12"/>
  <c r="S83" i="12"/>
  <c r="AD82" i="12"/>
  <c r="AC84" i="12"/>
  <c r="Q68" i="12"/>
  <c r="R67" i="12"/>
  <c r="AB25" i="13"/>
  <c r="AC21" i="13"/>
  <c r="T26" i="13"/>
  <c r="U22" i="13"/>
  <c r="I6" i="9"/>
  <c r="H7" i="9"/>
  <c r="AA30" i="12"/>
  <c r="AB28" i="12"/>
  <c r="AW24" i="7" l="1"/>
  <c r="AW25" i="7" s="1"/>
  <c r="AW26" i="7" s="1"/>
  <c r="AW20" i="7"/>
  <c r="AW21" i="7" s="1"/>
  <c r="AW22" i="7" s="1"/>
  <c r="AS13" i="7"/>
  <c r="AS14" i="7" s="1"/>
  <c r="AR18" i="7"/>
  <c r="T109" i="12"/>
  <c r="S111" i="12"/>
  <c r="AD105" i="13"/>
  <c r="AE103" i="13"/>
  <c r="J67" i="12"/>
  <c r="I68" i="12"/>
  <c r="S85" i="12"/>
  <c r="T83" i="12"/>
  <c r="S110" i="12"/>
  <c r="T108" i="12"/>
  <c r="AD31" i="12"/>
  <c r="AE29" i="12"/>
  <c r="J16" i="12"/>
  <c r="I17" i="12"/>
  <c r="AD109" i="12"/>
  <c r="AC111" i="12"/>
  <c r="AD104" i="13"/>
  <c r="AC106" i="13"/>
  <c r="AF85" i="12"/>
  <c r="AG83" i="12"/>
  <c r="AG85" i="12" s="1"/>
  <c r="AC26" i="13"/>
  <c r="AD22" i="13"/>
  <c r="T70" i="13"/>
  <c r="U68" i="13"/>
  <c r="R17" i="12"/>
  <c r="S16" i="12"/>
  <c r="S28" i="12"/>
  <c r="R30" i="12"/>
  <c r="I7" i="9"/>
  <c r="J6" i="9"/>
  <c r="AD69" i="13"/>
  <c r="AE67" i="13"/>
  <c r="T6" i="9"/>
  <c r="S7" i="9"/>
  <c r="S69" i="13"/>
  <c r="T67" i="13"/>
  <c r="S106" i="13"/>
  <c r="T104" i="13"/>
  <c r="R25" i="13"/>
  <c r="S21" i="13"/>
  <c r="AC70" i="13"/>
  <c r="AD68" i="13"/>
  <c r="R53" i="12"/>
  <c r="Q54" i="12"/>
  <c r="I95" i="12"/>
  <c r="H96" i="12"/>
  <c r="S84" i="12"/>
  <c r="T82" i="12"/>
  <c r="U26" i="13"/>
  <c r="V22" i="13"/>
  <c r="S31" i="12"/>
  <c r="T29" i="12"/>
  <c r="R68" i="12"/>
  <c r="S67" i="12"/>
  <c r="S105" i="13"/>
  <c r="T103" i="13"/>
  <c r="AD110" i="12"/>
  <c r="AE108" i="12"/>
  <c r="AC28" i="12"/>
  <c r="AB30" i="12"/>
  <c r="AC25" i="13"/>
  <c r="AD21" i="13"/>
  <c r="H54" i="12"/>
  <c r="I53" i="12"/>
  <c r="S95" i="12"/>
  <c r="R96" i="12"/>
  <c r="AE82" i="12"/>
  <c r="AD84" i="12"/>
  <c r="U53" i="13"/>
  <c r="T54" i="13"/>
  <c r="AX24" i="7" l="1"/>
  <c r="AX25" i="7" s="1"/>
  <c r="AX26" i="7" s="1"/>
  <c r="AX20" i="7"/>
  <c r="AX21" i="7" s="1"/>
  <c r="AX22" i="7" s="1"/>
  <c r="AT13" i="7"/>
  <c r="AT14" i="7" s="1"/>
  <c r="AS18" i="7"/>
  <c r="T111" i="12"/>
  <c r="U109" i="12"/>
  <c r="U70" i="13"/>
  <c r="V68" i="13"/>
  <c r="AE31" i="12"/>
  <c r="AF29" i="12"/>
  <c r="AE110" i="12"/>
  <c r="AF108" i="12"/>
  <c r="AD26" i="13"/>
  <c r="AE22" i="13"/>
  <c r="U108" i="12"/>
  <c r="T110" i="12"/>
  <c r="U6" i="9"/>
  <c r="T7" i="9"/>
  <c r="T85" i="12"/>
  <c r="U83" i="12"/>
  <c r="J95" i="12"/>
  <c r="I96" i="12"/>
  <c r="R54" i="12"/>
  <c r="S53" i="12"/>
  <c r="I54" i="12"/>
  <c r="J53" i="12"/>
  <c r="T84" i="12"/>
  <c r="U82" i="12"/>
  <c r="AE104" i="13"/>
  <c r="AD106" i="13"/>
  <c r="T69" i="13"/>
  <c r="U67" i="13"/>
  <c r="AE69" i="13"/>
  <c r="AF67" i="13"/>
  <c r="J7" i="9"/>
  <c r="K6" i="9"/>
  <c r="S25" i="13"/>
  <c r="T21" i="13"/>
  <c r="AF82" i="12"/>
  <c r="AE84" i="12"/>
  <c r="T95" i="12"/>
  <c r="S96" i="12"/>
  <c r="AD70" i="13"/>
  <c r="AE68" i="13"/>
  <c r="AD25" i="13"/>
  <c r="AE21" i="13"/>
  <c r="T28" i="12"/>
  <c r="S30" i="12"/>
  <c r="AD111" i="12"/>
  <c r="AE109" i="12"/>
  <c r="K67" i="12"/>
  <c r="J68" i="12"/>
  <c r="V53" i="13"/>
  <c r="U54" i="13"/>
  <c r="T67" i="12"/>
  <c r="S68" i="12"/>
  <c r="T106" i="13"/>
  <c r="U104" i="13"/>
  <c r="AE105" i="13"/>
  <c r="AF103" i="13"/>
  <c r="T105" i="13"/>
  <c r="U103" i="13"/>
  <c r="T31" i="12"/>
  <c r="U29" i="12"/>
  <c r="V26" i="13"/>
  <c r="W22" i="13"/>
  <c r="W26" i="13" s="1"/>
  <c r="S17" i="12"/>
  <c r="T16" i="12"/>
  <c r="AD28" i="12"/>
  <c r="AC30" i="12"/>
  <c r="K16" i="12"/>
  <c r="J17" i="12"/>
  <c r="AY24" i="7" l="1"/>
  <c r="AY25" i="7" s="1"/>
  <c r="AY26" i="7" s="1"/>
  <c r="AY20" i="7"/>
  <c r="AY21" i="7" s="1"/>
  <c r="AY22" i="7" s="1"/>
  <c r="AU13" i="7"/>
  <c r="AU14" i="7" s="1"/>
  <c r="AT18" i="7"/>
  <c r="U111" i="12"/>
  <c r="V109" i="12"/>
  <c r="U7" i="9"/>
  <c r="V6" i="9"/>
  <c r="U105" i="13"/>
  <c r="V103" i="13"/>
  <c r="U84" i="12"/>
  <c r="V82" i="12"/>
  <c r="V108" i="12"/>
  <c r="U110" i="12"/>
  <c r="J54" i="12"/>
  <c r="K53" i="12"/>
  <c r="AE26" i="13"/>
  <c r="AF22" i="13"/>
  <c r="AF109" i="12"/>
  <c r="AE111" i="12"/>
  <c r="T30" i="12"/>
  <c r="U28" i="12"/>
  <c r="K68" i="12"/>
  <c r="L67" i="12"/>
  <c r="AF69" i="13"/>
  <c r="AG67" i="13"/>
  <c r="AG69" i="13" s="1"/>
  <c r="S54" i="12"/>
  <c r="T53" i="12"/>
  <c r="AG108" i="12"/>
  <c r="AG110" i="12" s="1"/>
  <c r="AF110" i="12"/>
  <c r="AG82" i="12"/>
  <c r="AG84" i="12" s="1"/>
  <c r="AF84" i="12"/>
  <c r="AE28" i="12"/>
  <c r="AD30" i="12"/>
  <c r="AE106" i="13"/>
  <c r="AF104" i="13"/>
  <c r="AF105" i="13"/>
  <c r="AG103" i="13"/>
  <c r="AG105" i="13" s="1"/>
  <c r="AE70" i="13"/>
  <c r="AF68" i="13"/>
  <c r="V67" i="13"/>
  <c r="U69" i="13"/>
  <c r="AF31" i="12"/>
  <c r="AG29" i="12"/>
  <c r="AG31" i="12" s="1"/>
  <c r="K17" i="12"/>
  <c r="L16" i="12"/>
  <c r="U67" i="12"/>
  <c r="T68" i="12"/>
  <c r="K95" i="12"/>
  <c r="J96" i="12"/>
  <c r="L6" i="9"/>
  <c r="K7" i="9"/>
  <c r="U106" i="13"/>
  <c r="V104" i="13"/>
  <c r="U16" i="12"/>
  <c r="T17" i="12"/>
  <c r="U85" i="12"/>
  <c r="V83" i="12"/>
  <c r="V70" i="13"/>
  <c r="W68" i="13"/>
  <c r="W70" i="13" s="1"/>
  <c r="V29" i="12"/>
  <c r="U31" i="12"/>
  <c r="U21" i="13"/>
  <c r="T25" i="13"/>
  <c r="AE25" i="13"/>
  <c r="AF21" i="13"/>
  <c r="W53" i="13"/>
  <c r="V54" i="13"/>
  <c r="U95" i="12"/>
  <c r="T96" i="12"/>
  <c r="AZ24" i="7" l="1"/>
  <c r="AZ25" i="7" s="1"/>
  <c r="AZ26" i="7" s="1"/>
  <c r="AZ20" i="7"/>
  <c r="AZ21" i="7" s="1"/>
  <c r="AZ22" i="7" s="1"/>
  <c r="AV13" i="7"/>
  <c r="AV14" i="7" s="1"/>
  <c r="AU18" i="7"/>
  <c r="V111" i="12"/>
  <c r="W109" i="12"/>
  <c r="W111" i="12" s="1"/>
  <c r="V106" i="13"/>
  <c r="W104" i="13"/>
  <c r="W106" i="13" s="1"/>
  <c r="AF26" i="13"/>
  <c r="AG22" i="13"/>
  <c r="AG26" i="13" s="1"/>
  <c r="W67" i="13"/>
  <c r="W69" i="13" s="1"/>
  <c r="V69" i="13"/>
  <c r="K54" i="12"/>
  <c r="L53" i="12"/>
  <c r="W29" i="12"/>
  <c r="W31" i="12" s="1"/>
  <c r="V31" i="12"/>
  <c r="W108" i="12"/>
  <c r="W110" i="12" s="1"/>
  <c r="V110" i="12"/>
  <c r="L68" i="12"/>
  <c r="M67" i="12"/>
  <c r="M68" i="12" s="1"/>
  <c r="V84" i="12"/>
  <c r="W82" i="12"/>
  <c r="W84" i="12" s="1"/>
  <c r="AG21" i="13"/>
  <c r="AG25" i="13" s="1"/>
  <c r="AF25" i="13"/>
  <c r="V21" i="13"/>
  <c r="U25" i="13"/>
  <c r="V67" i="12"/>
  <c r="U68" i="12"/>
  <c r="M6" i="9"/>
  <c r="M7" i="9" s="1"/>
  <c r="L7" i="9"/>
  <c r="L95" i="12"/>
  <c r="K96" i="12"/>
  <c r="M16" i="12"/>
  <c r="M17" i="12" s="1"/>
  <c r="L17" i="12"/>
  <c r="U30" i="12"/>
  <c r="V28" i="12"/>
  <c r="V105" i="13"/>
  <c r="W103" i="13"/>
  <c r="W105" i="13" s="1"/>
  <c r="T54" i="12"/>
  <c r="U53" i="12"/>
  <c r="AF106" i="13"/>
  <c r="AG104" i="13"/>
  <c r="AG106" i="13" s="1"/>
  <c r="V95" i="12"/>
  <c r="U96" i="12"/>
  <c r="AE30" i="12"/>
  <c r="AF28" i="12"/>
  <c r="V7" i="9"/>
  <c r="W6" i="9"/>
  <c r="AF70" i="13"/>
  <c r="AG68" i="13"/>
  <c r="AG70" i="13" s="1"/>
  <c r="W83" i="12"/>
  <c r="W85" i="12" s="1"/>
  <c r="V85" i="12"/>
  <c r="X53" i="13"/>
  <c r="W54" i="13"/>
  <c r="V16" i="12"/>
  <c r="U17" i="12"/>
  <c r="AF111" i="12"/>
  <c r="AG109" i="12"/>
  <c r="AG111" i="12" s="1"/>
  <c r="BA24" i="7" l="1"/>
  <c r="BA25" i="7" s="1"/>
  <c r="BA26" i="7" s="1"/>
  <c r="BA20" i="7"/>
  <c r="BA21" i="7" s="1"/>
  <c r="BA22" i="7" s="1"/>
  <c r="AW13" i="7"/>
  <c r="AW14" i="7" s="1"/>
  <c r="AV18" i="7"/>
  <c r="M53" i="12"/>
  <c r="M54" i="12" s="1"/>
  <c r="L54" i="12"/>
  <c r="W21" i="13"/>
  <c r="W25" i="13" s="1"/>
  <c r="V25" i="13"/>
  <c r="U54" i="12"/>
  <c r="V53" i="12"/>
  <c r="W7" i="9"/>
  <c r="X6" i="9"/>
  <c r="W67" i="12"/>
  <c r="V68" i="12"/>
  <c r="V30" i="12"/>
  <c r="W28" i="12"/>
  <c r="W30" i="12" s="1"/>
  <c r="AF30" i="12"/>
  <c r="AG28" i="12"/>
  <c r="AG30" i="12" s="1"/>
  <c r="W16" i="12"/>
  <c r="V17" i="12"/>
  <c r="Y53" i="13"/>
  <c r="X54" i="13"/>
  <c r="W95" i="12"/>
  <c r="V96" i="12"/>
  <c r="L96" i="12"/>
  <c r="M95" i="12"/>
  <c r="M96" i="12" s="1"/>
  <c r="BB24" i="7" l="1"/>
  <c r="BB25" i="7" s="1"/>
  <c r="BB26" i="7" s="1"/>
  <c r="BB20" i="7"/>
  <c r="BB21" i="7" s="1"/>
  <c r="BB22" i="7" s="1"/>
  <c r="AX13" i="7"/>
  <c r="AX14" i="7" s="1"/>
  <c r="AW18" i="7"/>
  <c r="Y6" i="9"/>
  <c r="X7" i="9"/>
  <c r="Y54" i="13"/>
  <c r="Z53" i="13"/>
  <c r="W96" i="12"/>
  <c r="X95" i="12"/>
  <c r="W17" i="12"/>
  <c r="X16" i="12"/>
  <c r="W68" i="12"/>
  <c r="X67" i="12"/>
  <c r="V54" i="12"/>
  <c r="W53" i="12"/>
  <c r="BC24" i="7" l="1"/>
  <c r="BC25" i="7" s="1"/>
  <c r="BC26" i="7" s="1"/>
  <c r="BC20" i="7"/>
  <c r="BC21" i="7" s="1"/>
  <c r="BC22" i="7" s="1"/>
  <c r="AY13" i="7"/>
  <c r="AY14" i="7" s="1"/>
  <c r="AX18" i="7"/>
  <c r="X68" i="12"/>
  <c r="Y67" i="12"/>
  <c r="W54" i="12"/>
  <c r="X53" i="12"/>
  <c r="X96" i="12"/>
  <c r="Y95" i="12"/>
  <c r="Y16" i="12"/>
  <c r="X17" i="12"/>
  <c r="Z54" i="13"/>
  <c r="AA53" i="13"/>
  <c r="Z6" i="9"/>
  <c r="Y7" i="9"/>
  <c r="BD24" i="7" l="1"/>
  <c r="BD25" i="7" s="1"/>
  <c r="BD26" i="7" s="1"/>
  <c r="BD20" i="7"/>
  <c r="BD21" i="7" s="1"/>
  <c r="BD22" i="7" s="1"/>
  <c r="AZ13" i="7"/>
  <c r="AZ14" i="7" s="1"/>
  <c r="AY18" i="7"/>
  <c r="Y53" i="12"/>
  <c r="X54" i="12"/>
  <c r="Y96" i="12"/>
  <c r="Z95" i="12"/>
  <c r="AA54" i="13"/>
  <c r="AB53" i="13"/>
  <c r="Z16" i="12"/>
  <c r="Y17" i="12"/>
  <c r="Y68" i="12"/>
  <c r="Z67" i="12"/>
  <c r="AA6" i="9"/>
  <c r="Z7" i="9"/>
  <c r="BE24" i="7" l="1"/>
  <c r="BE25" i="7" s="1"/>
  <c r="BE26" i="7" s="1"/>
  <c r="BE20" i="7"/>
  <c r="BE21" i="7" s="1"/>
  <c r="BE22" i="7" s="1"/>
  <c r="BA13" i="7"/>
  <c r="BA14" i="7" s="1"/>
  <c r="AZ18" i="7"/>
  <c r="AA16" i="12"/>
  <c r="Z17" i="12"/>
  <c r="Z96" i="12"/>
  <c r="AA95" i="12"/>
  <c r="Z53" i="12"/>
  <c r="Y54" i="12"/>
  <c r="AB54" i="13"/>
  <c r="AC53" i="13"/>
  <c r="Z68" i="12"/>
  <c r="AA67" i="12"/>
  <c r="AB6" i="9"/>
  <c r="AA7" i="9"/>
  <c r="BF24" i="7" l="1"/>
  <c r="BF25" i="7" s="1"/>
  <c r="BF26" i="7" s="1"/>
  <c r="BF20" i="7"/>
  <c r="BF21" i="7" s="1"/>
  <c r="BF22" i="7" s="1"/>
  <c r="BB13" i="7"/>
  <c r="BB14" i="7" s="1"/>
  <c r="BA18" i="7"/>
  <c r="AC54" i="13"/>
  <c r="AD53" i="13"/>
  <c r="AA68" i="12"/>
  <c r="AB67" i="12"/>
  <c r="AA53" i="12"/>
  <c r="Z54" i="12"/>
  <c r="AA96" i="12"/>
  <c r="AB95" i="12"/>
  <c r="AC6" i="9"/>
  <c r="AB7" i="9"/>
  <c r="AA17" i="12"/>
  <c r="AB16" i="12"/>
  <c r="BG24" i="7" l="1"/>
  <c r="BG25" i="7" s="1"/>
  <c r="BG26" i="7" s="1"/>
  <c r="BG20" i="7"/>
  <c r="BG21" i="7" s="1"/>
  <c r="BG22" i="7" s="1"/>
  <c r="BC13" i="7"/>
  <c r="BC14" i="7" s="1"/>
  <c r="BB18" i="7"/>
  <c r="AC7" i="9"/>
  <c r="AD6" i="9"/>
  <c r="AB96" i="12"/>
  <c r="AC95" i="12"/>
  <c r="AB53" i="12"/>
  <c r="AA54" i="12"/>
  <c r="AD54" i="13"/>
  <c r="AE53" i="13"/>
  <c r="AB68" i="12"/>
  <c r="AC67" i="12"/>
  <c r="AB17" i="12"/>
  <c r="AC16" i="12"/>
  <c r="BH24" i="7" l="1"/>
  <c r="BH25" i="7" s="1"/>
  <c r="BH26" i="7" s="1"/>
  <c r="BH20" i="7"/>
  <c r="BH21" i="7" s="1"/>
  <c r="BH22" i="7" s="1"/>
  <c r="BD13" i="7"/>
  <c r="BD14" i="7" s="1"/>
  <c r="BC18" i="7"/>
  <c r="AD67" i="12"/>
  <c r="AC68" i="12"/>
  <c r="AC53" i="12"/>
  <c r="AB54" i="12"/>
  <c r="AF53" i="13"/>
  <c r="AE54" i="13"/>
  <c r="AD7" i="9"/>
  <c r="AE6" i="9"/>
  <c r="AC96" i="12"/>
  <c r="AD95" i="12"/>
  <c r="AC17" i="12"/>
  <c r="AD16" i="12"/>
  <c r="BI24" i="7" l="1"/>
  <c r="BI25" i="7" s="1"/>
  <c r="BI26" i="7" s="1"/>
  <c r="BI20" i="7"/>
  <c r="BI21" i="7" s="1"/>
  <c r="BI22" i="7" s="1"/>
  <c r="BE13" i="7"/>
  <c r="BE14" i="7" s="1"/>
  <c r="BD18" i="7"/>
  <c r="AD53" i="12"/>
  <c r="AC54" i="12"/>
  <c r="AE95" i="12"/>
  <c r="AD96" i="12"/>
  <c r="AG53" i="13"/>
  <c r="AG54" i="13" s="1"/>
  <c r="AF54" i="13"/>
  <c r="AE67" i="12"/>
  <c r="AD68" i="12"/>
  <c r="AF6" i="9"/>
  <c r="AE7" i="9"/>
  <c r="AD17" i="12"/>
  <c r="AE16" i="12"/>
  <c r="BJ24" i="7" l="1"/>
  <c r="BJ25" i="7" s="1"/>
  <c r="BJ26" i="7" s="1"/>
  <c r="BJ20" i="7"/>
  <c r="BJ21" i="7" s="1"/>
  <c r="BJ22" i="7" s="1"/>
  <c r="BF13" i="7"/>
  <c r="BF14" i="7" s="1"/>
  <c r="BE18" i="7"/>
  <c r="AE17" i="12"/>
  <c r="AF16" i="12"/>
  <c r="AE68" i="12"/>
  <c r="AF67" i="12"/>
  <c r="AF95" i="12"/>
  <c r="AE96" i="12"/>
  <c r="AG6" i="9"/>
  <c r="AG7" i="9" s="1"/>
  <c r="AF7" i="9"/>
  <c r="AD54" i="12"/>
  <c r="AE53" i="12"/>
  <c r="BK24" i="7" l="1"/>
  <c r="BK25" i="7" s="1"/>
  <c r="BK26" i="7" s="1"/>
  <c r="BK20" i="7"/>
  <c r="BK21" i="7" s="1"/>
  <c r="BK22" i="7" s="1"/>
  <c r="BG13" i="7"/>
  <c r="BG14" i="7" s="1"/>
  <c r="BF18" i="7"/>
  <c r="AE54" i="12"/>
  <c r="AF53" i="12"/>
  <c r="AG95" i="12"/>
  <c r="AG96" i="12" s="1"/>
  <c r="AF96" i="12"/>
  <c r="AG67" i="12"/>
  <c r="AG68" i="12" s="1"/>
  <c r="AF68" i="12"/>
  <c r="AG16" i="12"/>
  <c r="AF17" i="12"/>
  <c r="AG17" i="12" s="1"/>
  <c r="BH13" i="7" l="1"/>
  <c r="BH14" i="7" s="1"/>
  <c r="BG18" i="7"/>
  <c r="AF54" i="12"/>
  <c r="AG53" i="12"/>
  <c r="AG54" i="12" s="1"/>
  <c r="BI13" i="7" l="1"/>
  <c r="BI14" i="7" s="1"/>
  <c r="BH18" i="7"/>
  <c r="BK13" i="7" l="1"/>
  <c r="BK14" i="7" s="1"/>
  <c r="BJ13" i="7"/>
  <c r="BJ14" i="7" s="1"/>
  <c r="BI18" i="7"/>
  <c r="BJ18" i="7" l="1"/>
  <c r="BK18" i="7" l="1"/>
</calcChain>
</file>

<file path=xl/comments1.xml><?xml version="1.0" encoding="utf-8"?>
<comments xmlns="http://schemas.openxmlformats.org/spreadsheetml/2006/main">
  <authors>
    <author>Reuter, Jakob</author>
  </authors>
  <commentList>
    <comment ref="A6" authorId="0" shapeId="0">
      <text>
        <r>
          <rPr>
            <sz val="12"/>
            <color theme="1"/>
            <rFont val="Calibri"/>
            <scheme val="minor"/>
          </rPr>
          <t xml:space="preserve">Reuter, Jakob:
Availability included
</t>
        </r>
      </text>
    </comment>
  </commentList>
</comments>
</file>

<file path=xl/comments2.xml><?xml version="1.0" encoding="utf-8"?>
<comments xmlns="http://schemas.openxmlformats.org/spreadsheetml/2006/main">
  <authors>
    <author>Reuter, Jakob</author>
  </authors>
  <commentList>
    <comment ref="B35" authorId="0" shapeId="0">
      <text>
        <r>
          <rPr>
            <sz val="12"/>
            <color theme="1"/>
            <rFont val="Calibri"/>
            <scheme val="minor"/>
          </rPr>
          <t xml:space="preserve">Reuter, Jakob:
1USD = 0,89 Eur 2019
https://www.google.com/url?sa=t&amp;rct=j&amp;q=&amp;esrc=s&amp;source=web&amp;cd=&amp;cad=rja&amp;uact=8&amp;ved=2ahUKEwim-93ijZf6AhUG3aQKHdkLDNQQFnoECAIQAw&amp;url=https%3A%2F%2Fde.statista.com%2Fstatistik%2Fdaten%2Fstudie%2F200194%2Fumfrage%2Fwechselkurs-des-euro-gegenueber-dem-us-dollar-seit-2001%2F&amp;usg=AOvVaw1zHnZoBs8g3yOLekMnxCFD </t>
        </r>
      </text>
    </comment>
  </commentList>
</comments>
</file>

<file path=xl/comments3.xml><?xml version="1.0" encoding="utf-8"?>
<comments xmlns="http://schemas.openxmlformats.org/spreadsheetml/2006/main">
  <authors>
    <author>Reuter, Jakob</author>
  </authors>
  <commentList>
    <comment ref="E1" authorId="0" shapeId="0">
      <text>
        <r>
          <rPr>
            <sz val="12"/>
            <color theme="1"/>
            <rFont val="Calibri"/>
            <scheme val="minor"/>
          </rPr>
          <t>Reuter, Jakob:
Ref. Element Energy cost tool</t>
        </r>
      </text>
    </comment>
    <comment ref="J10" authorId="0" shapeId="0">
      <text>
        <r>
          <rPr>
            <sz val="12"/>
            <color theme="1"/>
            <rFont val="Calibri"/>
            <scheme val="minor"/>
          </rPr>
          <t xml:space="preserve">Reuter, Jakob:
1USD = 0,89 Eur 2019
https://www.google.com/url?sa=t&amp;rct=j&amp;q=&amp;esrc=s&amp;source=web&amp;cd=&amp;cad=rja&amp;uact=8&amp;ved=2ahUKEwim-93ijZf6AhUG3aQKHdkLDNQQFnoECAIQAw&amp;url=https%3A%2F%2Fde.statista.com%2Fstatistik%2Fdaten%2Fstudie%2F200194%2Fumfrage%2Fwechselkurs-des-euro-gegenueber-dem-us-dollar-seit-2001%2F&amp;usg=AOvVaw1zHnZoBs8g3yOLekMnxCFD </t>
        </r>
      </text>
    </comment>
    <comment ref="B61" authorId="0" shapeId="0">
      <text>
        <r>
          <rPr>
            <sz val="12"/>
            <color theme="1"/>
            <rFont val="Calibri"/>
            <scheme val="minor"/>
          </rPr>
          <t xml:space="preserve">Reuter, Jakob:
1USD = 0,89 Eur 2019
https://www.google.com/url?sa=t&amp;rct=j&amp;q=&amp;esrc=s&amp;source=web&amp;cd=&amp;cad=rja&amp;uact=8&amp;ved=2ahUKEwim-93ijZf6AhUG3aQKHdkLDNQQFnoECAIQAw&amp;url=https%3A%2F%2Fde.statista.com%2Fstatistik%2Fdaten%2Fstudie%2F200194%2Fumfrage%2Fwechselkurs-des-euro-gegenueber-dem-us-dollar-seit-2001%2F&amp;usg=AOvVaw1zHnZoBs8g3yOLekMnxCFD </t>
        </r>
      </text>
    </comment>
  </commentList>
</comments>
</file>

<file path=xl/comments4.xml><?xml version="1.0" encoding="utf-8"?>
<comments xmlns="http://schemas.openxmlformats.org/spreadsheetml/2006/main">
  <authors>
    <author>Reuter, Jakob</author>
  </authors>
  <commentList>
    <comment ref="C53" authorId="0" shapeId="0">
      <text>
        <r>
          <rPr>
            <sz val="12"/>
            <color theme="1"/>
            <rFont val="Calibri"/>
            <scheme val="minor"/>
          </rPr>
          <t>Reuter, Jakob:
0.12MJ/t-km accoridng ot Ishimoto et al 2020</t>
        </r>
      </text>
    </comment>
  </commentList>
</comments>
</file>

<file path=xl/sharedStrings.xml><?xml version="1.0" encoding="utf-8"?>
<sst xmlns="http://schemas.openxmlformats.org/spreadsheetml/2006/main" count="4968" uniqueCount="2495">
  <si>
    <t>Adjust scnerario assumptions</t>
  </si>
  <si>
    <t>Data &amp; Assmptions</t>
  </si>
  <si>
    <t>Sheet</t>
  </si>
  <si>
    <t>Reference</t>
  </si>
  <si>
    <t>Title</t>
  </si>
  <si>
    <t>Comment</t>
  </si>
  <si>
    <t>Link</t>
  </si>
  <si>
    <t>General Assumptions</t>
  </si>
  <si>
    <t>Transport Distances</t>
  </si>
  <si>
    <t>EWI 2019</t>
  </si>
  <si>
    <t>Integrated evaluation of hydrogen supply routes</t>
  </si>
  <si>
    <t>Commodity Prices</t>
  </si>
  <si>
    <t>IEA WOE 2022</t>
  </si>
  <si>
    <t>from NZE scenario advanced economies</t>
  </si>
  <si>
    <t>https://iea.blob.core.windows.net/assets/830fe099-5530-48f2-a7c1-11f35d510983/WorldEnergyOutlook2022.pdf</t>
  </si>
  <si>
    <t>GHG Footprint</t>
  </si>
  <si>
    <t>Howart, Bauer, DOE, IPCC 2021</t>
  </si>
  <si>
    <t>H2 leakage</t>
  </si>
  <si>
    <t>https://assets.publishing.service.gov.uk/government/uploads/system/uploads/attachment_data/file/1067137/fugitive-hydrogen-emissions-future-hydrogen-economy.pdf</t>
  </si>
  <si>
    <t xml:space="preserve">H2 GWP </t>
  </si>
  <si>
    <t>https://assets.publishing.service.gov.uk/government/uploads/system/uploads/attachment_data/file/1067144/atmospheric-implications-of-increased-hydrogen-use.pdf</t>
  </si>
  <si>
    <t>IPCC 2021</t>
  </si>
  <si>
    <t>https://www.ipcc.ch/report/ar6/wg1/downloads/report/IPCC_AR6_WGI_Chapter07.pdf</t>
  </si>
  <si>
    <t>Equinor 2022</t>
  </si>
  <si>
    <t>Blue hydrogen must be done properly</t>
  </si>
  <si>
    <t>https://doi.org/10.1002/ese3.1232</t>
  </si>
  <si>
    <t>LCOH RES</t>
  </si>
  <si>
    <t>Cost tool</t>
  </si>
  <si>
    <t>in $_2019/kg H2</t>
  </si>
  <si>
    <t>LCOH NGR</t>
  </si>
  <si>
    <t>IEA 2021</t>
  </si>
  <si>
    <t>Hydrogen in North-Western Europe</t>
  </si>
  <si>
    <t>including Gas Prices, CO2 prices</t>
  </si>
  <si>
    <t>Pipeline Transport</t>
  </si>
  <si>
    <t>LH2</t>
  </si>
  <si>
    <t>LNH3</t>
  </si>
  <si>
    <t>CO2</t>
  </si>
  <si>
    <t>CERDI seadistance database for shipping, own calculations for pipeline distances</t>
  </si>
  <si>
    <t>GHG intensity</t>
  </si>
  <si>
    <t>EEA</t>
  </si>
  <si>
    <t>Germany (EU)</t>
  </si>
  <si>
    <t>https://www.eea.europa.eu/data-and-maps/daviz/co2-emission-intensity-12/#tab-chart_2</t>
  </si>
  <si>
    <t>Our world in Data</t>
  </si>
  <si>
    <t>Norway</t>
  </si>
  <si>
    <t>https://ourworldindata.org/grapher/carbon-intensity-electricity?country=~NOR</t>
  </si>
  <si>
    <t>GHG footprints</t>
  </si>
  <si>
    <t>IEA 2019</t>
  </si>
  <si>
    <t>IEA G20 Hydrogen report: Assumptions</t>
  </si>
  <si>
    <t>DNV GL</t>
  </si>
  <si>
    <t>EHB 2022</t>
  </si>
  <si>
    <t>For large pipelines at 48inch/1200mm. Offshore estimated with multiplication factor of 1,7 to onshore pipelines of the same diameter</t>
  </si>
  <si>
    <t>A european hydrogen infrastructure vision covering 28 countries</t>
  </si>
  <si>
    <t>DOE 2019</t>
  </si>
  <si>
    <t>https://www.hydrogen.energy.gov/pdfs/19001_hydrogen_liquefaction_costs.pdf</t>
  </si>
  <si>
    <t>IRENA 2022</t>
  </si>
  <si>
    <t>Global Hydrogen Trade to Meet the 1.5°C Climate Goal: Technology Review of Hydrogen Carriers</t>
  </si>
  <si>
    <t>Equinor 2021</t>
  </si>
  <si>
    <t>Antonini et al 2020</t>
  </si>
  <si>
    <t>https://pubs.rsc.org/en/content/articlelanding/2020/se/d0se00222d#!</t>
  </si>
  <si>
    <t>BOG 2020</t>
  </si>
  <si>
    <t>sci-hub.st/10.1016/j.egyr.2020.07.013</t>
  </si>
  <si>
    <t>World Energy Outlook 2021</t>
  </si>
  <si>
    <t>Dataset</t>
  </si>
  <si>
    <t>https://www.iea.org/data-and-statistics/data-product/world-energy-outlook-2021-free-dataset</t>
  </si>
  <si>
    <t>DNV GL 2018</t>
  </si>
  <si>
    <t>DNV GL. Enery Transition Outlook 2019: A global and regional forecast to 2050. Technical report, 2019.</t>
  </si>
  <si>
    <t>Parameter</t>
  </si>
  <si>
    <t>Value</t>
  </si>
  <si>
    <t>Ref</t>
  </si>
  <si>
    <t>WACC [%]</t>
  </si>
  <si>
    <t>Average exchange rate 2022 [€/$]</t>
  </si>
  <si>
    <t>https://www.exchangerates.org.uk/USD-EUR-spot-exchange-rates-history-2022.html</t>
  </si>
  <si>
    <t>Average exchange rate 2021 [€/$]</t>
  </si>
  <si>
    <t>https://www.exchangerates.org.uk/USD-EUR-spot-exchange-rates-history-2021.html</t>
  </si>
  <si>
    <t>Average exchange rate 2020 [€/$]</t>
  </si>
  <si>
    <t>0,877 </t>
  </si>
  <si>
    <t>Average exchange rate 2019 [€/$]</t>
  </si>
  <si>
    <t> 0,8931</t>
  </si>
  <si>
    <t>https://www.exchangerates.org.uk/USD-EUR-spot-exchange-rates-history-2019.html</t>
  </si>
  <si>
    <t>Average exchange rate 2018 [€/$]</t>
  </si>
  <si>
    <t>https://www.exchangerates.org.uk/USD-EUR-spot-exchange-rates-history-2018.html</t>
  </si>
  <si>
    <t>Average exchange rate in 2018 [GBP/EUR]</t>
  </si>
  <si>
    <t>https://www.exchangerates.org.uk/GBP-EUR-spot-exchange-rates-history-2018.html</t>
  </si>
  <si>
    <t>Technology availability</t>
  </si>
  <si>
    <t>both say FID to COD of 3 years for terminals, cracker etc.</t>
  </si>
  <si>
    <t>New H2 pipeline - time from FID to commissioning [years]</t>
  </si>
  <si>
    <t>Retrofit H2 pipeline - availability from now [years]</t>
  </si>
  <si>
    <t>free NG pipelines available</t>
  </si>
  <si>
    <t>NG pipeline - time from FID to commissioning [years]</t>
  </si>
  <si>
    <t>New CO2 pipeline - time from FID to commissioning [years]</t>
  </si>
  <si>
    <t>LH2 shipping - availability</t>
  </si>
  <si>
    <t>time to build ship and terminals</t>
  </si>
  <si>
    <t>Ammonia shipping - availability</t>
  </si>
  <si>
    <t>Expert interviews Uniper and TES H2</t>
  </si>
  <si>
    <t>Mbtu/MWh</t>
  </si>
  <si>
    <t>MWh/GJ</t>
  </si>
  <si>
    <t>Origin_Country</t>
  </si>
  <si>
    <t>Destination_Country</t>
  </si>
  <si>
    <t>sea distance (km)</t>
  </si>
  <si>
    <t>onshore distance (km)</t>
  </si>
  <si>
    <t>offshore distance (km)</t>
  </si>
  <si>
    <t>Starting point</t>
  </si>
  <si>
    <t>United Arab Emirates</t>
  </si>
  <si>
    <t>Germany</t>
  </si>
  <si>
    <t>Angola</t>
  </si>
  <si>
    <t>Argentina</t>
  </si>
  <si>
    <t>Austria</t>
  </si>
  <si>
    <t>Australia</t>
  </si>
  <si>
    <t>Azerbaijan</t>
  </si>
  <si>
    <t>Estonia</t>
  </si>
  <si>
    <t>Smiltene (Latvia)</t>
  </si>
  <si>
    <t>Bangladesh</t>
  </si>
  <si>
    <t>Belgium</t>
  </si>
  <si>
    <t>Bulgaria</t>
  </si>
  <si>
    <t>Bahrain</t>
  </si>
  <si>
    <t>Brunei darussalam</t>
  </si>
  <si>
    <t>Bolivia</t>
  </si>
  <si>
    <t>Brazil</t>
  </si>
  <si>
    <t>Belarus</t>
  </si>
  <si>
    <t>Minsk</t>
  </si>
  <si>
    <t>Canada</t>
  </si>
  <si>
    <t>Switzerland</t>
  </si>
  <si>
    <t>Chile</t>
  </si>
  <si>
    <t>China</t>
  </si>
  <si>
    <t>Colombia</t>
  </si>
  <si>
    <t>Czech Republic</t>
  </si>
  <si>
    <t>Denmark</t>
  </si>
  <si>
    <t>Dominican Republic</t>
  </si>
  <si>
    <t>Algeria</t>
  </si>
  <si>
    <t>Egypt</t>
  </si>
  <si>
    <t>Spain</t>
  </si>
  <si>
    <t>Madrid</t>
  </si>
  <si>
    <t>Finland</t>
  </si>
  <si>
    <t>France</t>
  </si>
  <si>
    <t>Saint-Maurice-la-Souterraine</t>
  </si>
  <si>
    <t>Ghana</t>
  </si>
  <si>
    <t>Georgia</t>
  </si>
  <si>
    <t>Equatorial Guinea</t>
  </si>
  <si>
    <t>Greece</t>
  </si>
  <si>
    <t>Ampelia (403 00)</t>
  </si>
  <si>
    <t>Hungary</t>
  </si>
  <si>
    <t>Budapest</t>
  </si>
  <si>
    <t>Indonesia</t>
  </si>
  <si>
    <t>Ireland</t>
  </si>
  <si>
    <t>Athlone</t>
  </si>
  <si>
    <t>India</t>
  </si>
  <si>
    <t>Iraq</t>
  </si>
  <si>
    <t>Iran</t>
  </si>
  <si>
    <t>Italy</t>
  </si>
  <si>
    <t>Rom</t>
  </si>
  <si>
    <t>Japan</t>
  </si>
  <si>
    <t>Republic of Korea</t>
  </si>
  <si>
    <t>Kuwait</t>
  </si>
  <si>
    <t>Kazakhstan</t>
  </si>
  <si>
    <t>Israel</t>
  </si>
  <si>
    <t>Libya</t>
  </si>
  <si>
    <t>Morocco</t>
  </si>
  <si>
    <t>Moldova</t>
  </si>
  <si>
    <t>Myanmar</t>
  </si>
  <si>
    <t>Mexico</t>
  </si>
  <si>
    <t>Malaysia</t>
  </si>
  <si>
    <t>Nigeria</t>
  </si>
  <si>
    <t>Netherlands</t>
  </si>
  <si>
    <t>Oman</t>
  </si>
  <si>
    <t>Peru</t>
  </si>
  <si>
    <t>Pakistan</t>
  </si>
  <si>
    <t>Poland</t>
  </si>
  <si>
    <t>Portugal</t>
  </si>
  <si>
    <t>Coimbra</t>
  </si>
  <si>
    <t>Qatar</t>
  </si>
  <si>
    <t>Romania</t>
  </si>
  <si>
    <t>Coroi</t>
  </si>
  <si>
    <t>Russian Federation</t>
  </si>
  <si>
    <t>Saudi Arabia</t>
  </si>
  <si>
    <t>Sweden</t>
  </si>
  <si>
    <t>Jönköping</t>
  </si>
  <si>
    <t>Singapore</t>
  </si>
  <si>
    <t>Slovenia</t>
  </si>
  <si>
    <t>Ljubljana</t>
  </si>
  <si>
    <t>Slovakia</t>
  </si>
  <si>
    <t>Velke Zlievce</t>
  </si>
  <si>
    <t>Syria</t>
  </si>
  <si>
    <t>Thailand</t>
  </si>
  <si>
    <t>Turkmenistan</t>
  </si>
  <si>
    <t>Tunisia</t>
  </si>
  <si>
    <t>Turkey</t>
  </si>
  <si>
    <t xml:space="preserve">ca 2500 </t>
  </si>
  <si>
    <t>Trinidad and Tobago</t>
  </si>
  <si>
    <t>Taiwan</t>
  </si>
  <si>
    <t>Ukraine</t>
  </si>
  <si>
    <t>United Kingdom</t>
  </si>
  <si>
    <t>Leicester</t>
  </si>
  <si>
    <t>United States</t>
  </si>
  <si>
    <t>Uzbekistan</t>
  </si>
  <si>
    <t>Venezuela</t>
  </si>
  <si>
    <t>Yemen</t>
  </si>
  <si>
    <t>Croatia</t>
  </si>
  <si>
    <t>Mozambique</t>
  </si>
  <si>
    <t>Vietnam</t>
  </si>
  <si>
    <t>Philippines</t>
  </si>
  <si>
    <t>Iceland</t>
  </si>
  <si>
    <t>Papua New Guinea</t>
  </si>
  <si>
    <t>Cameroon</t>
  </si>
  <si>
    <t>South Africa</t>
  </si>
  <si>
    <t>Liezen</t>
  </si>
  <si>
    <t>Brussels</t>
  </si>
  <si>
    <t>Wolhusen</t>
  </si>
  <si>
    <t>Trhovy Stepanov</t>
  </si>
  <si>
    <t>Würzburg</t>
  </si>
  <si>
    <t>Egtved</t>
  </si>
  <si>
    <t>Mäntsälä</t>
  </si>
  <si>
    <t>Rome</t>
  </si>
  <si>
    <t>Rotterdam</t>
  </si>
  <si>
    <t>Bremerhaven</t>
  </si>
  <si>
    <t>Wloclawek</t>
  </si>
  <si>
    <t>Smilden</t>
  </si>
  <si>
    <t>Brüssel</t>
  </si>
  <si>
    <t>Greifswald &amp; Obergailbach</t>
  </si>
  <si>
    <t>Smiltene</t>
  </si>
  <si>
    <t>weicht ab von 1100 und 150 (Pipeline nach Mazara-del-vallo über El Haouaria)</t>
  </si>
  <si>
    <t>Griespass</t>
  </si>
  <si>
    <t>Smiltene, orientiert an einer Pipeline von Smiltene in Richtung Nordstream</t>
  </si>
  <si>
    <t>Ampelia</t>
  </si>
  <si>
    <t>Korea</t>
  </si>
  <si>
    <t>Wholesale electricity prices from DNV GL 2019</t>
  </si>
  <si>
    <t>Commodity</t>
  </si>
  <si>
    <t>Electricity prices in Germany [€_2020/MWh] high</t>
  </si>
  <si>
    <t>Prognos 2022</t>
  </si>
  <si>
    <t>Electricity prices in Germany [€_2020/MWh] medium</t>
  </si>
  <si>
    <t>Electricity prices in Germany [€_2020/MWh] low</t>
  </si>
  <si>
    <t>Electricity prices in Norway [€_2018/MWh]</t>
  </si>
  <si>
    <t>DNV Gl 2018</t>
  </si>
  <si>
    <t>Electricity prices in Norway [€_2021/MWh]</t>
  </si>
  <si>
    <t>LMA 2021</t>
  </si>
  <si>
    <t>CO2 prices global [USD_2021/t CO2]</t>
  </si>
  <si>
    <t xml:space="preserve">Gas prices in Germany [€_2020/MWh] </t>
  </si>
  <si>
    <t>Gas prices in Germany [€_2020/MWh] medium</t>
  </si>
  <si>
    <t>https://www2.deloitte.com/content/dam/Deloitte/ca/Documents/energy-resources/ca-en-energy-and-resources-oil-and-gas-price-forecast-q3_AODA.pdf</t>
  </si>
  <si>
    <t>Gas prices EU USD_2021/Mbtu NZE</t>
  </si>
  <si>
    <t>Gas prices EU USD_2021/Mbtu APS</t>
  </si>
  <si>
    <t>Gas prices EU USD_2021/Mbtu StePs</t>
  </si>
  <si>
    <t>Gas prices EU [€/MWh] NZE</t>
  </si>
  <si>
    <t>Gas prices EU [€/MWh] APS</t>
  </si>
  <si>
    <t>Gas prices EU [€/MWh] STEPS</t>
  </si>
  <si>
    <t>Gas prices production and profits [€/MWh]</t>
  </si>
  <si>
    <t>Cloehte</t>
  </si>
  <si>
    <t>Pipeline costs to GER [€/kW/year]</t>
  </si>
  <si>
    <t>Pipeline costs to GER [€/MWh]</t>
  </si>
  <si>
    <t>ID</t>
  </si>
  <si>
    <t>GHG intensity of electricity generation [g CO2eq/kWh] - Germany</t>
  </si>
  <si>
    <t>EEA 2022</t>
  </si>
  <si>
    <t>GHG intensity of electricity generation [g CO2eq/kWh] - Norway</t>
  </si>
  <si>
    <t>Own calculation @ GWP20</t>
  </si>
  <si>
    <t>Blue hydrogen emissions [kg CO2/kg H2] - Norway</t>
  </si>
  <si>
    <t>Properties</t>
  </si>
  <si>
    <t>H2 GWP100</t>
  </si>
  <si>
    <t>DOE 2022</t>
  </si>
  <si>
    <t>H2 GWP20</t>
  </si>
  <si>
    <t>Doe 2021</t>
  </si>
  <si>
    <t>CH4 LHV [KWh/kg]</t>
  </si>
  <si>
    <t>H2 LHV [KWh/kg]</t>
  </si>
  <si>
    <t>CH4 GWP20 [Years]</t>
  </si>
  <si>
    <t>CH4 GWP100 [Years]</t>
  </si>
  <si>
    <t>Bauer; IPCC 2021</t>
  </si>
  <si>
    <t>Combustion emissions CH4 [g CO2/MJ]</t>
  </si>
  <si>
    <t>H2 HHV [MJ/mole]</t>
  </si>
  <si>
    <t>H2 LHV [MJ/mole]</t>
  </si>
  <si>
    <t>H2 HHV [mole/MJ]</t>
  </si>
  <si>
    <t>HHV [CO2/MJ_H2]</t>
  </si>
  <si>
    <t>H2 HHV [MJ/kg]</t>
  </si>
  <si>
    <t>H2 LHV [MJ/kg]</t>
  </si>
  <si>
    <t>H2 LHV [mole/MJ]</t>
  </si>
  <si>
    <t>ratio LHV/HHV</t>
  </si>
  <si>
    <t>LHV [CO2/MJ_H2]</t>
  </si>
  <si>
    <t>CO2 [g/Mole]</t>
  </si>
  <si>
    <t>howarth</t>
  </si>
  <si>
    <t>CH4 [g/Mole]</t>
  </si>
  <si>
    <t>Upstream</t>
  </si>
  <si>
    <t>Upstream methane leakage rate [%] low</t>
  </si>
  <si>
    <t>Upstream methane leakage rate [%] mid</t>
  </si>
  <si>
    <t>Upstream methane leakage rate [%] high</t>
  </si>
  <si>
    <t>Upstream methane emissions [g CO2e/MJ_H2] low</t>
  </si>
  <si>
    <t>Upstream methane emissions [g CO2e/MJ_H2] mid</t>
  </si>
  <si>
    <t>Upstream methane emissions [g CO2e/MJ_H2] high</t>
  </si>
  <si>
    <t>Indirect upstream emissions [%]</t>
  </si>
  <si>
    <t>Indirect upstream emissions [g CO2e/MJ_CH4]</t>
  </si>
  <si>
    <t>H2 from SMR</t>
  </si>
  <si>
    <t>CO2 from SMR as feedstock [g CO2/MJ]</t>
  </si>
  <si>
    <t>CO2 from SMR as fuel [g CO2/MJ]</t>
  </si>
  <si>
    <t>Capture rate [%] flue gas low</t>
  </si>
  <si>
    <t>Capture rate [%] flue gas high</t>
  </si>
  <si>
    <t>Direct CO2 emissions [g CO2/MJ]</t>
  </si>
  <si>
    <t>CH4 consumed for grey H2 [g CH4/MJ_H2]</t>
  </si>
  <si>
    <t>Capture rate [%] low</t>
  </si>
  <si>
    <t>Capture rate [%] mid</t>
  </si>
  <si>
    <t>Capture rate [%] high</t>
  </si>
  <si>
    <t>Energy to drive SMR</t>
  </si>
  <si>
    <t>Heat Input [MJ/mole_H2]</t>
  </si>
  <si>
    <t>Energy to power carbon capture</t>
  </si>
  <si>
    <t>Electricty from grid</t>
  </si>
  <si>
    <t>Pipeline transport</t>
  </si>
  <si>
    <t>Energy use for compression</t>
  </si>
  <si>
    <t>Low - Compression capacity @ 48inch [MW_el/1000km]</t>
  </si>
  <si>
    <t>EHB 2020</t>
  </si>
  <si>
    <t>Medium - Compression capacity @ 48inch [MW_el/1000km]</t>
  </si>
  <si>
    <t>High - Compression capacity @ 48inch [MW_el/1000km]</t>
  </si>
  <si>
    <t>Assumed load factor for compressor electricity consumption [h/a]</t>
  </si>
  <si>
    <t>Assumed load factor for compressor electricity consumption [%]</t>
  </si>
  <si>
    <t>Capacity at full load factor [GW_H2_LHV]</t>
  </si>
  <si>
    <t>Capacity at full load factor [kg H2/a]</t>
  </si>
  <si>
    <t>Pipeline load factor [%]</t>
  </si>
  <si>
    <t>Hydrogen leakage</t>
  </si>
  <si>
    <t xml:space="preserve">Predicted Emission Confidence level </t>
  </si>
  <si>
    <t xml:space="preserve">Electrolytic H2 production [% of produced H2] </t>
  </si>
  <si>
    <t>Electrolytic H2 production [% of produced H2] w/ recombination</t>
  </si>
  <si>
    <t>CCS enabled H2 production [% of produced H2]</t>
  </si>
  <si>
    <t>Large-scale transmission [% of transported hyodrogen]</t>
  </si>
  <si>
    <t>United_Arab_Emirates_Onshore_3_low_temp_baseline</t>
  </si>
  <si>
    <t>United_Arab_Emirates_Offshore_1_low_temp_baseline</t>
  </si>
  <si>
    <t>United_Arab_Emirates_Offshore_2_low_temp_baseline</t>
  </si>
  <si>
    <t>United_Arab_Emirates_PV_2_low_temp_baseline</t>
  </si>
  <si>
    <t>United_Arab_Emirates_PV_3_low_temp_baseline</t>
  </si>
  <si>
    <t>United_Arab_Emirates_PV_4_low_temp_baseline</t>
  </si>
  <si>
    <t>United_Arab_Emirates_Onshore_3_high_temp_baseline</t>
  </si>
  <si>
    <t>United_Arab_Emirates_Offshore_1_high_temp_baseline</t>
  </si>
  <si>
    <t>United_Arab_Emirates_Offshore_2_high_temp_baseline</t>
  </si>
  <si>
    <t>United_Arab_Emirates_PV_2_high_temp_baseline</t>
  </si>
  <si>
    <t>United_Arab_Emirates_PV_3_high_temp_baseline</t>
  </si>
  <si>
    <t>United_Arab_Emirates_PV_4_high_temp_baseline</t>
  </si>
  <si>
    <t>Angola_PV_4_low_temp_baseline</t>
  </si>
  <si>
    <t>Angola_PV_4_high_temp_baseline</t>
  </si>
  <si>
    <t>Argentina_Onshore_1_low_temp_baseline</t>
  </si>
  <si>
    <t>Argentina_Onshore_2_low_temp_baseline</t>
  </si>
  <si>
    <t>Argentina_Onshore_3_low_temp_baseline</t>
  </si>
  <si>
    <t>Argentina_Offshore_1_low_temp_baseline</t>
  </si>
  <si>
    <t>Argentina_Offshore_2_low_temp_baseline</t>
  </si>
  <si>
    <t>Argentina_PV_4_low_temp_baseline</t>
  </si>
  <si>
    <t>Argentina_Onshore_1_high_temp_baseline</t>
  </si>
  <si>
    <t>Argentina_Onshore_2_high_temp_baseline</t>
  </si>
  <si>
    <t>Argentina_Onshore_3_high_temp_baseline</t>
  </si>
  <si>
    <t>Argentina_Offshore_1_high_temp_baseline</t>
  </si>
  <si>
    <t>Argentina_Offshore_2_high_temp_baseline</t>
  </si>
  <si>
    <t>Argentina_PV_4_high_temp_baseline</t>
  </si>
  <si>
    <t>Austria_Onshore_3_low_temp_baseline</t>
  </si>
  <si>
    <t>Austria_PV_4_low_temp_baseline</t>
  </si>
  <si>
    <t>Austria_Onshore_3_high_temp_baseline</t>
  </si>
  <si>
    <t>Austria_PV_4_high_temp_baseline</t>
  </si>
  <si>
    <t>Australia_Onshore_2_low_temp_baseline</t>
  </si>
  <si>
    <t>Australia_Onshore_3_low_temp_baseline</t>
  </si>
  <si>
    <t>Australia_Offshore_1_low_temp_baseline</t>
  </si>
  <si>
    <t>Australia_Offshore_2_low_temp_baseline</t>
  </si>
  <si>
    <t>Australia_PV_1_low_temp_baseline</t>
  </si>
  <si>
    <t>Australia_PV_2_low_temp_baseline</t>
  </si>
  <si>
    <t>Australia_PV_3_low_temp_baseline</t>
  </si>
  <si>
    <t>Australia_PV_4_low_temp_baseline</t>
  </si>
  <si>
    <t>Australia_Onshore_2_high_temp_baseline</t>
  </si>
  <si>
    <t>Australia_Onshore_3_high_temp_baseline</t>
  </si>
  <si>
    <t>Australia_Offshore_1_high_temp_baseline</t>
  </si>
  <si>
    <t>Australia_Offshore_2_high_temp_baseline</t>
  </si>
  <si>
    <t>Australia_PV_1_high_temp_baseline</t>
  </si>
  <si>
    <t>Australia_PV_2_high_temp_baseline</t>
  </si>
  <si>
    <t>Australia_PV_3_high_temp_baseline</t>
  </si>
  <si>
    <t>Australia_PV_4_high_temp_baseline</t>
  </si>
  <si>
    <t>Azerbaijan_Onshore_3_low_temp_baseline</t>
  </si>
  <si>
    <t>Azerbaijan_PV_4_low_temp_baseline</t>
  </si>
  <si>
    <t>Azerbaijan_Onshore_3_high_temp_baseline</t>
  </si>
  <si>
    <t>Azerbaijan_PV_4_high_temp_baseline</t>
  </si>
  <si>
    <t>Estonia_Onshore_2_low_temp_baseline</t>
  </si>
  <si>
    <t>Estonia_Onshore_3_low_temp_baseline</t>
  </si>
  <si>
    <t>Estonia_Offshore_1_low_temp_baseline</t>
  </si>
  <si>
    <t>Estonia_Offshore_2_low_temp_baseline</t>
  </si>
  <si>
    <t>Estonia_PV_4_low_temp_baseline</t>
  </si>
  <si>
    <t>Estonia_Onshore_2_high_temp_baseline</t>
  </si>
  <si>
    <t>Estonia_Onshore_3_high_temp_baseline</t>
  </si>
  <si>
    <t>Estonia_Offshore_1_high_temp_baseline</t>
  </si>
  <si>
    <t>Estonia_Offshore_2_high_temp_baseline</t>
  </si>
  <si>
    <t>Estonia_PV_4_high_temp_baseline</t>
  </si>
  <si>
    <t>Bangladesh_Offshore_1_low_temp_baseline</t>
  </si>
  <si>
    <t>Bangladesh_Offshore_2_low_temp_baseline</t>
  </si>
  <si>
    <t>Bangladesh_PV_4_low_temp_baseline</t>
  </si>
  <si>
    <t>Bangladesh_Offshore_1_high_temp_baseline</t>
  </si>
  <si>
    <t>Bangladesh_Offshore_2_high_temp_baseline</t>
  </si>
  <si>
    <t>Bangladesh_PV_4_high_temp_baseline</t>
  </si>
  <si>
    <t>Belgium_Onshore_2_low_temp_baseline</t>
  </si>
  <si>
    <t>Belgium_Onshore_3_low_temp_baseline</t>
  </si>
  <si>
    <t>Belgium_Offshore_1_low_temp_baseline</t>
  </si>
  <si>
    <t>Belgium_PV_4_low_temp_baseline</t>
  </si>
  <si>
    <t>Belgium_Onshore_2_high_temp_baseline</t>
  </si>
  <si>
    <t>Belgium_Onshore_3_high_temp_baseline</t>
  </si>
  <si>
    <t>Belgium_Offshore_1_high_temp_baseline</t>
  </si>
  <si>
    <t>Belgium_PV_4_high_temp_baseline</t>
  </si>
  <si>
    <t>Bulgaria_Onshore_3_low_temp_baseline</t>
  </si>
  <si>
    <t>Bulgaria_Offshore_1_low_temp_baseline</t>
  </si>
  <si>
    <t>Bulgaria_Offshore_2_low_temp_baseline</t>
  </si>
  <si>
    <t>Bulgaria_PV_4_low_temp_baseline</t>
  </si>
  <si>
    <t>Bulgaria_Onshore_3_high_temp_baseline</t>
  </si>
  <si>
    <t>Bulgaria_Offshore_1_high_temp_baseline</t>
  </si>
  <si>
    <t>Bulgaria_Offshore_2_high_temp_baseline</t>
  </si>
  <si>
    <t>Bulgaria_PV_4_high_temp_baseline</t>
  </si>
  <si>
    <t>Bahrain_Offshore_1_low_temp_baseline</t>
  </si>
  <si>
    <t>Bahrain_Offshore_2_low_temp_baseline</t>
  </si>
  <si>
    <t>Bahrain_PV_3_low_temp_baseline</t>
  </si>
  <si>
    <t>Bahrain_PV_4_low_temp_baseline</t>
  </si>
  <si>
    <t>Bahrain_Offshore_1_high_temp_baseline</t>
  </si>
  <si>
    <t>Bahrain_Offshore_2_high_temp_baseline</t>
  </si>
  <si>
    <t>Bahrain_PV_3_high_temp_baseline</t>
  </si>
  <si>
    <t>Bahrain_PV_4_high_temp_baseline</t>
  </si>
  <si>
    <t>Brunei_darussalam_Offshore_1_low_temp_baseline</t>
  </si>
  <si>
    <t>Brunei_darussalam_Offshore_2_low_temp_baseline</t>
  </si>
  <si>
    <t>Brunei_darussalam_PV_4_low_temp_baseline</t>
  </si>
  <si>
    <t>Brunei_darussalam_Offshore_1_high_temp_baseline</t>
  </si>
  <si>
    <t>Brunei_darussalam_Offshore_2_high_temp_baseline</t>
  </si>
  <si>
    <t>Brunei_darussalam_PV_4_high_temp_baseline</t>
  </si>
  <si>
    <t>Bolivia_Onshore_2_low_temp_baseline</t>
  </si>
  <si>
    <t>Bolivia_Onshore_3_low_temp_baseline</t>
  </si>
  <si>
    <t>Bolivia_PV_3_low_temp_baseline</t>
  </si>
  <si>
    <t>Bolivia_PV_4_low_temp_baseline</t>
  </si>
  <si>
    <t>Bolivia_Onshore_2_high_temp_baseline</t>
  </si>
  <si>
    <t>Bolivia_Onshore_3_high_temp_baseline</t>
  </si>
  <si>
    <t>Bolivia_PV_3_high_temp_baseline</t>
  </si>
  <si>
    <t>Bolivia_PV_4_high_temp_baseline</t>
  </si>
  <si>
    <t>Brazil_Onshore_1_low_temp_baseline</t>
  </si>
  <si>
    <t>Brazil_Onshore_2_low_temp_baseline</t>
  </si>
  <si>
    <t>Brazil_Onshore_3_low_temp_baseline</t>
  </si>
  <si>
    <t>Brazil_Offshore_1_low_temp_baseline</t>
  </si>
  <si>
    <t>Brazil_Offshore_2_low_temp_baseline</t>
  </si>
  <si>
    <t>Brazil_PV_2_low_temp_baseline</t>
  </si>
  <si>
    <t>Brazil_PV_3_low_temp_baseline</t>
  </si>
  <si>
    <t>Brazil_PV_4_low_temp_baseline</t>
  </si>
  <si>
    <t>Brazil_Onshore_1_high_temp_baseline</t>
  </si>
  <si>
    <t>Brazil_Onshore_2_high_temp_baseline</t>
  </si>
  <si>
    <t>Brazil_Onshore_3_high_temp_baseline</t>
  </si>
  <si>
    <t>Brazil_Offshore_1_high_temp_baseline</t>
  </si>
  <si>
    <t>Brazil_Offshore_2_high_temp_baseline</t>
  </si>
  <si>
    <t>Brazil_PV_2_high_temp_baseline</t>
  </si>
  <si>
    <t>Brazil_PV_3_high_temp_baseline</t>
  </si>
  <si>
    <t>Brazil_PV_4_high_temp_baseline</t>
  </si>
  <si>
    <t>Belarus_Onshore_3_low_temp_baseline</t>
  </si>
  <si>
    <t>Belarus_PV_4_low_temp_baseline</t>
  </si>
  <si>
    <t>Belarus_Onshore_3_high_temp_baseline</t>
  </si>
  <si>
    <t>Belarus_PV_4_high_temp_baseline</t>
  </si>
  <si>
    <t>Canada_Onshore_1_low_temp_baseline</t>
  </si>
  <si>
    <t>Canada_Onshore_2_low_temp_baseline</t>
  </si>
  <si>
    <t>Canada_Onshore_3_low_temp_baseline</t>
  </si>
  <si>
    <t>Canada_PV_4_low_temp_baseline</t>
  </si>
  <si>
    <t>Canada_Onshore_1_high_temp_baseline</t>
  </si>
  <si>
    <t>Canada_Onshore_2_high_temp_baseline</t>
  </si>
  <si>
    <t>Canada_Onshore_3_high_temp_baseline</t>
  </si>
  <si>
    <t>Canada_PV_4_high_temp_baseline</t>
  </si>
  <si>
    <t>Switzerland_PV_4_low_temp_baseline</t>
  </si>
  <si>
    <t>Switzerland_PV_4_high_temp_baseline</t>
  </si>
  <si>
    <t>Chile_Onshore_1_low_temp_baseline</t>
  </si>
  <si>
    <t>Chile_Onshore_2_low_temp_baseline</t>
  </si>
  <si>
    <t>Chile_Onshore_3_low_temp_baseline</t>
  </si>
  <si>
    <t>Chile_Offshore_1_low_temp_baseline</t>
  </si>
  <si>
    <t>Chile_Offshore_2_low_temp_baseline</t>
  </si>
  <si>
    <t>Chile_PV_3_low_temp_baseline</t>
  </si>
  <si>
    <t>Chile_PV_4_low_temp_baseline</t>
  </si>
  <si>
    <t>Chile_Onshore_1_high_temp_baseline</t>
  </si>
  <si>
    <t>Chile_Onshore_2_high_temp_baseline</t>
  </si>
  <si>
    <t>Chile_Onshore_3_high_temp_baseline</t>
  </si>
  <si>
    <t>Chile_Offshore_1_high_temp_baseline</t>
  </si>
  <si>
    <t>Chile_Offshore_2_high_temp_baseline</t>
  </si>
  <si>
    <t>Chile_PV_3_high_temp_baseline</t>
  </si>
  <si>
    <t>Chile_PV_4_high_temp_baseline</t>
  </si>
  <si>
    <t>China_Onshore_1_low_temp_baseline</t>
  </si>
  <si>
    <t>China_Onshore_2_low_temp_baseline</t>
  </si>
  <si>
    <t>China_Onshore_3_low_temp_baseline</t>
  </si>
  <si>
    <t>China_Offshore_1_low_temp_baseline</t>
  </si>
  <si>
    <t>China_Offshore_2_low_temp_baseline</t>
  </si>
  <si>
    <t>China_PV_3_low_temp_baseline</t>
  </si>
  <si>
    <t>China_PV_4_low_temp_baseline</t>
  </si>
  <si>
    <t>China_Onshore_1_high_temp_baseline</t>
  </si>
  <si>
    <t>China_Onshore_2_high_temp_baseline</t>
  </si>
  <si>
    <t>China_Onshore_3_high_temp_baseline</t>
  </si>
  <si>
    <t>China_Offshore_1_high_temp_baseline</t>
  </si>
  <si>
    <t>China_Offshore_2_high_temp_baseline</t>
  </si>
  <si>
    <t>China_PV_3_high_temp_baseline</t>
  </si>
  <si>
    <t>China_PV_4_high_temp_baseline</t>
  </si>
  <si>
    <t>Colombia_Onshore_1_low_temp_baseline</t>
  </si>
  <si>
    <t>Colombia_Onshore_2_low_temp_baseline</t>
  </si>
  <si>
    <t>Colombia_Onshore_3_low_temp_baseline</t>
  </si>
  <si>
    <t>Colombia_Offshore_1_low_temp_baseline</t>
  </si>
  <si>
    <t>Colombia_Offshore_2_low_temp_baseline</t>
  </si>
  <si>
    <t>Colombia_PV_2_low_temp_baseline</t>
  </si>
  <si>
    <t>Colombia_PV_3_low_temp_baseline</t>
  </si>
  <si>
    <t>Colombia_PV_4_low_temp_baseline</t>
  </si>
  <si>
    <t>Colombia_Onshore_1_high_temp_baseline</t>
  </si>
  <si>
    <t>Colombia_Onshore_2_high_temp_baseline</t>
  </si>
  <si>
    <t>Colombia_Onshore_3_high_temp_baseline</t>
  </si>
  <si>
    <t>Colombia_Offshore_1_high_temp_baseline</t>
  </si>
  <si>
    <t>Colombia_Offshore_2_high_temp_baseline</t>
  </si>
  <si>
    <t>Colombia_PV_2_high_temp_baseline</t>
  </si>
  <si>
    <t>Colombia_PV_3_high_temp_baseline</t>
  </si>
  <si>
    <t>Colombia_PV_4_high_temp_baseline</t>
  </si>
  <si>
    <t>Czech_Republic_Onshore_3_low_temp_baseline</t>
  </si>
  <si>
    <t>Czech_Republic_PV_4_low_temp_baseline</t>
  </si>
  <si>
    <t>Czech_Republic_Onshore_3_high_temp_baseline</t>
  </si>
  <si>
    <t>Czech_Republic_PV_4_high_temp_baseline</t>
  </si>
  <si>
    <t>Germany_Onshore_2_low_temp_baseline</t>
  </si>
  <si>
    <t>Germany_Onshore_3_low_temp_baseline</t>
  </si>
  <si>
    <t>Germany_Offshore_1_low_temp_baseline</t>
  </si>
  <si>
    <t>Germany_Offshore_2_low_temp_baseline</t>
  </si>
  <si>
    <t>Germany_PV_4_low_temp_baseline</t>
  </si>
  <si>
    <t>Germany_Onshore_2_high_temp_baseline</t>
  </si>
  <si>
    <t>Germany_Onshore_3_high_temp_baseline</t>
  </si>
  <si>
    <t>Germany_Offshore_1_high_temp_baseline</t>
  </si>
  <si>
    <t>Germany_Offshore_2_high_temp_baseline</t>
  </si>
  <si>
    <t>Germany_PV_4_high_temp_baseline</t>
  </si>
  <si>
    <t>Denmark_Onshore_1_low_temp_baseline</t>
  </si>
  <si>
    <t>Denmark_Onshore_2_low_temp_baseline</t>
  </si>
  <si>
    <t>Denmark_Onshore_3_low_temp_baseline</t>
  </si>
  <si>
    <t>Denmark_Offshore_1_low_temp_baseline</t>
  </si>
  <si>
    <t>Denmark_Offshore_2_low_temp_baseline</t>
  </si>
  <si>
    <t>Denmark_PV_4_low_temp_baseline</t>
  </si>
  <si>
    <t>Denmark_Onshore_1_high_temp_baseline</t>
  </si>
  <si>
    <t>Denmark_Onshore_2_high_temp_baseline</t>
  </si>
  <si>
    <t>Denmark_Onshore_3_high_temp_baseline</t>
  </si>
  <si>
    <t>Denmark_Offshore_1_high_temp_baseline</t>
  </si>
  <si>
    <t>Denmark_Offshore_2_high_temp_baseline</t>
  </si>
  <si>
    <t>Denmark_PV_4_high_temp_baseline</t>
  </si>
  <si>
    <t>Dominican_Republic_Onshore_3_low_temp_baseline</t>
  </si>
  <si>
    <t>Dominican_Republic_Offshore_1_low_temp_baseline</t>
  </si>
  <si>
    <t>Dominican_Republic_Offshore_2_low_temp_baseline</t>
  </si>
  <si>
    <t>Dominican_Republic_PV_1_low_temp_baseline</t>
  </si>
  <si>
    <t>Dominican_Republic_PV_2_low_temp_baseline</t>
  </si>
  <si>
    <t>Dominican_Republic_PV_4_low_temp_baseline</t>
  </si>
  <si>
    <t>Dominican_Republic_Onshore_3_high_temp_baseline</t>
  </si>
  <si>
    <t>Dominican_Republic_Offshore_1_high_temp_baseline</t>
  </si>
  <si>
    <t>Dominican_Republic_Offshore_2_high_temp_baseline</t>
  </si>
  <si>
    <t>Dominican_Republic_PV_1_high_temp_baseline</t>
  </si>
  <si>
    <t>Dominican_Republic_PV_2_high_temp_baseline</t>
  </si>
  <si>
    <t>Dominican_Republic_PV_4_high_temp_baseline</t>
  </si>
  <si>
    <t>Algeria_Onshore_1_low_temp_baseline</t>
  </si>
  <si>
    <t>Algeria_Onshore_2_low_temp_baseline</t>
  </si>
  <si>
    <t>Algeria_Onshore_3_low_temp_baseline</t>
  </si>
  <si>
    <t>Algeria_Offshore_1_low_temp_baseline</t>
  </si>
  <si>
    <t>Algeria_Offshore_2_low_temp_baseline</t>
  </si>
  <si>
    <t>Algeria_PV_2_low_temp_baseline</t>
  </si>
  <si>
    <t>Algeria_PV_3_low_temp_baseline</t>
  </si>
  <si>
    <t>Algeria_PV_4_low_temp_baseline</t>
  </si>
  <si>
    <t>Algeria_Onshore_1_high_temp_baseline</t>
  </si>
  <si>
    <t>Algeria_Onshore_2_high_temp_baseline</t>
  </si>
  <si>
    <t>Algeria_Onshore_3_high_temp_baseline</t>
  </si>
  <si>
    <t>Algeria_Offshore_1_high_temp_baseline</t>
  </si>
  <si>
    <t>Algeria_Offshore_2_high_temp_baseline</t>
  </si>
  <si>
    <t>Algeria_PV_2_high_temp_baseline</t>
  </si>
  <si>
    <t>Algeria_PV_3_high_temp_baseline</t>
  </si>
  <si>
    <t>Algeria_PV_4_high_temp_baseline</t>
  </si>
  <si>
    <t>Egypt_Onshore_2_low_temp_baseline</t>
  </si>
  <si>
    <t>Egypt_Onshore_3_low_temp_baseline</t>
  </si>
  <si>
    <t>Egypt_Offshore_1_low_temp_baseline</t>
  </si>
  <si>
    <t>Egypt_Offshore_2_low_temp_baseline</t>
  </si>
  <si>
    <t>Egypt_PV_1_low_temp_baseline</t>
  </si>
  <si>
    <t>Egypt_PV_2_low_temp_baseline</t>
  </si>
  <si>
    <t>Egypt_PV_3_low_temp_baseline</t>
  </si>
  <si>
    <t>Egypt_PV_4_low_temp_baseline</t>
  </si>
  <si>
    <t>Egypt_Onshore_2_high_temp_baseline</t>
  </si>
  <si>
    <t>Egypt_Onshore_3_high_temp_baseline</t>
  </si>
  <si>
    <t>Egypt_Offshore_1_high_temp_baseline</t>
  </si>
  <si>
    <t>Egypt_Offshore_2_high_temp_baseline</t>
  </si>
  <si>
    <t>Egypt_PV_1_high_temp_baseline</t>
  </si>
  <si>
    <t>Egypt_PV_2_high_temp_baseline</t>
  </si>
  <si>
    <t>Egypt_PV_3_high_temp_baseline</t>
  </si>
  <si>
    <t>Egypt_PV_4_high_temp_baseline</t>
  </si>
  <si>
    <t>Spain_Onshore_3_low_temp_baseline</t>
  </si>
  <si>
    <t>Spain_Offshore_1_low_temp_baseline</t>
  </si>
  <si>
    <t>Spain_Offshore_2_low_temp_baseline</t>
  </si>
  <si>
    <t>Spain_PV_2_low_temp_baseline</t>
  </si>
  <si>
    <t>Spain_PV_3_low_temp_baseline</t>
  </si>
  <si>
    <t>Spain_PV_4_low_temp_baseline</t>
  </si>
  <si>
    <t>Spain_Onshore_3_high_temp_baseline</t>
  </si>
  <si>
    <t>Spain_Offshore_1_high_temp_baseline</t>
  </si>
  <si>
    <t>Spain_Offshore_2_high_temp_baseline</t>
  </si>
  <si>
    <t>Spain_PV_2_high_temp_baseline</t>
  </si>
  <si>
    <t>Spain_PV_3_high_temp_baseline</t>
  </si>
  <si>
    <t>Spain_PV_4_high_temp_baseline</t>
  </si>
  <si>
    <t>Finland_Onshore_3_low_temp_baseline</t>
  </si>
  <si>
    <t>Finland_Offshore_1_low_temp_baseline</t>
  </si>
  <si>
    <t>Finland_Offshore_2_low_temp_baseline</t>
  </si>
  <si>
    <t>Finland_PV_4_low_temp_baseline</t>
  </si>
  <si>
    <t>Finland_Onshore_3_high_temp_baseline</t>
  </si>
  <si>
    <t>Finland_Offshore_1_high_temp_baseline</t>
  </si>
  <si>
    <t>Finland_Offshore_2_high_temp_baseline</t>
  </si>
  <si>
    <t>Finland_PV_4_high_temp_baseline</t>
  </si>
  <si>
    <t>France_Onshore_1_low_temp_baseline</t>
  </si>
  <si>
    <t>France_Onshore_2_low_temp_baseline</t>
  </si>
  <si>
    <t>France_Onshore_3_low_temp_baseline</t>
  </si>
  <si>
    <t>France_Offshore_1_low_temp_baseline</t>
  </si>
  <si>
    <t>France_Offshore_2_low_temp_baseline</t>
  </si>
  <si>
    <t>France_PV_4_low_temp_baseline</t>
  </si>
  <si>
    <t>France_Onshore_1_high_temp_baseline</t>
  </si>
  <si>
    <t>France_Onshore_2_high_temp_baseline</t>
  </si>
  <si>
    <t>France_Onshore_3_high_temp_baseline</t>
  </si>
  <si>
    <t>France_Offshore_1_high_temp_baseline</t>
  </si>
  <si>
    <t>France_Offshore_2_high_temp_baseline</t>
  </si>
  <si>
    <t>France_PV_4_high_temp_baseline</t>
  </si>
  <si>
    <t>Ghana_Offshore_1_low_temp_baseline</t>
  </si>
  <si>
    <t>Ghana_Offshore_2_low_temp_baseline</t>
  </si>
  <si>
    <t>Ghana_PV_4_low_temp_baseline</t>
  </si>
  <si>
    <t>Ghana_Offshore_1_high_temp_baseline</t>
  </si>
  <si>
    <t>Ghana_Offshore_2_high_temp_baseline</t>
  </si>
  <si>
    <t>Ghana_PV_4_high_temp_baseline</t>
  </si>
  <si>
    <t>Georgia_Offshore_1_low_temp_baseline</t>
  </si>
  <si>
    <t>Georgia_Offshore_2_low_temp_baseline</t>
  </si>
  <si>
    <t>Georgia_PV_4_low_temp_baseline</t>
  </si>
  <si>
    <t>Georgia_Offshore_1_high_temp_baseline</t>
  </si>
  <si>
    <t>Georgia_Offshore_2_high_temp_baseline</t>
  </si>
  <si>
    <t>Georgia_PV_4_high_temp_baseline</t>
  </si>
  <si>
    <t>Equatorial_Guinea_Offshore_1_low_temp_baseline</t>
  </si>
  <si>
    <t>Equatorial_Guinea_Offshore_2_low_temp_baseline</t>
  </si>
  <si>
    <t>Equatorial_Guinea_Offshore_1_high_temp_baseline</t>
  </si>
  <si>
    <t>Equatorial_Guinea_Offshore_2_high_temp_baseline</t>
  </si>
  <si>
    <t>Greece_Onshore_3_low_temp_baseline</t>
  </si>
  <si>
    <t>Greece_Offshore_1_low_temp_baseline</t>
  </si>
  <si>
    <t>Greece_Offshore_2_low_temp_baseline</t>
  </si>
  <si>
    <t>Greece_PV_2_low_temp_baseline</t>
  </si>
  <si>
    <t>Greece_PV_3_low_temp_baseline</t>
  </si>
  <si>
    <t>Greece_PV_4_low_temp_baseline</t>
  </si>
  <si>
    <t>Greece_Onshore_3_high_temp_baseline</t>
  </si>
  <si>
    <t>Greece_Offshore_1_high_temp_baseline</t>
  </si>
  <si>
    <t>Greece_Offshore_2_high_temp_baseline</t>
  </si>
  <si>
    <t>Greece_PV_2_high_temp_baseline</t>
  </si>
  <si>
    <t>Greece_PV_3_high_temp_baseline</t>
  </si>
  <si>
    <t>Greece_PV_4_high_temp_baseline</t>
  </si>
  <si>
    <t>Hungary_Onshore_3_low_temp_baseline</t>
  </si>
  <si>
    <t>Hungary_PV_4_low_temp_baseline</t>
  </si>
  <si>
    <t>Hungary_Onshore_3_high_temp_baseline</t>
  </si>
  <si>
    <t>Hungary_PV_4_high_temp_baseline</t>
  </si>
  <si>
    <t>Indonesia_Onshore_3_low_temp_baseline</t>
  </si>
  <si>
    <t>Indonesia_Offshore_1_low_temp_baseline</t>
  </si>
  <si>
    <t>Indonesia_Offshore_2_low_temp_baseline</t>
  </si>
  <si>
    <t>Indonesia_PV_2_low_temp_baseline</t>
  </si>
  <si>
    <t>Indonesia_PV_3_low_temp_baseline</t>
  </si>
  <si>
    <t>Indonesia_PV_4_low_temp_baseline</t>
  </si>
  <si>
    <t>Indonesia_Onshore_3_high_temp_baseline</t>
  </si>
  <si>
    <t>Indonesia_Offshore_1_high_temp_baseline</t>
  </si>
  <si>
    <t>Indonesia_Offshore_2_high_temp_baseline</t>
  </si>
  <si>
    <t>Indonesia_PV_2_high_temp_baseline</t>
  </si>
  <si>
    <t>Indonesia_PV_3_high_temp_baseline</t>
  </si>
  <si>
    <t>Indonesia_PV_4_high_temp_baseline</t>
  </si>
  <si>
    <t>Ireland_Onshore_2_low_temp_baseline</t>
  </si>
  <si>
    <t>Ireland_Onshore_3_low_temp_baseline</t>
  </si>
  <si>
    <t>Ireland_Offshore_1_low_temp_baseline</t>
  </si>
  <si>
    <t>Ireland_Offshore_2_low_temp_baseline</t>
  </si>
  <si>
    <t>Ireland_PV_4_low_temp_baseline</t>
  </si>
  <si>
    <t>Ireland_Onshore_2_high_temp_baseline</t>
  </si>
  <si>
    <t>Ireland_Onshore_3_high_temp_baseline</t>
  </si>
  <si>
    <t>Ireland_Offshore_1_high_temp_baseline</t>
  </si>
  <si>
    <t>Ireland_Offshore_2_high_temp_baseline</t>
  </si>
  <si>
    <t>Ireland_PV_4_high_temp_baseline</t>
  </si>
  <si>
    <t>India_Onshore_3_low_temp_baseline</t>
  </si>
  <si>
    <t>India_Offshore_1_low_temp_baseline</t>
  </si>
  <si>
    <t>India_Offshore_2_low_temp_baseline</t>
  </si>
  <si>
    <t>India_PV_1_low_temp_baseline</t>
  </si>
  <si>
    <t>India_PV_2_low_temp_baseline</t>
  </si>
  <si>
    <t>India_PV_3_low_temp_baseline</t>
  </si>
  <si>
    <t>India_PV_4_low_temp_baseline</t>
  </si>
  <si>
    <t>India_Onshore_3_high_temp_baseline</t>
  </si>
  <si>
    <t>India_Offshore_1_high_temp_baseline</t>
  </si>
  <si>
    <t>India_Offshore_2_high_temp_baseline</t>
  </si>
  <si>
    <t>India_PV_1_high_temp_baseline</t>
  </si>
  <si>
    <t>India_PV_2_high_temp_baseline</t>
  </si>
  <si>
    <t>India_PV_3_high_temp_baseline</t>
  </si>
  <si>
    <t>India_PV_4_high_temp_baseline</t>
  </si>
  <si>
    <t>Iraq_Onshore_3_low_temp_baseline</t>
  </si>
  <si>
    <t>Iraq_Offshore_1_low_temp_baseline</t>
  </si>
  <si>
    <t>Iraq_PV_4_low_temp_baseline</t>
  </si>
  <si>
    <t>Iraq_Onshore_3_high_temp_baseline</t>
  </si>
  <si>
    <t>Iraq_Offshore_1_high_temp_baseline</t>
  </si>
  <si>
    <t>Iraq_PV_4_high_temp_baseline</t>
  </si>
  <si>
    <t>Iran_Onshore_1_low_temp_baseline</t>
  </si>
  <si>
    <t>Iran_Onshore_2_low_temp_baseline</t>
  </si>
  <si>
    <t>Iran_Onshore_3_low_temp_baseline</t>
  </si>
  <si>
    <t>Iran_Offshore_1_low_temp_baseline</t>
  </si>
  <si>
    <t>Iran_Offshore_2_low_temp_baseline</t>
  </si>
  <si>
    <t>Iran_PV_2_low_temp_baseline</t>
  </si>
  <si>
    <t>Iran_PV_3_low_temp_baseline</t>
  </si>
  <si>
    <t>Iran_PV_4_low_temp_baseline</t>
  </si>
  <si>
    <t>Iran_Onshore_1_high_temp_baseline</t>
  </si>
  <si>
    <t>Iran_Onshore_2_high_temp_baseline</t>
  </si>
  <si>
    <t>Iran_Onshore_3_high_temp_baseline</t>
  </si>
  <si>
    <t>Iran_Offshore_1_high_temp_baseline</t>
  </si>
  <si>
    <t>Iran_Offshore_2_high_temp_baseline</t>
  </si>
  <si>
    <t>Iran_PV_2_high_temp_baseline</t>
  </si>
  <si>
    <t>Iran_PV_3_high_temp_baseline</t>
  </si>
  <si>
    <t>Iran_PV_4_high_temp_baseline</t>
  </si>
  <si>
    <t>Italy_Onshore_3_low_temp_baseline</t>
  </si>
  <si>
    <t>Italy_Offshore_1_low_temp_baseline</t>
  </si>
  <si>
    <t>Italy_Offshore_2_low_temp_baseline</t>
  </si>
  <si>
    <t>Italy_PV_3_low_temp_baseline</t>
  </si>
  <si>
    <t>Italy_PV_4_low_temp_baseline</t>
  </si>
  <si>
    <t>Italy_Onshore_3_high_temp_baseline</t>
  </si>
  <si>
    <t>Italy_Offshore_1_high_temp_baseline</t>
  </si>
  <si>
    <t>Italy_Offshore_2_high_temp_baseline</t>
  </si>
  <si>
    <t>Italy_PV_3_high_temp_baseline</t>
  </si>
  <si>
    <t>Italy_PV_4_high_temp_baseline</t>
  </si>
  <si>
    <t>Japan_Onshore_3_low_temp_baseline</t>
  </si>
  <si>
    <t>Japan_Offshore_1_low_temp_baseline</t>
  </si>
  <si>
    <t>Japan_Offshore_2_low_temp_baseline</t>
  </si>
  <si>
    <t>Japan_PV_4_low_temp_baseline</t>
  </si>
  <si>
    <t>Japan_Onshore_3_high_temp_baseline</t>
  </si>
  <si>
    <t>Japan_Offshore_1_high_temp_baseline</t>
  </si>
  <si>
    <t>Japan_Offshore_2_high_temp_baseline</t>
  </si>
  <si>
    <t>Japan_PV_4_high_temp_baseline</t>
  </si>
  <si>
    <t>Republic_of_Korea_Onshore_3_low_temp_baseline</t>
  </si>
  <si>
    <t>Republic_of_Korea_Offshore_1_low_temp_baseline</t>
  </si>
  <si>
    <t>Republic_of_Korea_Offshore_2_low_temp_baseline</t>
  </si>
  <si>
    <t>Republic_of_Korea_PV_4_low_temp_baseline</t>
  </si>
  <si>
    <t>Republic_of_Korea_Onshore_3_high_temp_baseline</t>
  </si>
  <si>
    <t>Republic_of_Korea_Offshore_1_high_temp_baseline</t>
  </si>
  <si>
    <t>Republic_of_Korea_Offshore_2_high_temp_baseline</t>
  </si>
  <si>
    <t>Republic_of_Korea_PV_4_high_temp_baseline</t>
  </si>
  <si>
    <t>Kuwait_Onshore_3_low_temp_baseline</t>
  </si>
  <si>
    <t>Kuwait_Offshore_1_low_temp_baseline</t>
  </si>
  <si>
    <t>Kuwait_Offshore_2_low_temp_baseline</t>
  </si>
  <si>
    <t>Kuwait_PV_2_low_temp_baseline</t>
  </si>
  <si>
    <t>Kuwait_PV_3_low_temp_baseline</t>
  </si>
  <si>
    <t>Kuwait_PV_4_low_temp_baseline</t>
  </si>
  <si>
    <t>Kuwait_Onshore_3_high_temp_baseline</t>
  </si>
  <si>
    <t>Kuwait_Offshore_1_high_temp_baseline</t>
  </si>
  <si>
    <t>Kuwait_Offshore_2_high_temp_baseline</t>
  </si>
  <si>
    <t>Kuwait_PV_2_high_temp_baseline</t>
  </si>
  <si>
    <t>Kuwait_PV_3_high_temp_baseline</t>
  </si>
  <si>
    <t>Kuwait_PV_4_high_temp_baseline</t>
  </si>
  <si>
    <t>Kazakhstan_Onshore_2_low_temp_baseline</t>
  </si>
  <si>
    <t>Kazakhstan_Onshore_3_low_temp_baseline</t>
  </si>
  <si>
    <t>Kazakhstan_PV_4_low_temp_baseline</t>
  </si>
  <si>
    <t>Kazakhstan_Onshore_2_high_temp_baseline</t>
  </si>
  <si>
    <t>Kazakhstan_Onshore_3_high_temp_baseline</t>
  </si>
  <si>
    <t>Kazakhstan_PV_4_high_temp_baseline</t>
  </si>
  <si>
    <t>Israel_Offshore_1_low_temp_baseline</t>
  </si>
  <si>
    <t>Israel_Offshore_2_low_temp_baseline</t>
  </si>
  <si>
    <t>Israel_PV_2_low_temp_baseline</t>
  </si>
  <si>
    <t>Israel_PV_3_low_temp_baseline</t>
  </si>
  <si>
    <t>Israel_PV_4_low_temp_baseline</t>
  </si>
  <si>
    <t>Israel_Offshore_1_high_temp_baseline</t>
  </si>
  <si>
    <t>Israel_Offshore_2_high_temp_baseline</t>
  </si>
  <si>
    <t>Israel_PV_2_high_temp_baseline</t>
  </si>
  <si>
    <t>Israel_PV_3_high_temp_baseline</t>
  </si>
  <si>
    <t>Israel_PV_4_high_temp_baseline</t>
  </si>
  <si>
    <t>Libya_Offshore_1_low_temp_baseline</t>
  </si>
  <si>
    <t>Libya_Offshore_2_low_temp_baseline</t>
  </si>
  <si>
    <t>Libya_PV_2_low_temp_baseline</t>
  </si>
  <si>
    <t>Libya_PV_3_low_temp_baseline</t>
  </si>
  <si>
    <t>Libya_PV_4_low_temp_baseline</t>
  </si>
  <si>
    <t>Libya_Offshore_1_high_temp_baseline</t>
  </si>
  <si>
    <t>Libya_Offshore_2_high_temp_baseline</t>
  </si>
  <si>
    <t>Libya_PV_2_high_temp_baseline</t>
  </si>
  <si>
    <t>Libya_PV_3_high_temp_baseline</t>
  </si>
  <si>
    <t>Libya_PV_4_high_temp_baseline</t>
  </si>
  <si>
    <t>Morocco_Onshore_1_low_temp_baseline</t>
  </si>
  <si>
    <t>Morocco_Onshore_2_low_temp_baseline</t>
  </si>
  <si>
    <t>Morocco_Onshore_3_low_temp_baseline</t>
  </si>
  <si>
    <t>Morocco_Offshore_1_low_temp_baseline</t>
  </si>
  <si>
    <t>Morocco_Offshore_2_low_temp_baseline</t>
  </si>
  <si>
    <t>Morocco_PV_2_low_temp_baseline</t>
  </si>
  <si>
    <t>Morocco_PV_3_low_temp_baseline</t>
  </si>
  <si>
    <t>Morocco_PV_4_low_temp_baseline</t>
  </si>
  <si>
    <t>Morocco_Onshore_1_high_temp_baseline</t>
  </si>
  <si>
    <t>Morocco_Onshore_2_high_temp_baseline</t>
  </si>
  <si>
    <t>Morocco_Onshore_3_high_temp_baseline</t>
  </si>
  <si>
    <t>Morocco_Offshore_1_high_temp_baseline</t>
  </si>
  <si>
    <t>Morocco_Offshore_2_high_temp_baseline</t>
  </si>
  <si>
    <t>Morocco_PV_2_high_temp_baseline</t>
  </si>
  <si>
    <t>Morocco_PV_3_high_temp_baseline</t>
  </si>
  <si>
    <t>Morocco_PV_4_high_temp_baseline</t>
  </si>
  <si>
    <t>Moldova_PV_4_low_temp_baseline</t>
  </si>
  <si>
    <t>Moldova_PV_4_high_temp_baseline</t>
  </si>
  <si>
    <t>Myanmar_Offshore_1_low_temp_baseline</t>
  </si>
  <si>
    <t>Myanmar_Offshore_2_low_temp_baseline</t>
  </si>
  <si>
    <t>Myanmar_PV_4_low_temp_baseline</t>
  </si>
  <si>
    <t>Myanmar_Offshore_1_high_temp_baseline</t>
  </si>
  <si>
    <t>Myanmar_Offshore_2_high_temp_baseline</t>
  </si>
  <si>
    <t>Myanmar_PV_4_high_temp_baseline</t>
  </si>
  <si>
    <t>Mexico_Onshore_3_low_temp_baseline</t>
  </si>
  <si>
    <t>Mexico_Offshore_1_low_temp_baseline</t>
  </si>
  <si>
    <t>Mexico_Offshore_2_low_temp_baseline</t>
  </si>
  <si>
    <t>Mexico_PV_1_low_temp_baseline</t>
  </si>
  <si>
    <t>Mexico_PV_2_low_temp_baseline</t>
  </si>
  <si>
    <t>Mexico_PV_3_low_temp_baseline</t>
  </si>
  <si>
    <t>Mexico_PV_4_low_temp_baseline</t>
  </si>
  <si>
    <t>Mexico_Onshore_3_high_temp_baseline</t>
  </si>
  <si>
    <t>Mexico_Offshore_1_high_temp_baseline</t>
  </si>
  <si>
    <t>Mexico_Offshore_2_high_temp_baseline</t>
  </si>
  <si>
    <t>Mexico_PV_1_high_temp_baseline</t>
  </si>
  <si>
    <t>Mexico_PV_2_high_temp_baseline</t>
  </si>
  <si>
    <t>Mexico_PV_3_high_temp_baseline</t>
  </si>
  <si>
    <t>Mexico_PV_4_high_temp_baseline</t>
  </si>
  <si>
    <t>Malaysia_Offshore_1_low_temp_baseline</t>
  </si>
  <si>
    <t>Malaysia_Offshore_2_low_temp_baseline</t>
  </si>
  <si>
    <t>Malaysia_PV_4_low_temp_baseline</t>
  </si>
  <si>
    <t>Malaysia_Offshore_1_high_temp_baseline</t>
  </si>
  <si>
    <t>Malaysia_Offshore_2_high_temp_baseline</t>
  </si>
  <si>
    <t>Malaysia_PV_4_high_temp_baseline</t>
  </si>
  <si>
    <t>Nigeria_Onshore_2_low_temp_baseline</t>
  </si>
  <si>
    <t>Nigeria_Onshore_3_low_temp_baseline</t>
  </si>
  <si>
    <t>Nigeria_Offshore_1_low_temp_baseline</t>
  </si>
  <si>
    <t>Nigeria_Offshore_2_low_temp_baseline</t>
  </si>
  <si>
    <t>Nigeria_PV_2_low_temp_baseline</t>
  </si>
  <si>
    <t>Nigeria_PV_3_low_temp_baseline</t>
  </si>
  <si>
    <t>Nigeria_PV_4_low_temp_baseline</t>
  </si>
  <si>
    <t>Nigeria_Onshore_2_high_temp_baseline</t>
  </si>
  <si>
    <t>Nigeria_Onshore_3_high_temp_baseline</t>
  </si>
  <si>
    <t>Nigeria_Offshore_1_high_temp_baseline</t>
  </si>
  <si>
    <t>Nigeria_Offshore_2_high_temp_baseline</t>
  </si>
  <si>
    <t>Nigeria_PV_2_high_temp_baseline</t>
  </si>
  <si>
    <t>Nigeria_PV_3_high_temp_baseline</t>
  </si>
  <si>
    <t>Nigeria_PV_4_high_temp_baseline</t>
  </si>
  <si>
    <t>Netherlands_Onshore_1_low_temp_baseline</t>
  </si>
  <si>
    <t>Netherlands_Onshore_2_low_temp_baseline</t>
  </si>
  <si>
    <t>Netherlands_Onshore_3_low_temp_baseline</t>
  </si>
  <si>
    <t>Netherlands_Offshore_1_low_temp_baseline</t>
  </si>
  <si>
    <t>Netherlands_PV_4_low_temp_baseline</t>
  </si>
  <si>
    <t>Netherlands_Onshore_1_high_temp_baseline</t>
  </si>
  <si>
    <t>Netherlands_Onshore_2_high_temp_baseline</t>
  </si>
  <si>
    <t>Netherlands_Onshore_3_high_temp_baseline</t>
  </si>
  <si>
    <t>Netherlands_Offshore_1_high_temp_baseline</t>
  </si>
  <si>
    <t>Netherlands_PV_4_high_temp_baseline</t>
  </si>
  <si>
    <t>Norway_Onshore_1_low_temp_optimistic</t>
  </si>
  <si>
    <t>Norway_Onshore_1_low_temp_baseline</t>
  </si>
  <si>
    <t>Norway_Onshore_2_low_temp_optimistic</t>
  </si>
  <si>
    <t>Norway_Onshore_1_high_temp_optimistic</t>
  </si>
  <si>
    <t>Norway_Onshore_2_low_temp_baseline</t>
  </si>
  <si>
    <t>Norway_Onshore_3_low_temp_optimistic</t>
  </si>
  <si>
    <t>Norway_Onshore_2_high_temp_optimistic</t>
  </si>
  <si>
    <t>Norway_PV_4_low_temp_optimistic</t>
  </si>
  <si>
    <t>Norway_Onshore_1_high_temp_baseline</t>
  </si>
  <si>
    <t>Norway_Onshore_3_low_temp_baseline</t>
  </si>
  <si>
    <t>Norway_Offshore_1_low_temp_optimistic</t>
  </si>
  <si>
    <t>Norway_Onshore_3_high_temp_optimistic</t>
  </si>
  <si>
    <t>Oman_Onshore_2_low_temp_baseline</t>
  </si>
  <si>
    <t>Oman_Onshore_3_low_temp_baseline</t>
  </si>
  <si>
    <t>Oman_Offshore_1_low_temp_baseline</t>
  </si>
  <si>
    <t>Oman_Offshore_2_low_temp_baseline</t>
  </si>
  <si>
    <t>Oman_PV_1_low_temp_baseline</t>
  </si>
  <si>
    <t>Oman_PV_2_low_temp_baseline</t>
  </si>
  <si>
    <t>Oman_PV_3_low_temp_baseline</t>
  </si>
  <si>
    <t>Oman_PV_4_low_temp_baseline</t>
  </si>
  <si>
    <t>Oman_Onshore_2_high_temp_baseline</t>
  </si>
  <si>
    <t>Oman_Onshore_3_high_temp_baseline</t>
  </si>
  <si>
    <t>Oman_Offshore_1_high_temp_baseline</t>
  </si>
  <si>
    <t>Oman_Offshore_2_high_temp_baseline</t>
  </si>
  <si>
    <t>Oman_PV_1_high_temp_baseline</t>
  </si>
  <si>
    <t>Oman_PV_2_high_temp_baseline</t>
  </si>
  <si>
    <t>Oman_PV_3_high_temp_baseline</t>
  </si>
  <si>
    <t>Oman_PV_4_high_temp_baseline</t>
  </si>
  <si>
    <t>Peru_Onshore_3_low_temp_baseline</t>
  </si>
  <si>
    <t>Peru_Offshore_1_low_temp_baseline</t>
  </si>
  <si>
    <t>Peru_Offshore_2_low_temp_baseline</t>
  </si>
  <si>
    <t>Peru_PV_2_low_temp_baseline</t>
  </si>
  <si>
    <t>Peru_PV_3_low_temp_baseline</t>
  </si>
  <si>
    <t>Peru_PV_4_low_temp_baseline</t>
  </si>
  <si>
    <t>Peru_Onshore_3_high_temp_baseline</t>
  </si>
  <si>
    <t>Peru_Offshore_1_high_temp_baseline</t>
  </si>
  <si>
    <t>Peru_Offshore_2_high_temp_baseline</t>
  </si>
  <si>
    <t>Peru_PV_2_high_temp_baseline</t>
  </si>
  <si>
    <t>Peru_PV_3_high_temp_baseline</t>
  </si>
  <si>
    <t>Peru_PV_4_high_temp_baseline</t>
  </si>
  <si>
    <t>Pakistan_Onshore_2_low_temp_baseline</t>
  </si>
  <si>
    <t>Pakistan_Onshore_3_low_temp_baseline</t>
  </si>
  <si>
    <t>Pakistan_Offshore_1_low_temp_baseline</t>
  </si>
  <si>
    <t>Pakistan_Offshore_2_low_temp_baseline</t>
  </si>
  <si>
    <t>Pakistan_PV_2_low_temp_baseline</t>
  </si>
  <si>
    <t>Pakistan_PV_3_low_temp_baseline</t>
  </si>
  <si>
    <t>Pakistan_PV_4_low_temp_baseline</t>
  </si>
  <si>
    <t>Pakistan_Onshore_2_high_temp_baseline</t>
  </si>
  <si>
    <t>Pakistan_Onshore_3_high_temp_baseline</t>
  </si>
  <si>
    <t>Pakistan_Offshore_1_high_temp_baseline</t>
  </si>
  <si>
    <t>Pakistan_Offshore_2_high_temp_baseline</t>
  </si>
  <si>
    <t>Pakistan_PV_2_high_temp_baseline</t>
  </si>
  <si>
    <t>Pakistan_PV_3_high_temp_baseline</t>
  </si>
  <si>
    <t>Pakistan_PV_4_high_temp_baseline</t>
  </si>
  <si>
    <t>Poland_Onshore_2_low_temp_baseline</t>
  </si>
  <si>
    <t>Poland_Onshore_3_low_temp_baseline</t>
  </si>
  <si>
    <t>Poland_Offshore_1_low_temp_baseline</t>
  </si>
  <si>
    <t>Poland_Offshore_2_low_temp_baseline</t>
  </si>
  <si>
    <t>Poland_PV_4_low_temp_baseline</t>
  </si>
  <si>
    <t>Poland_Onshore_2_high_temp_baseline</t>
  </si>
  <si>
    <t>Poland_Onshore_3_high_temp_baseline</t>
  </si>
  <si>
    <t>Poland_Offshore_1_high_temp_baseline</t>
  </si>
  <si>
    <t>Poland_Offshore_2_high_temp_baseline</t>
  </si>
  <si>
    <t>Poland_PV_4_high_temp_baseline</t>
  </si>
  <si>
    <t>Portugal_Onshore_3_low_temp_baseline</t>
  </si>
  <si>
    <t>Portugal_Offshore_1_low_temp_baseline</t>
  </si>
  <si>
    <t>Portugal_Offshore_2_low_temp_baseline</t>
  </si>
  <si>
    <t>Portugal_PV_3_low_temp_baseline</t>
  </si>
  <si>
    <t>Portugal_PV_4_low_temp_baseline</t>
  </si>
  <si>
    <t>Portugal_Onshore_3_high_temp_baseline</t>
  </si>
  <si>
    <t>Portugal_Offshore_1_high_temp_baseline</t>
  </si>
  <si>
    <t>Portugal_Offshore_2_high_temp_baseline</t>
  </si>
  <si>
    <t>Portugal_PV_3_high_temp_baseline</t>
  </si>
  <si>
    <t>Portugal_PV_4_high_temp_baseline</t>
  </si>
  <si>
    <t>Qatar_Offshore_1_low_temp_baseline</t>
  </si>
  <si>
    <t>Qatar_Offshore_2_low_temp_baseline</t>
  </si>
  <si>
    <t>Qatar_PV_1_low_temp_baseline</t>
  </si>
  <si>
    <t>Qatar_PV_2_low_temp_baseline</t>
  </si>
  <si>
    <t>Qatar_PV_3_low_temp_baseline</t>
  </si>
  <si>
    <t>Qatar_PV_4_low_temp_baseline</t>
  </si>
  <si>
    <t>Qatar_Offshore_1_high_temp_baseline</t>
  </si>
  <si>
    <t>Qatar_Offshore_2_high_temp_baseline</t>
  </si>
  <si>
    <t>Qatar_PV_1_high_temp_baseline</t>
  </si>
  <si>
    <t>Qatar_PV_2_high_temp_baseline</t>
  </si>
  <si>
    <t>Qatar_PV_3_high_temp_baseline</t>
  </si>
  <si>
    <t>Qatar_PV_4_high_temp_baseline</t>
  </si>
  <si>
    <t>Romania_Onshore_3_low_temp_baseline</t>
  </si>
  <si>
    <t>Romania_Offshore_1_low_temp_baseline</t>
  </si>
  <si>
    <t>Romania_Offshore_2_low_temp_baseline</t>
  </si>
  <si>
    <t>Romania_PV_4_low_temp_baseline</t>
  </si>
  <si>
    <t>Romania_Onshore_3_high_temp_baseline</t>
  </si>
  <si>
    <t>Romania_Offshore_1_high_temp_baseline</t>
  </si>
  <si>
    <t>Romania_Offshore_2_high_temp_baseline</t>
  </si>
  <si>
    <t>Romania_PV_4_high_temp_baseline</t>
  </si>
  <si>
    <t>Russian_Federation_Onshore_1_low_temp_baseline</t>
  </si>
  <si>
    <t>Russian_Federation_Onshore_2_low_temp_baseline</t>
  </si>
  <si>
    <t>Russian_Federation_Onshore_3_low_temp_baseline</t>
  </si>
  <si>
    <t>Russian_Federation_PV_4_low_temp_baseline</t>
  </si>
  <si>
    <t>Russian_Federation_Onshore_1_high_temp_baseline</t>
  </si>
  <si>
    <t>Russian_Federation_Onshore_2_high_temp_baseline</t>
  </si>
  <si>
    <t>Russian_Federation_Onshore_3_high_temp_baseline</t>
  </si>
  <si>
    <t>Russian_Federation_PV_4_high_temp_baseline</t>
  </si>
  <si>
    <t>Saudi_Arabia_Onshore_2_low_temp_baseline</t>
  </si>
  <si>
    <t>Saudi_Arabia_Onshore_3_low_temp_baseline</t>
  </si>
  <si>
    <t>Saudi_Arabia_Offshore_1_low_temp_baseline</t>
  </si>
  <si>
    <t>Saudi_Arabia_Offshore_2_low_temp_baseline</t>
  </si>
  <si>
    <t>Saudi_Arabia_PV_1_low_temp_baseline</t>
  </si>
  <si>
    <t>Saudi_Arabia_PV_2_low_temp_baseline</t>
  </si>
  <si>
    <t>Saudi_Arabia_PV_3_low_temp_baseline</t>
  </si>
  <si>
    <t>Saudi_Arabia_PV_4_low_temp_baseline</t>
  </si>
  <si>
    <t>Saudi_Arabia_Onshore_2_high_temp_baseline</t>
  </si>
  <si>
    <t>Saudi_Arabia_Onshore_3_high_temp_baseline</t>
  </si>
  <si>
    <t>Saudi_Arabia_Offshore_1_high_temp_baseline</t>
  </si>
  <si>
    <t>Saudi_Arabia_Offshore_2_high_temp_baseline</t>
  </si>
  <si>
    <t>Saudi_Arabia_PV_1_high_temp_baseline</t>
  </si>
  <si>
    <t>Saudi_Arabia_PV_2_high_temp_baseline</t>
  </si>
  <si>
    <t>Saudi_Arabia_PV_3_high_temp_baseline</t>
  </si>
  <si>
    <t>Saudi_Arabia_PV_4_high_temp_baseline</t>
  </si>
  <si>
    <t>Sweden_Onshore_2_low_temp_baseline</t>
  </si>
  <si>
    <t>Sweden_Onshore_3_low_temp_baseline</t>
  </si>
  <si>
    <t>Sweden_Offshore_1_low_temp_baseline</t>
  </si>
  <si>
    <t>Sweden_Offshore_2_low_temp_baseline</t>
  </si>
  <si>
    <t>Sweden_PV_4_low_temp_baseline</t>
  </si>
  <si>
    <t>Sweden_Onshore_2_high_temp_baseline</t>
  </si>
  <si>
    <t>Sweden_Onshore_3_high_temp_baseline</t>
  </si>
  <si>
    <t>Sweden_Offshore_1_high_temp_baseline</t>
  </si>
  <si>
    <t>Sweden_Offshore_2_high_temp_baseline</t>
  </si>
  <si>
    <t>Sweden_PV_4_high_temp_baseline</t>
  </si>
  <si>
    <t>Singapore_Offshore_1_low_temp_baseline</t>
  </si>
  <si>
    <t>Singapore_Offshore_1_high_temp_baseline</t>
  </si>
  <si>
    <t>Slovenia_PV_4_low_temp_baseline</t>
  </si>
  <si>
    <t>Slovenia_PV_4_high_temp_baseline</t>
  </si>
  <si>
    <t>Slovakia_Onshore_3_low_temp_baseline</t>
  </si>
  <si>
    <t>Slovakia_PV_4_low_temp_baseline</t>
  </si>
  <si>
    <t>Slovakia_Onshore_3_high_temp_baseline</t>
  </si>
  <si>
    <t>Slovakia_PV_4_high_temp_baseline</t>
  </si>
  <si>
    <t>Syria_Offshore_1_low_temp_baseline</t>
  </si>
  <si>
    <t>Syria_Offshore_2_low_temp_baseline</t>
  </si>
  <si>
    <t>Syria_PV_3_low_temp_baseline</t>
  </si>
  <si>
    <t>Syria_PV_4_low_temp_baseline</t>
  </si>
  <si>
    <t>Syria_Offshore_1_high_temp_baseline</t>
  </si>
  <si>
    <t>Syria_Offshore_2_high_temp_baseline</t>
  </si>
  <si>
    <t>Syria_PV_3_high_temp_baseline</t>
  </si>
  <si>
    <t>Syria_PV_4_high_temp_baseline</t>
  </si>
  <si>
    <t>Thailand_Offshore_1_low_temp_baseline</t>
  </si>
  <si>
    <t>Thailand_Offshore_2_low_temp_baseline</t>
  </si>
  <si>
    <t>Thailand_PV_4_low_temp_baseline</t>
  </si>
  <si>
    <t>Thailand_Offshore_1_high_temp_baseline</t>
  </si>
  <si>
    <t>Thailand_Offshore_2_high_temp_baseline</t>
  </si>
  <si>
    <t>Thailand_PV_4_high_temp_baseline</t>
  </si>
  <si>
    <t>Turkmenistan_Onshore_2_low_temp_baseline</t>
  </si>
  <si>
    <t>Turkmenistan_Onshore_3_low_temp_baseline</t>
  </si>
  <si>
    <t>Turkmenistan_PV_4_low_temp_baseline</t>
  </si>
  <si>
    <t>Turkmenistan_Onshore_2_high_temp_baseline</t>
  </si>
  <si>
    <t>Turkmenistan_Onshore_3_high_temp_baseline</t>
  </si>
  <si>
    <t>Turkmenistan_PV_4_high_temp_baseline</t>
  </si>
  <si>
    <t>Tunisia_Onshore_3_low_temp_baseline</t>
  </si>
  <si>
    <t>Tunisia_Offshore_1_low_temp_baseline</t>
  </si>
  <si>
    <t>Tunisia_Offshore_2_low_temp_baseline</t>
  </si>
  <si>
    <t>Tunisia_PV_2_low_temp_baseline</t>
  </si>
  <si>
    <t>Tunisia_PV_3_low_temp_baseline</t>
  </si>
  <si>
    <t>Tunisia_PV_4_low_temp_baseline</t>
  </si>
  <si>
    <t>Tunisia_Onshore_3_high_temp_baseline</t>
  </si>
  <si>
    <t>Tunisia_Offshore_1_high_temp_baseline</t>
  </si>
  <si>
    <t>Tunisia_Offshore_2_high_temp_baseline</t>
  </si>
  <si>
    <t>Tunisia_PV_2_high_temp_baseline</t>
  </si>
  <si>
    <t>Tunisia_PV_3_high_temp_baseline</t>
  </si>
  <si>
    <t>Tunisia_PV_4_high_temp_baseline</t>
  </si>
  <si>
    <t>Turkey_Onshore_3_low_temp_baseline</t>
  </si>
  <si>
    <t>Turkey_Offshore_1_low_temp_baseline</t>
  </si>
  <si>
    <t>Turkey_Offshore_2_low_temp_baseline</t>
  </si>
  <si>
    <t>Turkey_PV_3_low_temp_baseline</t>
  </si>
  <si>
    <t>Turkey_PV_4_low_temp_baseline</t>
  </si>
  <si>
    <t>Turkey_Onshore_3_high_temp_baseline</t>
  </si>
  <si>
    <t>Turkey_Offshore_1_high_temp_baseline</t>
  </si>
  <si>
    <t>Turkey_Offshore_2_high_temp_baseline</t>
  </si>
  <si>
    <t>Turkey_PV_3_high_temp_baseline</t>
  </si>
  <si>
    <t>Turkey_PV_4_high_temp_baseline</t>
  </si>
  <si>
    <t>Trinidad_and_Tobago_Offshore_1_low_temp_baseline</t>
  </si>
  <si>
    <t>Trinidad_and_Tobago_Offshore_2_low_temp_baseline</t>
  </si>
  <si>
    <t>Trinidad_and_Tobago_PV_4_low_temp_baseline</t>
  </si>
  <si>
    <t>Trinidad_and_Tobago_Offshore_1_high_temp_baseline</t>
  </si>
  <si>
    <t>Trinidad_and_Tobago_Offshore_2_high_temp_baseline</t>
  </si>
  <si>
    <t>Trinidad_and_Tobago_PV_4_high_temp_baseline</t>
  </si>
  <si>
    <t>Taiwan_Onshore_3_low_temp_baseline</t>
  </si>
  <si>
    <t>Taiwan_Offshore_1_low_temp_baseline</t>
  </si>
  <si>
    <t>Taiwan_Offshore_2_low_temp_baseline</t>
  </si>
  <si>
    <t>Taiwan_PV_4_low_temp_baseline</t>
  </si>
  <si>
    <t>Taiwan_Onshore_3_high_temp_baseline</t>
  </si>
  <si>
    <t>Taiwan_Offshore_1_high_temp_baseline</t>
  </si>
  <si>
    <t>Taiwan_Offshore_2_high_temp_baseline</t>
  </si>
  <si>
    <t>Taiwan_PV_4_high_temp_baseline</t>
  </si>
  <si>
    <t>Ukraine_Onshore_3_low_temp_baseline</t>
  </si>
  <si>
    <t>Ukraine_Offshore_1_low_temp_baseline</t>
  </si>
  <si>
    <t>Ukraine_Offshore_2_low_temp_baseline</t>
  </si>
  <si>
    <t>Ukraine_PV_4_low_temp_baseline</t>
  </si>
  <si>
    <t>Ukraine_Onshore_3_high_temp_baseline</t>
  </si>
  <si>
    <t>Ukraine_Offshore_1_high_temp_baseline</t>
  </si>
  <si>
    <t>Ukraine_Offshore_2_high_temp_baseline</t>
  </si>
  <si>
    <t>Ukraine_PV_4_high_temp_baseline</t>
  </si>
  <si>
    <t>United_Kingdom_Onshore_2_low_temp_baseline</t>
  </si>
  <si>
    <t>United_Kingdom_Onshore_3_low_temp_baseline</t>
  </si>
  <si>
    <t>United_Kingdom_Offshore_1_low_temp_baseline</t>
  </si>
  <si>
    <t>United_Kingdom_Offshore_2_low_temp_baseline</t>
  </si>
  <si>
    <t>United_Kingdom_PV_4_low_temp_baseline</t>
  </si>
  <si>
    <t>United_Kingdom_Onshore_2_high_temp_baseline</t>
  </si>
  <si>
    <t>United_Kingdom_Onshore_3_high_temp_baseline</t>
  </si>
  <si>
    <t>United_Kingdom_Offshore_1_high_temp_baseline</t>
  </si>
  <si>
    <t>United_Kingdom_Offshore_2_high_temp_baseline</t>
  </si>
  <si>
    <t>United_Kingdom_PV_4_high_temp_baseline</t>
  </si>
  <si>
    <t>United_States_Onshore_2_low_temp_baseline</t>
  </si>
  <si>
    <t>United_States_Onshore_3_low_temp_baseline</t>
  </si>
  <si>
    <t>United_States_Offshore_1_low_temp_baseline</t>
  </si>
  <si>
    <t>United_States_Offshore_2_low_temp_baseline</t>
  </si>
  <si>
    <t>United_States_PV_1_low_temp_baseline</t>
  </si>
  <si>
    <t>United_States_PV_2_low_temp_baseline</t>
  </si>
  <si>
    <t>United_States_PV_3_low_temp_baseline</t>
  </si>
  <si>
    <t>United_States_PV_4_low_temp_baseline</t>
  </si>
  <si>
    <t>United_States_Onshore_2_high_temp_baseline</t>
  </si>
  <si>
    <t>United_States_Onshore_3_high_temp_baseline</t>
  </si>
  <si>
    <t>United_States_Offshore_1_high_temp_baseline</t>
  </si>
  <si>
    <t>United_States_Offshore_2_high_temp_baseline</t>
  </si>
  <si>
    <t>United_States_PV_1_high_temp_baseline</t>
  </si>
  <si>
    <t>United_States_PV_2_high_temp_baseline</t>
  </si>
  <si>
    <t>United_States_PV_3_high_temp_baseline</t>
  </si>
  <si>
    <t>United_States_PV_4_high_temp_baseline</t>
  </si>
  <si>
    <t>Uzbekistan_Onshore_2_low_temp_baseline</t>
  </si>
  <si>
    <t>Uzbekistan_Onshore_3_low_temp_baseline</t>
  </si>
  <si>
    <t>Uzbekistan_PV_4_low_temp_baseline</t>
  </si>
  <si>
    <t>Uzbekistan_Onshore_2_high_temp_baseline</t>
  </si>
  <si>
    <t>Uzbekistan_Onshore_3_high_temp_baseline</t>
  </si>
  <si>
    <t>Uzbekistan_PV_4_high_temp_baseline</t>
  </si>
  <si>
    <t>Venezuela_Onshore_1_low_temp_baseline</t>
  </si>
  <si>
    <t>Venezuela_Onshore_2_low_temp_baseline</t>
  </si>
  <si>
    <t>Venezuela_Onshore_3_low_temp_baseline</t>
  </si>
  <si>
    <t>Venezuela_Offshore_1_low_temp_baseline</t>
  </si>
  <si>
    <t>Venezuela_Offshore_2_low_temp_baseline</t>
  </si>
  <si>
    <t>Venezuela_PV_1_low_temp_baseline</t>
  </si>
  <si>
    <t>Venezuela_PV_2_low_temp_baseline</t>
  </si>
  <si>
    <t>Venezuela_PV_3_low_temp_baseline</t>
  </si>
  <si>
    <t>Venezuela_PV_4_low_temp_baseline</t>
  </si>
  <si>
    <t>Venezuela_Onshore_1_high_temp_baseline</t>
  </si>
  <si>
    <t>Venezuela_Onshore_2_high_temp_baseline</t>
  </si>
  <si>
    <t>Venezuela_Onshore_3_high_temp_baseline</t>
  </si>
  <si>
    <t>Venezuela_Offshore_1_high_temp_baseline</t>
  </si>
  <si>
    <t>Venezuela_Offshore_2_high_temp_baseline</t>
  </si>
  <si>
    <t>Venezuela_PV_1_high_temp_baseline</t>
  </si>
  <si>
    <t>Venezuela_PV_2_high_temp_baseline</t>
  </si>
  <si>
    <t>Venezuela_PV_3_high_temp_baseline</t>
  </si>
  <si>
    <t>Venezuela_PV_4_high_temp_baseline</t>
  </si>
  <si>
    <t>Yemen_Onshore_2_low_temp_baseline</t>
  </si>
  <si>
    <t>Yemen_Onshore_3_low_temp_baseline</t>
  </si>
  <si>
    <t>Yemen_Offshore_1_low_temp_baseline</t>
  </si>
  <si>
    <t>Yemen_Offshore_2_low_temp_baseline</t>
  </si>
  <si>
    <t>Yemen_PV_1_low_temp_baseline</t>
  </si>
  <si>
    <t>Yemen_PV_2_low_temp_baseline</t>
  </si>
  <si>
    <t>Yemen_PV_3_low_temp_baseline</t>
  </si>
  <si>
    <t>Yemen_PV_4_low_temp_baseline</t>
  </si>
  <si>
    <t>Yemen_Onshore_2_high_temp_baseline</t>
  </si>
  <si>
    <t>Yemen_Onshore_3_high_temp_baseline</t>
  </si>
  <si>
    <t>Yemen_Offshore_1_high_temp_baseline</t>
  </si>
  <si>
    <t>Yemen_Offshore_2_high_temp_baseline</t>
  </si>
  <si>
    <t>Yemen_PV_1_high_temp_baseline</t>
  </si>
  <si>
    <t>Yemen_PV_2_high_temp_baseline</t>
  </si>
  <si>
    <t>Yemen_PV_3_high_temp_baseline</t>
  </si>
  <si>
    <t>Yemen_PV_4_high_temp_baseline</t>
  </si>
  <si>
    <t>Croatia_Offshore_1_low_temp_baseline</t>
  </si>
  <si>
    <t>Croatia_Offshore_2_low_temp_baseline</t>
  </si>
  <si>
    <t>Croatia_PV_4_low_temp_baseline</t>
  </si>
  <si>
    <t>Croatia_Offshore_1_high_temp_baseline</t>
  </si>
  <si>
    <t>Croatia_Offshore_2_high_temp_baseline</t>
  </si>
  <si>
    <t>Croatia_PV_4_high_temp_baseline</t>
  </si>
  <si>
    <t>Mozambique_Offshore_1_low_temp_baseline</t>
  </si>
  <si>
    <t>Mozambique_Offshore_2_low_temp_baseline</t>
  </si>
  <si>
    <t>Mozambique_PV_4_low_temp_baseline</t>
  </si>
  <si>
    <t>Mozambique_Offshore_1_high_temp_baseline</t>
  </si>
  <si>
    <t>Mozambique_Offshore_2_high_temp_baseline</t>
  </si>
  <si>
    <t>Mozambique_PV_4_high_temp_baseline</t>
  </si>
  <si>
    <t>Vietnam_Onshore_3_low_temp_baseline</t>
  </si>
  <si>
    <t>Vietnam_Offshore_1_low_temp_baseline</t>
  </si>
  <si>
    <t>Vietnam_Offshore_2_low_temp_baseline</t>
  </si>
  <si>
    <t>Vietnam_PV_4_low_temp_baseline</t>
  </si>
  <si>
    <t>Vietnam_Onshore_3_high_temp_baseline</t>
  </si>
  <si>
    <t>Vietnam_Offshore_1_high_temp_baseline</t>
  </si>
  <si>
    <t>Vietnam_Offshore_2_high_temp_baseline</t>
  </si>
  <si>
    <t>Vietnam_PV_4_high_temp_baseline</t>
  </si>
  <si>
    <t>Philippines_Onshore_3_low_temp_baseline</t>
  </si>
  <si>
    <t>Philippines_Offshore_1_low_temp_baseline</t>
  </si>
  <si>
    <t>Philippines_Offshore_2_low_temp_baseline</t>
  </si>
  <si>
    <t>Philippines_PV_3_low_temp_baseline</t>
  </si>
  <si>
    <t>Philippines_PV_4_low_temp_baseline</t>
  </si>
  <si>
    <t>Philippines_Onshore_3_high_temp_baseline</t>
  </si>
  <si>
    <t>Philippines_Offshore_1_high_temp_baseline</t>
  </si>
  <si>
    <t>Philippines_Offshore_2_high_temp_baseline</t>
  </si>
  <si>
    <t>Philippines_PV_3_high_temp_baseline</t>
  </si>
  <si>
    <t>Philippines_PV_4_high_temp_baseline</t>
  </si>
  <si>
    <t>Iceland_Onshore_1_low_temp_baseline</t>
  </si>
  <si>
    <t>Iceland_Onshore_2_low_temp_baseline</t>
  </si>
  <si>
    <t>Iceland_Onshore_3_low_temp_baseline</t>
  </si>
  <si>
    <t>Iceland_Offshore_1_low_temp_baseline</t>
  </si>
  <si>
    <t>Iceland_Offshore_2_low_temp_baseline</t>
  </si>
  <si>
    <t>Iceland_Onshore_1_high_temp_baseline</t>
  </si>
  <si>
    <t>Iceland_Onshore_2_high_temp_baseline</t>
  </si>
  <si>
    <t>Iceland_Onshore_3_high_temp_baseline</t>
  </si>
  <si>
    <t>Iceland_Offshore_1_high_temp_baseline</t>
  </si>
  <si>
    <t>Iceland_Offshore_2_high_temp_baseline</t>
  </si>
  <si>
    <t>Papua_New_Guinea_Onshore_2_low_temp_baseline</t>
  </si>
  <si>
    <t>Papua_New_Guinea_Onshore_3_low_temp_baseline</t>
  </si>
  <si>
    <t>Papua_New_Guinea_Offshore_1_low_temp_baseline</t>
  </si>
  <si>
    <t>Papua_New_Guinea_PV_4_low_temp_baseline</t>
  </si>
  <si>
    <t>Papua_New_Guinea_Onshore_2_high_temp_baseline</t>
  </si>
  <si>
    <t>Papua_New_Guinea_Onshore_3_high_temp_baseline</t>
  </si>
  <si>
    <t>Papua_New_Guinea_Offshore_1_high_temp_baseline</t>
  </si>
  <si>
    <t>Papua_New_Guinea_PV_4_high_temp_baseline</t>
  </si>
  <si>
    <t>Cameroon_Onshore_3_low_temp_baseline</t>
  </si>
  <si>
    <t>Cameroon_Offshore_1_low_temp_baseline</t>
  </si>
  <si>
    <t>Cameroon_PV_4_low_temp_baseline</t>
  </si>
  <si>
    <t>Cameroon_Onshore_3_high_temp_baseline</t>
  </si>
  <si>
    <t>Cameroon_Offshore_1_high_temp_baseline</t>
  </si>
  <si>
    <t>Cameroon_PV_4_high_temp_baseline</t>
  </si>
  <si>
    <t>South_Africa_Onshore_3_low_temp_baseline</t>
  </si>
  <si>
    <t>South_Africa_Offshore_1_low_temp_baseline</t>
  </si>
  <si>
    <t>South_Africa_Offshore_2_low_temp_baseline</t>
  </si>
  <si>
    <t>South_Africa_PV_4_low_temp_baseline</t>
  </si>
  <si>
    <t>South_Africa_Onshore_3_high_temp_baseline</t>
  </si>
  <si>
    <t>South_Africa_Offshore_1_high_temp_baseline</t>
  </si>
  <si>
    <t>South_Africa_Offshore_2_high_temp_baseline</t>
  </si>
  <si>
    <t>South_Africa_PV_4_high_temp_baseline</t>
  </si>
  <si>
    <t>United_Arab_Emirates_Onshore_3_low_temp_optimistic</t>
  </si>
  <si>
    <t>United_Arab_Emirates_Offshore_1_low_temp_optimistic</t>
  </si>
  <si>
    <t>United_Arab_Emirates_Offshore_2_low_temp_optimistic</t>
  </si>
  <si>
    <t>United_Arab_Emirates_PV_2_low_temp_optimistic</t>
  </si>
  <si>
    <t>United_Arab_Emirates_PV_3_low_temp_optimistic</t>
  </si>
  <si>
    <t>United_Arab_Emirates_PV_4_low_temp_optimistic</t>
  </si>
  <si>
    <t>United_Arab_Emirates_Onshore_3_high_temp_optimistic</t>
  </si>
  <si>
    <t>United_Arab_Emirates_Offshore_1_high_temp_optimistic</t>
  </si>
  <si>
    <t>United_Arab_Emirates_Offshore_2_high_temp_optimistic</t>
  </si>
  <si>
    <t>United_Arab_Emirates_PV_2_high_temp_optimistic</t>
  </si>
  <si>
    <t>United_Arab_Emirates_PV_3_high_temp_optimistic</t>
  </si>
  <si>
    <t>United_Arab_Emirates_PV_4_high_temp_optimistic</t>
  </si>
  <si>
    <t>Angola_PV_4_low_temp_optimistic</t>
  </si>
  <si>
    <t>Angola_PV_4_high_temp_optimistic</t>
  </si>
  <si>
    <t>Argentina_Onshore_1_low_temp_optimistic</t>
  </si>
  <si>
    <t>Argentina_Onshore_2_low_temp_optimistic</t>
  </si>
  <si>
    <t>Argentina_Onshore_3_low_temp_optimistic</t>
  </si>
  <si>
    <t>Argentina_Offshore_1_low_temp_optimistic</t>
  </si>
  <si>
    <t>Argentina_Offshore_2_low_temp_optimistic</t>
  </si>
  <si>
    <t>Argentina_PV_4_low_temp_optimistic</t>
  </si>
  <si>
    <t>Argentina_Onshore_1_high_temp_optimistic</t>
  </si>
  <si>
    <t>Argentina_Onshore_2_high_temp_optimistic</t>
  </si>
  <si>
    <t>Argentina_Onshore_3_high_temp_optimistic</t>
  </si>
  <si>
    <t>Argentina_Offshore_1_high_temp_optimistic</t>
  </si>
  <si>
    <t>Argentina_Offshore_2_high_temp_optimistic</t>
  </si>
  <si>
    <t>Argentina_PV_4_high_temp_optimistic</t>
  </si>
  <si>
    <t>Austria_Onshore_3_low_temp_optimistic</t>
  </si>
  <si>
    <t>Austria_PV_4_low_temp_optimistic</t>
  </si>
  <si>
    <t>Austria_Onshore_3_high_temp_optimistic</t>
  </si>
  <si>
    <t>Austria_PV_4_high_temp_optimistic</t>
  </si>
  <si>
    <t>Australia_Onshore_2_low_temp_optimistic</t>
  </si>
  <si>
    <t>Australia_Onshore_3_low_temp_optimistic</t>
  </si>
  <si>
    <t>Australia_Offshore_1_low_temp_optimistic</t>
  </si>
  <si>
    <t>Australia_Offshore_2_low_temp_optimistic</t>
  </si>
  <si>
    <t>Australia_PV_1_low_temp_optimistic</t>
  </si>
  <si>
    <t>Australia_PV_2_low_temp_optimistic</t>
  </si>
  <si>
    <t>Australia_PV_3_low_temp_optimistic</t>
  </si>
  <si>
    <t>Australia_PV_4_low_temp_optimistic</t>
  </si>
  <si>
    <t>Australia_Onshore_2_high_temp_optimistic</t>
  </si>
  <si>
    <t>Australia_Onshore_3_high_temp_optimistic</t>
  </si>
  <si>
    <t>Australia_Offshore_1_high_temp_optimistic</t>
  </si>
  <si>
    <t>Australia_Offshore_2_high_temp_optimistic</t>
  </si>
  <si>
    <t>Australia_PV_1_high_temp_optimistic</t>
  </si>
  <si>
    <t>Australia_PV_2_high_temp_optimistic</t>
  </si>
  <si>
    <t>Australia_PV_3_high_temp_optimistic</t>
  </si>
  <si>
    <t>Australia_PV_4_high_temp_optimistic</t>
  </si>
  <si>
    <t>Azerbaijan_Onshore_3_low_temp_optimistic</t>
  </si>
  <si>
    <t>Azerbaijan_PV_4_low_temp_optimistic</t>
  </si>
  <si>
    <t>Azerbaijan_Onshore_3_high_temp_optimistic</t>
  </si>
  <si>
    <t>Azerbaijan_PV_4_high_temp_optimistic</t>
  </si>
  <si>
    <t>Estonia_Onshore_2_low_temp_optimistic</t>
  </si>
  <si>
    <t>Estonia_Onshore_3_low_temp_optimistic</t>
  </si>
  <si>
    <t>Estonia_Offshore_1_low_temp_optimistic</t>
  </si>
  <si>
    <t>Estonia_Offshore_2_low_temp_optimistic</t>
  </si>
  <si>
    <t>Estonia_PV_4_low_temp_optimistic</t>
  </si>
  <si>
    <t>Estonia_Onshore_2_high_temp_optimistic</t>
  </si>
  <si>
    <t>Estonia_Onshore_3_high_temp_optimistic</t>
  </si>
  <si>
    <t>Estonia_Offshore_1_high_temp_optimistic</t>
  </si>
  <si>
    <t>Estonia_Offshore_2_high_temp_optimistic</t>
  </si>
  <si>
    <t>Estonia_PV_4_high_temp_optimistic</t>
  </si>
  <si>
    <t>Bangladesh_Offshore_1_low_temp_optimistic</t>
  </si>
  <si>
    <t>Bangladesh_Offshore_2_low_temp_optimistic</t>
  </si>
  <si>
    <t>Bangladesh_PV_4_low_temp_optimistic</t>
  </si>
  <si>
    <t>Bangladesh_Offshore_1_high_temp_optimistic</t>
  </si>
  <si>
    <t>Bangladesh_Offshore_2_high_temp_optimistic</t>
  </si>
  <si>
    <t>Bangladesh_PV_4_high_temp_optimistic</t>
  </si>
  <si>
    <t>Belgium_Onshore_2_low_temp_optimistic</t>
  </si>
  <si>
    <t>Belgium_Onshore_3_low_temp_optimistic</t>
  </si>
  <si>
    <t>Belgium_Offshore_1_low_temp_optimistic</t>
  </si>
  <si>
    <t>Belgium_PV_4_low_temp_optimistic</t>
  </si>
  <si>
    <t>Belgium_Onshore_2_high_temp_optimistic</t>
  </si>
  <si>
    <t>Belgium_Onshore_3_high_temp_optimistic</t>
  </si>
  <si>
    <t>Belgium_Offshore_1_high_temp_optimistic</t>
  </si>
  <si>
    <t>Belgium_PV_4_high_temp_optimistic</t>
  </si>
  <si>
    <t>Bulgaria_Onshore_3_low_temp_optimistic</t>
  </si>
  <si>
    <t>Bulgaria_Offshore_1_low_temp_optimistic</t>
  </si>
  <si>
    <t>Bulgaria_Offshore_2_low_temp_optimistic</t>
  </si>
  <si>
    <t>Bulgaria_PV_4_low_temp_optimistic</t>
  </si>
  <si>
    <t>Bulgaria_Onshore_3_high_temp_optimistic</t>
  </si>
  <si>
    <t>Bulgaria_Offshore_1_high_temp_optimistic</t>
  </si>
  <si>
    <t>Bulgaria_Offshore_2_high_temp_optimistic</t>
  </si>
  <si>
    <t>Bulgaria_PV_4_high_temp_optimistic</t>
  </si>
  <si>
    <t>Bahrain_Offshore_1_low_temp_optimistic</t>
  </si>
  <si>
    <t>Bahrain_Offshore_2_low_temp_optimistic</t>
  </si>
  <si>
    <t>Bahrain_PV_3_low_temp_optimistic</t>
  </si>
  <si>
    <t>Bahrain_PV_4_low_temp_optimistic</t>
  </si>
  <si>
    <t>Bahrain_Offshore_1_high_temp_optimistic</t>
  </si>
  <si>
    <t>Bahrain_Offshore_2_high_temp_optimistic</t>
  </si>
  <si>
    <t>Bahrain_PV_3_high_temp_optimistic</t>
  </si>
  <si>
    <t>Bahrain_PV_4_high_temp_optimistic</t>
  </si>
  <si>
    <t>Brunei_darussalam_Offshore_1_low_temp_optimistic</t>
  </si>
  <si>
    <t>Brunei_darussalam_Offshore_2_low_temp_optimistic</t>
  </si>
  <si>
    <t>Brunei_darussalam_PV_4_low_temp_optimistic</t>
  </si>
  <si>
    <t>Brunei_darussalam_Offshore_1_high_temp_optimistic</t>
  </si>
  <si>
    <t>Brunei_darussalam_Offshore_2_high_temp_optimistic</t>
  </si>
  <si>
    <t>Brunei_darussalam_PV_4_high_temp_optimistic</t>
  </si>
  <si>
    <t>Bolivia_Onshore_2_low_temp_optimistic</t>
  </si>
  <si>
    <t>Bolivia_Onshore_3_low_temp_optimistic</t>
  </si>
  <si>
    <t>Bolivia_PV_3_low_temp_optimistic</t>
  </si>
  <si>
    <t>Bolivia_PV_4_low_temp_optimistic</t>
  </si>
  <si>
    <t>Bolivia_Onshore_2_high_temp_optimistic</t>
  </si>
  <si>
    <t>Bolivia_Onshore_3_high_temp_optimistic</t>
  </si>
  <si>
    <t>Bolivia_PV_3_high_temp_optimistic</t>
  </si>
  <si>
    <t>Bolivia_PV_4_high_temp_optimistic</t>
  </si>
  <si>
    <t>Brazil_Onshore_1_low_temp_optimistic</t>
  </si>
  <si>
    <t>Brazil_Onshore_2_low_temp_optimistic</t>
  </si>
  <si>
    <t>Brazil_Onshore_3_low_temp_optimistic</t>
  </si>
  <si>
    <t>Brazil_Offshore_1_low_temp_optimistic</t>
  </si>
  <si>
    <t>Brazil_Offshore_2_low_temp_optimistic</t>
  </si>
  <si>
    <t>Brazil_PV_2_low_temp_optimistic</t>
  </si>
  <si>
    <t>Brazil_PV_3_low_temp_optimistic</t>
  </si>
  <si>
    <t>Brazil_PV_4_low_temp_optimistic</t>
  </si>
  <si>
    <t>Brazil_Onshore_1_high_temp_optimistic</t>
  </si>
  <si>
    <t>Brazil_Onshore_2_high_temp_optimistic</t>
  </si>
  <si>
    <t>Brazil_Onshore_3_high_temp_optimistic</t>
  </si>
  <si>
    <t>Brazil_Offshore_1_high_temp_optimistic</t>
  </si>
  <si>
    <t>Brazil_Offshore_2_high_temp_optimistic</t>
  </si>
  <si>
    <t>Brazil_PV_2_high_temp_optimistic</t>
  </si>
  <si>
    <t>Brazil_PV_3_high_temp_optimistic</t>
  </si>
  <si>
    <t>Brazil_PV_4_high_temp_optimistic</t>
  </si>
  <si>
    <t>Belarus_Onshore_3_low_temp_optimistic</t>
  </si>
  <si>
    <t>Belarus_PV_4_low_temp_optimistic</t>
  </si>
  <si>
    <t>Belarus_Onshore_3_high_temp_optimistic</t>
  </si>
  <si>
    <t>Belarus_PV_4_high_temp_optimistic</t>
  </si>
  <si>
    <t>Canada_Onshore_1_low_temp_optimistic</t>
  </si>
  <si>
    <t>Canada_Onshore_2_low_temp_optimistic</t>
  </si>
  <si>
    <t>Canada_Onshore_3_low_temp_optimistic</t>
  </si>
  <si>
    <t>Canada_PV_4_low_temp_optimistic</t>
  </si>
  <si>
    <t>Canada_Onshore_1_high_temp_optimistic</t>
  </si>
  <si>
    <t>Canada_Onshore_2_high_temp_optimistic</t>
  </si>
  <si>
    <t>Canada_Onshore_3_high_temp_optimistic</t>
  </si>
  <si>
    <t>Canada_PV_4_high_temp_optimistic</t>
  </si>
  <si>
    <t>Switzerland_PV_4_low_temp_optimistic</t>
  </si>
  <si>
    <t>Switzerland_PV_4_high_temp_optimistic</t>
  </si>
  <si>
    <t>Chile_Onshore_1_low_temp_optimistic</t>
  </si>
  <si>
    <t>Chile_Onshore_2_low_temp_optimistic</t>
  </si>
  <si>
    <t>Chile_Onshore_3_low_temp_optimistic</t>
  </si>
  <si>
    <t>Chile_Offshore_1_low_temp_optimistic</t>
  </si>
  <si>
    <t>Chile_Offshore_2_low_temp_optimistic</t>
  </si>
  <si>
    <t>Chile_PV_3_low_temp_optimistic</t>
  </si>
  <si>
    <t>Chile_PV_4_low_temp_optimistic</t>
  </si>
  <si>
    <t>Chile_Onshore_1_high_temp_optimistic</t>
  </si>
  <si>
    <t>Chile_Onshore_2_high_temp_optimistic</t>
  </si>
  <si>
    <t>Chile_Onshore_3_high_temp_optimistic</t>
  </si>
  <si>
    <t>Chile_Offshore_1_high_temp_optimistic</t>
  </si>
  <si>
    <t>Chile_Offshore_2_high_temp_optimistic</t>
  </si>
  <si>
    <t>Chile_PV_3_high_temp_optimistic</t>
  </si>
  <si>
    <t>Chile_PV_4_high_temp_optimistic</t>
  </si>
  <si>
    <t>China_Onshore_1_low_temp_optimistic</t>
  </si>
  <si>
    <t>China_Onshore_2_low_temp_optimistic</t>
  </si>
  <si>
    <t>China_Onshore_3_low_temp_optimistic</t>
  </si>
  <si>
    <t>China_Offshore_1_low_temp_optimistic</t>
  </si>
  <si>
    <t>China_Offshore_2_low_temp_optimistic</t>
  </si>
  <si>
    <t>China_PV_3_low_temp_optimistic</t>
  </si>
  <si>
    <t>China_PV_4_low_temp_optimistic</t>
  </si>
  <si>
    <t>China_Onshore_1_high_temp_optimistic</t>
  </si>
  <si>
    <t>China_Onshore_2_high_temp_optimistic</t>
  </si>
  <si>
    <t>China_Onshore_3_high_temp_optimistic</t>
  </si>
  <si>
    <t>China_Offshore_1_high_temp_optimistic</t>
  </si>
  <si>
    <t>China_Offshore_2_high_temp_optimistic</t>
  </si>
  <si>
    <t>China_PV_3_high_temp_optimistic</t>
  </si>
  <si>
    <t>China_PV_4_high_temp_optimistic</t>
  </si>
  <si>
    <t>Colombia_Onshore_1_low_temp_optimistic</t>
  </si>
  <si>
    <t>Colombia_Onshore_2_low_temp_optimistic</t>
  </si>
  <si>
    <t>Colombia_Onshore_3_low_temp_optimistic</t>
  </si>
  <si>
    <t>Colombia_Offshore_1_low_temp_optimistic</t>
  </si>
  <si>
    <t>Colombia_Offshore_2_low_temp_optimistic</t>
  </si>
  <si>
    <t>Colombia_PV_2_low_temp_optimistic</t>
  </si>
  <si>
    <t>Colombia_PV_3_low_temp_optimistic</t>
  </si>
  <si>
    <t>Colombia_PV_4_low_temp_optimistic</t>
  </si>
  <si>
    <t>Colombia_Onshore_1_high_temp_optimistic</t>
  </si>
  <si>
    <t>Colombia_Onshore_2_high_temp_optimistic</t>
  </si>
  <si>
    <t>Colombia_Onshore_3_high_temp_optimistic</t>
  </si>
  <si>
    <t>Colombia_Offshore_1_high_temp_optimistic</t>
  </si>
  <si>
    <t>Colombia_Offshore_2_high_temp_optimistic</t>
  </si>
  <si>
    <t>Colombia_PV_2_high_temp_optimistic</t>
  </si>
  <si>
    <t>Colombia_PV_3_high_temp_optimistic</t>
  </si>
  <si>
    <t>Colombia_PV_4_high_temp_optimistic</t>
  </si>
  <si>
    <t>Czech_Republic_Onshore_3_low_temp_optimistic</t>
  </si>
  <si>
    <t>Czech_Republic_PV_4_low_temp_optimistic</t>
  </si>
  <si>
    <t>Czech_Republic_Onshore_3_high_temp_optimistic</t>
  </si>
  <si>
    <t>Czech_Republic_PV_4_high_temp_optimistic</t>
  </si>
  <si>
    <t>Germany_Onshore_2_low_temp_optimistic</t>
  </si>
  <si>
    <t>Germany_Onshore_3_low_temp_optimistic</t>
  </si>
  <si>
    <t>Germany_Offshore_1_low_temp_optimistic</t>
  </si>
  <si>
    <t>Germany_Offshore_2_low_temp_optimistic</t>
  </si>
  <si>
    <t>Germany_PV_4_low_temp_optimistic</t>
  </si>
  <si>
    <t>Germany_Onshore_2_high_temp_optimistic</t>
  </si>
  <si>
    <t>Germany_Onshore_3_high_temp_optimistic</t>
  </si>
  <si>
    <t>Germany_Offshore_1_high_temp_optimistic</t>
  </si>
  <si>
    <t>Germany_Offshore_2_high_temp_optimistic</t>
  </si>
  <si>
    <t>Germany_PV_4_high_temp_optimistic</t>
  </si>
  <si>
    <t>Denmark_Onshore_1_low_temp_optimistic</t>
  </si>
  <si>
    <t>Denmark_Onshore_2_low_temp_optimistic</t>
  </si>
  <si>
    <t>Denmark_Onshore_3_low_temp_optimistic</t>
  </si>
  <si>
    <t>Denmark_Offshore_1_low_temp_optimistic</t>
  </si>
  <si>
    <t>Denmark_Offshore_2_low_temp_optimistic</t>
  </si>
  <si>
    <t>Denmark_PV_4_low_temp_optimistic</t>
  </si>
  <si>
    <t>Denmark_Onshore_1_high_temp_optimistic</t>
  </si>
  <si>
    <t>Denmark_Onshore_2_high_temp_optimistic</t>
  </si>
  <si>
    <t>Denmark_Onshore_3_high_temp_optimistic</t>
  </si>
  <si>
    <t>Denmark_Offshore_1_high_temp_optimistic</t>
  </si>
  <si>
    <t>Denmark_Offshore_2_high_temp_optimistic</t>
  </si>
  <si>
    <t>Denmark_PV_4_high_temp_optimistic</t>
  </si>
  <si>
    <t>Dominican_Republic_Onshore_3_low_temp_optimistic</t>
  </si>
  <si>
    <t>Dominican_Republic_Offshore_1_low_temp_optimistic</t>
  </si>
  <si>
    <t>Dominican_Republic_Offshore_2_low_temp_optimistic</t>
  </si>
  <si>
    <t>Dominican_Republic_PV_1_low_temp_optimistic</t>
  </si>
  <si>
    <t>Dominican_Republic_PV_2_low_temp_optimistic</t>
  </si>
  <si>
    <t>Dominican_Republic_PV_4_low_temp_optimistic</t>
  </si>
  <si>
    <t>Dominican_Republic_Onshore_3_high_temp_optimistic</t>
  </si>
  <si>
    <t>Dominican_Republic_Offshore_1_high_temp_optimistic</t>
  </si>
  <si>
    <t>Dominican_Republic_Offshore_2_high_temp_optimistic</t>
  </si>
  <si>
    <t>Dominican_Republic_PV_1_high_temp_optimistic</t>
  </si>
  <si>
    <t>Dominican_Republic_PV_2_high_temp_optimistic</t>
  </si>
  <si>
    <t>Dominican_Republic_PV_4_high_temp_optimistic</t>
  </si>
  <si>
    <t>Algeria_Onshore_1_low_temp_optimistic</t>
  </si>
  <si>
    <t>Algeria_Onshore_2_low_temp_optimistic</t>
  </si>
  <si>
    <t>Algeria_Onshore_3_low_temp_optimistic</t>
  </si>
  <si>
    <t>Algeria_Offshore_1_low_temp_optimistic</t>
  </si>
  <si>
    <t>Algeria_Offshore_2_low_temp_optimistic</t>
  </si>
  <si>
    <t>Algeria_PV_2_low_temp_optimistic</t>
  </si>
  <si>
    <t>Algeria_PV_3_low_temp_optimistic</t>
  </si>
  <si>
    <t>Algeria_PV_4_low_temp_optimistic</t>
  </si>
  <si>
    <t>Algeria_Onshore_1_high_temp_optimistic</t>
  </si>
  <si>
    <t>Algeria_Onshore_2_high_temp_optimistic</t>
  </si>
  <si>
    <t>Algeria_Onshore_3_high_temp_optimistic</t>
  </si>
  <si>
    <t>Algeria_Offshore_1_high_temp_optimistic</t>
  </si>
  <si>
    <t>Algeria_Offshore_2_high_temp_optimistic</t>
  </si>
  <si>
    <t>Algeria_PV_2_high_temp_optimistic</t>
  </si>
  <si>
    <t>Algeria_PV_3_high_temp_optimistic</t>
  </si>
  <si>
    <t>Algeria_PV_4_high_temp_optimistic</t>
  </si>
  <si>
    <t>Egypt_Onshore_2_low_temp_optimistic</t>
  </si>
  <si>
    <t>Egypt_Onshore_3_low_temp_optimistic</t>
  </si>
  <si>
    <t>Egypt_Offshore_1_low_temp_optimistic</t>
  </si>
  <si>
    <t>Egypt_Offshore_2_low_temp_optimistic</t>
  </si>
  <si>
    <t>Egypt_PV_1_low_temp_optimistic</t>
  </si>
  <si>
    <t>Egypt_PV_2_low_temp_optimistic</t>
  </si>
  <si>
    <t>Egypt_PV_3_low_temp_optimistic</t>
  </si>
  <si>
    <t>Egypt_PV_4_low_temp_optimistic</t>
  </si>
  <si>
    <t>Egypt_Onshore_2_high_temp_optimistic</t>
  </si>
  <si>
    <t>Egypt_Onshore_3_high_temp_optimistic</t>
  </si>
  <si>
    <t>Egypt_Offshore_1_high_temp_optimistic</t>
  </si>
  <si>
    <t>Egypt_Offshore_2_high_temp_optimistic</t>
  </si>
  <si>
    <t>Egypt_PV_1_high_temp_optimistic</t>
  </si>
  <si>
    <t>Egypt_PV_2_high_temp_optimistic</t>
  </si>
  <si>
    <t>Egypt_PV_3_high_temp_optimistic</t>
  </si>
  <si>
    <t>Egypt_PV_4_high_temp_optimistic</t>
  </si>
  <si>
    <t>Spain_Onshore_3_low_temp_optimistic</t>
  </si>
  <si>
    <t>Spain_Offshore_1_low_temp_optimistic</t>
  </si>
  <si>
    <t>Spain_Offshore_2_low_temp_optimistic</t>
  </si>
  <si>
    <t>Spain_PV_2_low_temp_optimistic</t>
  </si>
  <si>
    <t>Spain_PV_3_low_temp_optimistic</t>
  </si>
  <si>
    <t>Spain_PV_4_low_temp_optimistic</t>
  </si>
  <si>
    <t>Spain_Onshore_3_high_temp_optimistic</t>
  </si>
  <si>
    <t>Spain_Offshore_1_high_temp_optimistic</t>
  </si>
  <si>
    <t>Spain_Offshore_2_high_temp_optimistic</t>
  </si>
  <si>
    <t>Spain_PV_2_high_temp_optimistic</t>
  </si>
  <si>
    <t>Spain_PV_3_high_temp_optimistic</t>
  </si>
  <si>
    <t>Spain_PV_4_high_temp_optimistic</t>
  </si>
  <si>
    <t>Finland_Onshore_3_low_temp_optimistic</t>
  </si>
  <si>
    <t>Finland_Offshore_1_low_temp_optimistic</t>
  </si>
  <si>
    <t>Finland_Offshore_2_low_temp_optimistic</t>
  </si>
  <si>
    <t>Finland_PV_4_low_temp_optimistic</t>
  </si>
  <si>
    <t>Finland_Onshore_3_high_temp_optimistic</t>
  </si>
  <si>
    <t>Finland_Offshore_1_high_temp_optimistic</t>
  </si>
  <si>
    <t>Finland_Offshore_2_high_temp_optimistic</t>
  </si>
  <si>
    <t>Finland_PV_4_high_temp_optimistic</t>
  </si>
  <si>
    <t>France_Onshore_1_low_temp_optimistic</t>
  </si>
  <si>
    <t>France_Onshore_2_low_temp_optimistic</t>
  </si>
  <si>
    <t>France_Onshore_3_low_temp_optimistic</t>
  </si>
  <si>
    <t>France_Offshore_1_low_temp_optimistic</t>
  </si>
  <si>
    <t>France_Offshore_2_low_temp_optimistic</t>
  </si>
  <si>
    <t>France_PV_4_low_temp_optimistic</t>
  </si>
  <si>
    <t>France_Onshore_1_high_temp_optimistic</t>
  </si>
  <si>
    <t>France_Onshore_2_high_temp_optimistic</t>
  </si>
  <si>
    <t>France_Onshore_3_high_temp_optimistic</t>
  </si>
  <si>
    <t>France_Offshore_1_high_temp_optimistic</t>
  </si>
  <si>
    <t>France_Offshore_2_high_temp_optimistic</t>
  </si>
  <si>
    <t>France_PV_4_high_temp_optimistic</t>
  </si>
  <si>
    <t>Ghana_Offshore_1_low_temp_optimistic</t>
  </si>
  <si>
    <t>Ghana_Offshore_2_low_temp_optimistic</t>
  </si>
  <si>
    <t>Ghana_PV_4_low_temp_optimistic</t>
  </si>
  <si>
    <t>Ghana_Offshore_1_high_temp_optimistic</t>
  </si>
  <si>
    <t>Ghana_Offshore_2_high_temp_optimistic</t>
  </si>
  <si>
    <t>Ghana_PV_4_high_temp_optimistic</t>
  </si>
  <si>
    <t>Georgia_Offshore_1_low_temp_optimistic</t>
  </si>
  <si>
    <t>Georgia_Offshore_2_low_temp_optimistic</t>
  </si>
  <si>
    <t>Georgia_PV_4_low_temp_optimistic</t>
  </si>
  <si>
    <t>Georgia_Offshore_1_high_temp_optimistic</t>
  </si>
  <si>
    <t>Georgia_Offshore_2_high_temp_optimistic</t>
  </si>
  <si>
    <t>Georgia_PV_4_high_temp_optimistic</t>
  </si>
  <si>
    <t>Equatorial_Guinea_Offshore_1_low_temp_optimistic</t>
  </si>
  <si>
    <t>Equatorial_Guinea_Offshore_2_low_temp_optimistic</t>
  </si>
  <si>
    <t>Equatorial_Guinea_Offshore_1_high_temp_optimistic</t>
  </si>
  <si>
    <t>Equatorial_Guinea_Offshore_2_high_temp_optimistic</t>
  </si>
  <si>
    <t>Greece_Onshore_3_low_temp_optimistic</t>
  </si>
  <si>
    <t>Greece_Offshore_1_low_temp_optimistic</t>
  </si>
  <si>
    <t>Greece_Offshore_2_low_temp_optimistic</t>
  </si>
  <si>
    <t>Greece_PV_2_low_temp_optimistic</t>
  </si>
  <si>
    <t>Greece_PV_3_low_temp_optimistic</t>
  </si>
  <si>
    <t>Greece_PV_4_low_temp_optimistic</t>
  </si>
  <si>
    <t>Greece_Onshore_3_high_temp_optimistic</t>
  </si>
  <si>
    <t>Greece_Offshore_1_high_temp_optimistic</t>
  </si>
  <si>
    <t>Greece_Offshore_2_high_temp_optimistic</t>
  </si>
  <si>
    <t>Greece_PV_2_high_temp_optimistic</t>
  </si>
  <si>
    <t>Greece_PV_3_high_temp_optimistic</t>
  </si>
  <si>
    <t>Greece_PV_4_high_temp_optimistic</t>
  </si>
  <si>
    <t>Hungary_Onshore_3_low_temp_optimistic</t>
  </si>
  <si>
    <t>Hungary_PV_4_low_temp_optimistic</t>
  </si>
  <si>
    <t>Hungary_Onshore_3_high_temp_optimistic</t>
  </si>
  <si>
    <t>Hungary_PV_4_high_temp_optimistic</t>
  </si>
  <si>
    <t>Indonesia_Onshore_3_low_temp_optimistic</t>
  </si>
  <si>
    <t>Indonesia_Offshore_1_low_temp_optimistic</t>
  </si>
  <si>
    <t>Indonesia_Offshore_2_low_temp_optimistic</t>
  </si>
  <si>
    <t>Indonesia_PV_2_low_temp_optimistic</t>
  </si>
  <si>
    <t>Indonesia_PV_3_low_temp_optimistic</t>
  </si>
  <si>
    <t>Indonesia_PV_4_low_temp_optimistic</t>
  </si>
  <si>
    <t>Indonesia_Onshore_3_high_temp_optimistic</t>
  </si>
  <si>
    <t>Indonesia_Offshore_1_high_temp_optimistic</t>
  </si>
  <si>
    <t>Indonesia_Offshore_2_high_temp_optimistic</t>
  </si>
  <si>
    <t>Indonesia_PV_2_high_temp_optimistic</t>
  </si>
  <si>
    <t>Indonesia_PV_3_high_temp_optimistic</t>
  </si>
  <si>
    <t>Indonesia_PV_4_high_temp_optimistic</t>
  </si>
  <si>
    <t>Ireland_Onshore_2_low_temp_optimistic</t>
  </si>
  <si>
    <t>Ireland_Onshore_3_low_temp_optimistic</t>
  </si>
  <si>
    <t>Ireland_Offshore_1_low_temp_optimistic</t>
  </si>
  <si>
    <t>Ireland_Offshore_2_low_temp_optimistic</t>
  </si>
  <si>
    <t>Ireland_PV_4_low_temp_optimistic</t>
  </si>
  <si>
    <t>Ireland_Onshore_2_high_temp_optimistic</t>
  </si>
  <si>
    <t>Ireland_Onshore_3_high_temp_optimistic</t>
  </si>
  <si>
    <t>Ireland_Offshore_1_high_temp_optimistic</t>
  </si>
  <si>
    <t>Ireland_Offshore_2_high_temp_optimistic</t>
  </si>
  <si>
    <t>Ireland_PV_4_high_temp_optimistic</t>
  </si>
  <si>
    <t>India_Onshore_3_low_temp_optimistic</t>
  </si>
  <si>
    <t>India_Offshore_1_low_temp_optimistic</t>
  </si>
  <si>
    <t>India_Offshore_2_low_temp_optimistic</t>
  </si>
  <si>
    <t>India_PV_1_low_temp_optimistic</t>
  </si>
  <si>
    <t>India_PV_2_low_temp_optimistic</t>
  </si>
  <si>
    <t>India_PV_3_low_temp_optimistic</t>
  </si>
  <si>
    <t>India_PV_4_low_temp_optimistic</t>
  </si>
  <si>
    <t>India_Onshore_3_high_temp_optimistic</t>
  </si>
  <si>
    <t>India_Offshore_1_high_temp_optimistic</t>
  </si>
  <si>
    <t>India_Offshore_2_high_temp_optimistic</t>
  </si>
  <si>
    <t>India_PV_1_high_temp_optimistic</t>
  </si>
  <si>
    <t>India_PV_2_high_temp_optimistic</t>
  </si>
  <si>
    <t>India_PV_3_high_temp_optimistic</t>
  </si>
  <si>
    <t>India_PV_4_high_temp_optimistic</t>
  </si>
  <si>
    <t>Iraq_Onshore_3_low_temp_optimistic</t>
  </si>
  <si>
    <t>Iraq_Offshore_1_low_temp_optimistic</t>
  </si>
  <si>
    <t>Iraq_PV_4_low_temp_optimistic</t>
  </si>
  <si>
    <t>Iraq_Onshore_3_high_temp_optimistic</t>
  </si>
  <si>
    <t>Iraq_Offshore_1_high_temp_optimistic</t>
  </si>
  <si>
    <t>Iraq_PV_4_high_temp_optimistic</t>
  </si>
  <si>
    <t>Iran_Onshore_1_low_temp_optimistic</t>
  </si>
  <si>
    <t>Iran_Onshore_2_low_temp_optimistic</t>
  </si>
  <si>
    <t>Iran_Onshore_3_low_temp_optimistic</t>
  </si>
  <si>
    <t>Iran_Offshore_1_low_temp_optimistic</t>
  </si>
  <si>
    <t>Iran_Offshore_2_low_temp_optimistic</t>
  </si>
  <si>
    <t>Iran_PV_2_low_temp_optimistic</t>
  </si>
  <si>
    <t>Iran_PV_3_low_temp_optimistic</t>
  </si>
  <si>
    <t>Iran_PV_4_low_temp_optimistic</t>
  </si>
  <si>
    <t>Iran_Onshore_1_high_temp_optimistic</t>
  </si>
  <si>
    <t>Iran_Onshore_2_high_temp_optimistic</t>
  </si>
  <si>
    <t>Iran_Onshore_3_high_temp_optimistic</t>
  </si>
  <si>
    <t>Iran_Offshore_1_high_temp_optimistic</t>
  </si>
  <si>
    <t>Iran_Offshore_2_high_temp_optimistic</t>
  </si>
  <si>
    <t>Iran_PV_2_high_temp_optimistic</t>
  </si>
  <si>
    <t>Iran_PV_3_high_temp_optimistic</t>
  </si>
  <si>
    <t>Iran_PV_4_high_temp_optimistic</t>
  </si>
  <si>
    <t>Italy_Onshore_3_low_temp_optimistic</t>
  </si>
  <si>
    <t>Italy_Offshore_1_low_temp_optimistic</t>
  </si>
  <si>
    <t>Italy_Offshore_2_low_temp_optimistic</t>
  </si>
  <si>
    <t>Italy_PV_3_low_temp_optimistic</t>
  </si>
  <si>
    <t>Italy_PV_4_low_temp_optimistic</t>
  </si>
  <si>
    <t>Italy_Onshore_3_high_temp_optimistic</t>
  </si>
  <si>
    <t>Italy_Offshore_1_high_temp_optimistic</t>
  </si>
  <si>
    <t>Italy_Offshore_2_high_temp_optimistic</t>
  </si>
  <si>
    <t>Italy_PV_3_high_temp_optimistic</t>
  </si>
  <si>
    <t>Italy_PV_4_high_temp_optimistic</t>
  </si>
  <si>
    <t>Japan_Onshore_3_low_temp_optimistic</t>
  </si>
  <si>
    <t>Japan_Offshore_1_low_temp_optimistic</t>
  </si>
  <si>
    <t>Japan_Offshore_2_low_temp_optimistic</t>
  </si>
  <si>
    <t>Japan_PV_4_low_temp_optimistic</t>
  </si>
  <si>
    <t>Japan_Onshore_3_high_temp_optimistic</t>
  </si>
  <si>
    <t>Japan_Offshore_1_high_temp_optimistic</t>
  </si>
  <si>
    <t>Japan_Offshore_2_high_temp_optimistic</t>
  </si>
  <si>
    <t>Japan_PV_4_high_temp_optimistic</t>
  </si>
  <si>
    <t>Republic_of_Korea_Onshore_3_low_temp_optimistic</t>
  </si>
  <si>
    <t>Republic_of_Korea_Offshore_1_low_temp_optimistic</t>
  </si>
  <si>
    <t>Republic_of_Korea_Offshore_2_low_temp_optimistic</t>
  </si>
  <si>
    <t>Republic_of_Korea_PV_4_low_temp_optimistic</t>
  </si>
  <si>
    <t>Republic_of_Korea_Onshore_3_high_temp_optimistic</t>
  </si>
  <si>
    <t>Republic_of_Korea_Offshore_1_high_temp_optimistic</t>
  </si>
  <si>
    <t>Republic_of_Korea_Offshore_2_high_temp_optimistic</t>
  </si>
  <si>
    <t>Republic_of_Korea_PV_4_high_temp_optimistic</t>
  </si>
  <si>
    <t>Kuwait_Onshore_3_low_temp_optimistic</t>
  </si>
  <si>
    <t>Kuwait_Offshore_1_low_temp_optimistic</t>
  </si>
  <si>
    <t>Kuwait_Offshore_2_low_temp_optimistic</t>
  </si>
  <si>
    <t>Kuwait_PV_2_low_temp_optimistic</t>
  </si>
  <si>
    <t>Kuwait_PV_3_low_temp_optimistic</t>
  </si>
  <si>
    <t>Kuwait_PV_4_low_temp_optimistic</t>
  </si>
  <si>
    <t>Kuwait_Onshore_3_high_temp_optimistic</t>
  </si>
  <si>
    <t>Kuwait_Offshore_1_high_temp_optimistic</t>
  </si>
  <si>
    <t>Kuwait_Offshore_2_high_temp_optimistic</t>
  </si>
  <si>
    <t>Kuwait_PV_2_high_temp_optimistic</t>
  </si>
  <si>
    <t>Kuwait_PV_3_high_temp_optimistic</t>
  </si>
  <si>
    <t>Kuwait_PV_4_high_temp_optimistic</t>
  </si>
  <si>
    <t>Kazakhstan_Onshore_2_low_temp_optimistic</t>
  </si>
  <si>
    <t>Kazakhstan_Onshore_3_low_temp_optimistic</t>
  </si>
  <si>
    <t>Kazakhstan_PV_4_low_temp_optimistic</t>
  </si>
  <si>
    <t>Kazakhstan_Onshore_2_high_temp_optimistic</t>
  </si>
  <si>
    <t>Kazakhstan_Onshore_3_high_temp_optimistic</t>
  </si>
  <si>
    <t>Kazakhstan_PV_4_high_temp_optimistic</t>
  </si>
  <si>
    <t>Israel_Offshore_1_low_temp_optimistic</t>
  </si>
  <si>
    <t>Israel_Offshore_2_low_temp_optimistic</t>
  </si>
  <si>
    <t>Israel_PV_2_low_temp_optimistic</t>
  </si>
  <si>
    <t>Israel_PV_3_low_temp_optimistic</t>
  </si>
  <si>
    <t>Israel_PV_4_low_temp_optimistic</t>
  </si>
  <si>
    <t>Israel_Offshore_1_high_temp_optimistic</t>
  </si>
  <si>
    <t>Israel_Offshore_2_high_temp_optimistic</t>
  </si>
  <si>
    <t>Israel_PV_2_high_temp_optimistic</t>
  </si>
  <si>
    <t>Israel_PV_3_high_temp_optimistic</t>
  </si>
  <si>
    <t>Israel_PV_4_high_temp_optimistic</t>
  </si>
  <si>
    <t>Libya_Offshore_1_low_temp_optimistic</t>
  </si>
  <si>
    <t>Libya_Offshore_2_low_temp_optimistic</t>
  </si>
  <si>
    <t>Libya_PV_2_low_temp_optimistic</t>
  </si>
  <si>
    <t>Libya_PV_3_low_temp_optimistic</t>
  </si>
  <si>
    <t>Libya_PV_4_low_temp_optimistic</t>
  </si>
  <si>
    <t>Libya_Offshore_1_high_temp_optimistic</t>
  </si>
  <si>
    <t>Libya_Offshore_2_high_temp_optimistic</t>
  </si>
  <si>
    <t>Libya_PV_2_high_temp_optimistic</t>
  </si>
  <si>
    <t>Libya_PV_3_high_temp_optimistic</t>
  </si>
  <si>
    <t>Libya_PV_4_high_temp_optimistic</t>
  </si>
  <si>
    <t>Morocco_Onshore_1_low_temp_optimistic</t>
  </si>
  <si>
    <t>Morocco_Onshore_2_low_temp_optimistic</t>
  </si>
  <si>
    <t>Morocco_Onshore_3_low_temp_optimistic</t>
  </si>
  <si>
    <t>Morocco_Offshore_1_low_temp_optimistic</t>
  </si>
  <si>
    <t>Morocco_Offshore_2_low_temp_optimistic</t>
  </si>
  <si>
    <t>Morocco_PV_2_low_temp_optimistic</t>
  </si>
  <si>
    <t>Morocco_PV_3_low_temp_optimistic</t>
  </si>
  <si>
    <t>Morocco_PV_4_low_temp_optimistic</t>
  </si>
  <si>
    <t>Morocco_Onshore_1_high_temp_optimistic</t>
  </si>
  <si>
    <t>Morocco_Onshore_2_high_temp_optimistic</t>
  </si>
  <si>
    <t>Morocco_Onshore_3_high_temp_optimistic</t>
  </si>
  <si>
    <t>Morocco_Offshore_1_high_temp_optimistic</t>
  </si>
  <si>
    <t>Morocco_Offshore_2_high_temp_optimistic</t>
  </si>
  <si>
    <t>Morocco_PV_2_high_temp_optimistic</t>
  </si>
  <si>
    <t>Morocco_PV_3_high_temp_optimistic</t>
  </si>
  <si>
    <t>Morocco_PV_4_high_temp_optimistic</t>
  </si>
  <si>
    <t>Moldova_PV_4_low_temp_optimistic</t>
  </si>
  <si>
    <t>Moldova_PV_4_high_temp_optimistic</t>
  </si>
  <si>
    <t>Myanmar_Offshore_1_low_temp_optimistic</t>
  </si>
  <si>
    <t>Myanmar_Offshore_2_low_temp_optimistic</t>
  </si>
  <si>
    <t>Myanmar_PV_4_low_temp_optimistic</t>
  </si>
  <si>
    <t>Myanmar_Offshore_1_high_temp_optimistic</t>
  </si>
  <si>
    <t>Myanmar_Offshore_2_high_temp_optimistic</t>
  </si>
  <si>
    <t>Myanmar_PV_4_high_temp_optimistic</t>
  </si>
  <si>
    <t>Mexico_Onshore_3_low_temp_optimistic</t>
  </si>
  <si>
    <t>Mexico_Offshore_1_low_temp_optimistic</t>
  </si>
  <si>
    <t>Mexico_Offshore_2_low_temp_optimistic</t>
  </si>
  <si>
    <t>Mexico_PV_1_low_temp_optimistic</t>
  </si>
  <si>
    <t>Mexico_PV_2_low_temp_optimistic</t>
  </si>
  <si>
    <t>Mexico_PV_3_low_temp_optimistic</t>
  </si>
  <si>
    <t>Mexico_PV_4_low_temp_optimistic</t>
  </si>
  <si>
    <t>Mexico_Onshore_3_high_temp_optimistic</t>
  </si>
  <si>
    <t>Mexico_Offshore_1_high_temp_optimistic</t>
  </si>
  <si>
    <t>Mexico_Offshore_2_high_temp_optimistic</t>
  </si>
  <si>
    <t>Mexico_PV_1_high_temp_optimistic</t>
  </si>
  <si>
    <t>Mexico_PV_2_high_temp_optimistic</t>
  </si>
  <si>
    <t>Mexico_PV_3_high_temp_optimistic</t>
  </si>
  <si>
    <t>Mexico_PV_4_high_temp_optimistic</t>
  </si>
  <si>
    <t>Malaysia_Offshore_1_low_temp_optimistic</t>
  </si>
  <si>
    <t>Malaysia_Offshore_2_low_temp_optimistic</t>
  </si>
  <si>
    <t>Malaysia_PV_4_low_temp_optimistic</t>
  </si>
  <si>
    <t>Malaysia_Offshore_1_high_temp_optimistic</t>
  </si>
  <si>
    <t>Malaysia_Offshore_2_high_temp_optimistic</t>
  </si>
  <si>
    <t>Malaysia_PV_4_high_temp_optimistic</t>
  </si>
  <si>
    <t>Nigeria_Onshore_2_low_temp_optimistic</t>
  </si>
  <si>
    <t>Nigeria_Onshore_3_low_temp_optimistic</t>
  </si>
  <si>
    <t>Nigeria_Offshore_1_low_temp_optimistic</t>
  </si>
  <si>
    <t>Nigeria_Offshore_2_low_temp_optimistic</t>
  </si>
  <si>
    <t>Nigeria_PV_2_low_temp_optimistic</t>
  </si>
  <si>
    <t>Nigeria_PV_3_low_temp_optimistic</t>
  </si>
  <si>
    <t>Nigeria_PV_4_low_temp_optimistic</t>
  </si>
  <si>
    <t>Nigeria_Onshore_2_high_temp_optimistic</t>
  </si>
  <si>
    <t>Nigeria_Onshore_3_high_temp_optimistic</t>
  </si>
  <si>
    <t>Nigeria_Offshore_1_high_temp_optimistic</t>
  </si>
  <si>
    <t>Nigeria_Offshore_2_high_temp_optimistic</t>
  </si>
  <si>
    <t>Nigeria_PV_2_high_temp_optimistic</t>
  </si>
  <si>
    <t>Nigeria_PV_3_high_temp_optimistic</t>
  </si>
  <si>
    <t>Nigeria_PV_4_high_temp_optimistic</t>
  </si>
  <si>
    <t>Netherlands_Onshore_1_low_temp_optimistic</t>
  </si>
  <si>
    <t>Netherlands_Onshore_2_low_temp_optimistic</t>
  </si>
  <si>
    <t>Netherlands_Onshore_3_low_temp_optimistic</t>
  </si>
  <si>
    <t>Netherlands_Offshore_1_low_temp_optimistic</t>
  </si>
  <si>
    <t>Netherlands_PV_4_low_temp_optimistic</t>
  </si>
  <si>
    <t>Netherlands_Onshore_1_high_temp_optimistic</t>
  </si>
  <si>
    <t>Netherlands_Onshore_2_high_temp_optimistic</t>
  </si>
  <si>
    <t>Netherlands_Onshore_3_high_temp_optimistic</t>
  </si>
  <si>
    <t>Netherlands_Offshore_1_high_temp_optimistic</t>
  </si>
  <si>
    <t>Netherlands_PV_4_high_temp_optimistic</t>
  </si>
  <si>
    <t>Norway_Onshore_2_high_temp_baseline</t>
  </si>
  <si>
    <t>Norway_Offshore_1_low_temp_baseline</t>
  </si>
  <si>
    <t>Norway_Offshore_2_low_temp_optimistic</t>
  </si>
  <si>
    <t>Norway_Offshore_1_high_temp_optimistic</t>
  </si>
  <si>
    <t>Norway_PV_4_low_temp_baseline</t>
  </si>
  <si>
    <t>Norway_Offshore_2_low_temp_baseline</t>
  </si>
  <si>
    <t>Norway_Onshore_3_high_temp_baseline</t>
  </si>
  <si>
    <t>Norway_Offshore_2_high_temp_optimistic</t>
  </si>
  <si>
    <t>Norway_Offshore_1_high_temp_baseline</t>
  </si>
  <si>
    <t>Norway_Offshore_2_high_temp_baseline</t>
  </si>
  <si>
    <t>Norway_PV_4_high_temp_optimistic</t>
  </si>
  <si>
    <t>Norway_PV_4_high_temp_baseline</t>
  </si>
  <si>
    <t>Oman_Onshore_2_low_temp_optimistic</t>
  </si>
  <si>
    <t>Oman_Onshore_3_low_temp_optimistic</t>
  </si>
  <si>
    <t>Oman_Offshore_1_low_temp_optimistic</t>
  </si>
  <si>
    <t>Oman_Offshore_2_low_temp_optimistic</t>
  </si>
  <si>
    <t>Oman_PV_1_low_temp_optimistic</t>
  </si>
  <si>
    <t>Oman_PV_2_low_temp_optimistic</t>
  </si>
  <si>
    <t>Oman_PV_3_low_temp_optimistic</t>
  </si>
  <si>
    <t>Oman_PV_4_low_temp_optimistic</t>
  </si>
  <si>
    <t>Oman_Onshore_2_high_temp_optimistic</t>
  </si>
  <si>
    <t>Oman_Onshore_3_high_temp_optimistic</t>
  </si>
  <si>
    <t>Oman_Offshore_1_high_temp_optimistic</t>
  </si>
  <si>
    <t>Oman_Offshore_2_high_temp_optimistic</t>
  </si>
  <si>
    <t>Oman_PV_1_high_temp_optimistic</t>
  </si>
  <si>
    <t>Oman_PV_2_high_temp_optimistic</t>
  </si>
  <si>
    <t>Oman_PV_3_high_temp_optimistic</t>
  </si>
  <si>
    <t>Oman_PV_4_high_temp_optimistic</t>
  </si>
  <si>
    <t>Peru_Onshore_3_low_temp_optimistic</t>
  </si>
  <si>
    <t>Peru_Offshore_1_low_temp_optimistic</t>
  </si>
  <si>
    <t>Peru_Offshore_2_low_temp_optimistic</t>
  </si>
  <si>
    <t>Peru_PV_2_low_temp_optimistic</t>
  </si>
  <si>
    <t>Peru_PV_3_low_temp_optimistic</t>
  </si>
  <si>
    <t>Peru_PV_4_low_temp_optimistic</t>
  </si>
  <si>
    <t>Peru_Onshore_3_high_temp_optimistic</t>
  </si>
  <si>
    <t>Peru_Offshore_1_high_temp_optimistic</t>
  </si>
  <si>
    <t>Peru_Offshore_2_high_temp_optimistic</t>
  </si>
  <si>
    <t>Peru_PV_2_high_temp_optimistic</t>
  </si>
  <si>
    <t>Peru_PV_3_high_temp_optimistic</t>
  </si>
  <si>
    <t>Peru_PV_4_high_temp_optimistic</t>
  </si>
  <si>
    <t>Pakistan_Onshore_2_low_temp_optimistic</t>
  </si>
  <si>
    <t>Pakistan_Onshore_3_low_temp_optimistic</t>
  </si>
  <si>
    <t>Pakistan_Offshore_1_low_temp_optimistic</t>
  </si>
  <si>
    <t>Pakistan_Offshore_2_low_temp_optimistic</t>
  </si>
  <si>
    <t>Pakistan_PV_2_low_temp_optimistic</t>
  </si>
  <si>
    <t>Pakistan_PV_3_low_temp_optimistic</t>
  </si>
  <si>
    <t>Pakistan_PV_4_low_temp_optimistic</t>
  </si>
  <si>
    <t>Pakistan_Onshore_2_high_temp_optimistic</t>
  </si>
  <si>
    <t>Pakistan_Onshore_3_high_temp_optimistic</t>
  </si>
  <si>
    <t>Pakistan_Offshore_1_high_temp_optimistic</t>
  </si>
  <si>
    <t>Pakistan_Offshore_2_high_temp_optimistic</t>
  </si>
  <si>
    <t>Pakistan_PV_2_high_temp_optimistic</t>
  </si>
  <si>
    <t>Pakistan_PV_3_high_temp_optimistic</t>
  </si>
  <si>
    <t>Pakistan_PV_4_high_temp_optimistic</t>
  </si>
  <si>
    <t>Poland_Onshore_2_low_temp_optimistic</t>
  </si>
  <si>
    <t>Poland_Onshore_3_low_temp_optimistic</t>
  </si>
  <si>
    <t>Poland_Offshore_1_low_temp_optimistic</t>
  </si>
  <si>
    <t>Poland_Offshore_2_low_temp_optimistic</t>
  </si>
  <si>
    <t>Poland_PV_4_low_temp_optimistic</t>
  </si>
  <si>
    <t>Poland_Onshore_2_high_temp_optimistic</t>
  </si>
  <si>
    <t>Poland_Onshore_3_high_temp_optimistic</t>
  </si>
  <si>
    <t>Poland_Offshore_1_high_temp_optimistic</t>
  </si>
  <si>
    <t>Poland_Offshore_2_high_temp_optimistic</t>
  </si>
  <si>
    <t>Poland_PV_4_high_temp_optimistic</t>
  </si>
  <si>
    <t>Portugal_Onshore_3_low_temp_optimistic</t>
  </si>
  <si>
    <t>Portugal_Offshore_1_low_temp_optimistic</t>
  </si>
  <si>
    <t>Portugal_Offshore_2_low_temp_optimistic</t>
  </si>
  <si>
    <t>Portugal_PV_3_low_temp_optimistic</t>
  </si>
  <si>
    <t>Portugal_PV_4_low_temp_optimistic</t>
  </si>
  <si>
    <t>Portugal_Onshore_3_high_temp_optimistic</t>
  </si>
  <si>
    <t>Portugal_Offshore_1_high_temp_optimistic</t>
  </si>
  <si>
    <t>Portugal_Offshore_2_high_temp_optimistic</t>
  </si>
  <si>
    <t>Portugal_PV_3_high_temp_optimistic</t>
  </si>
  <si>
    <t>Portugal_PV_4_high_temp_optimistic</t>
  </si>
  <si>
    <t>Qatar_Offshore_1_low_temp_optimistic</t>
  </si>
  <si>
    <t>Qatar_Offshore_2_low_temp_optimistic</t>
  </si>
  <si>
    <t>Qatar_PV_1_low_temp_optimistic</t>
  </si>
  <si>
    <t>Qatar_PV_2_low_temp_optimistic</t>
  </si>
  <si>
    <t>Qatar_PV_3_low_temp_optimistic</t>
  </si>
  <si>
    <t>Qatar_PV_4_low_temp_optimistic</t>
  </si>
  <si>
    <t>Qatar_Offshore_1_high_temp_optimistic</t>
  </si>
  <si>
    <t>Qatar_Offshore_2_high_temp_optimistic</t>
  </si>
  <si>
    <t>Qatar_PV_1_high_temp_optimistic</t>
  </si>
  <si>
    <t>Qatar_PV_2_high_temp_optimistic</t>
  </si>
  <si>
    <t>Qatar_PV_3_high_temp_optimistic</t>
  </si>
  <si>
    <t>Qatar_PV_4_high_temp_optimistic</t>
  </si>
  <si>
    <t>Romania_Onshore_3_low_temp_optimistic</t>
  </si>
  <si>
    <t>Romania_Offshore_1_low_temp_optimistic</t>
  </si>
  <si>
    <t>Romania_Offshore_2_low_temp_optimistic</t>
  </si>
  <si>
    <t>Romania_PV_4_low_temp_optimistic</t>
  </si>
  <si>
    <t>Romania_Onshore_3_high_temp_optimistic</t>
  </si>
  <si>
    <t>Romania_Offshore_1_high_temp_optimistic</t>
  </si>
  <si>
    <t>Romania_Offshore_2_high_temp_optimistic</t>
  </si>
  <si>
    <t>Romania_PV_4_high_temp_optimistic</t>
  </si>
  <si>
    <t>Russian_Federation_Onshore_1_low_temp_optimistic</t>
  </si>
  <si>
    <t>Russian_Federation_Onshore_2_low_temp_optimistic</t>
  </si>
  <si>
    <t>Russian_Federation_Onshore_3_low_temp_optimistic</t>
  </si>
  <si>
    <t>Russian_Federation_PV_4_low_temp_optimistic</t>
  </si>
  <si>
    <t>Russian_Federation_Onshore_1_high_temp_optimistic</t>
  </si>
  <si>
    <t>Russian_Federation_Onshore_2_high_temp_optimistic</t>
  </si>
  <si>
    <t>Russian_Federation_Onshore_3_high_temp_optimistic</t>
  </si>
  <si>
    <t>Russian_Federation_PV_4_high_temp_optimistic</t>
  </si>
  <si>
    <t>Saudi_Arabia_Onshore_2_low_temp_optimistic</t>
  </si>
  <si>
    <t>Saudi_Arabia_Onshore_3_low_temp_optimistic</t>
  </si>
  <si>
    <t>Saudi_Arabia_Offshore_1_low_temp_optimistic</t>
  </si>
  <si>
    <t>Saudi_Arabia_Offshore_2_low_temp_optimistic</t>
  </si>
  <si>
    <t>Saudi_Arabia_PV_1_low_temp_optimistic</t>
  </si>
  <si>
    <t>Saudi_Arabia_PV_2_low_temp_optimistic</t>
  </si>
  <si>
    <t>Saudi_Arabia_PV_3_low_temp_optimistic</t>
  </si>
  <si>
    <t>Saudi_Arabia_PV_4_low_temp_optimistic</t>
  </si>
  <si>
    <t>Saudi_Arabia_Onshore_2_high_temp_optimistic</t>
  </si>
  <si>
    <t>Saudi_Arabia_Onshore_3_high_temp_optimistic</t>
  </si>
  <si>
    <t>Saudi_Arabia_Offshore_1_high_temp_optimistic</t>
  </si>
  <si>
    <t>Saudi_Arabia_Offshore_2_high_temp_optimistic</t>
  </si>
  <si>
    <t>Saudi_Arabia_PV_1_high_temp_optimistic</t>
  </si>
  <si>
    <t>Saudi_Arabia_PV_2_high_temp_optimistic</t>
  </si>
  <si>
    <t>Saudi_Arabia_PV_3_high_temp_optimistic</t>
  </si>
  <si>
    <t>Saudi_Arabia_PV_4_high_temp_optimistic</t>
  </si>
  <si>
    <t>Sweden_Onshore_2_low_temp_optimistic</t>
  </si>
  <si>
    <t>Sweden_Onshore_3_low_temp_optimistic</t>
  </si>
  <si>
    <t>Sweden_Offshore_1_low_temp_optimistic</t>
  </si>
  <si>
    <t>Sweden_Offshore_2_low_temp_optimistic</t>
  </si>
  <si>
    <t>Sweden_PV_4_low_temp_optimistic</t>
  </si>
  <si>
    <t>Sweden_Onshore_2_high_temp_optimistic</t>
  </si>
  <si>
    <t>Sweden_Onshore_3_high_temp_optimistic</t>
  </si>
  <si>
    <t>Sweden_Offshore_1_high_temp_optimistic</t>
  </si>
  <si>
    <t>Sweden_Offshore_2_high_temp_optimistic</t>
  </si>
  <si>
    <t>Sweden_PV_4_high_temp_optimistic</t>
  </si>
  <si>
    <t>Singapore_Offshore_1_low_temp_optimistic</t>
  </si>
  <si>
    <t>Singapore_Offshore_1_high_temp_optimistic</t>
  </si>
  <si>
    <t>Slovenia_PV_4_low_temp_optimistic</t>
  </si>
  <si>
    <t>Slovenia_PV_4_high_temp_optimistic</t>
  </si>
  <si>
    <t>Slovakia_Onshore_3_low_temp_optimistic</t>
  </si>
  <si>
    <t>Slovakia_PV_4_low_temp_optimistic</t>
  </si>
  <si>
    <t>Slovakia_Onshore_3_high_temp_optimistic</t>
  </si>
  <si>
    <t>Slovakia_PV_4_high_temp_optimistic</t>
  </si>
  <si>
    <t>Syria_Offshore_1_low_temp_optimistic</t>
  </si>
  <si>
    <t>Syria_Offshore_2_low_temp_optimistic</t>
  </si>
  <si>
    <t>Syria_PV_3_low_temp_optimistic</t>
  </si>
  <si>
    <t>Syria_PV_4_low_temp_optimistic</t>
  </si>
  <si>
    <t>Syria_Offshore_1_high_temp_optimistic</t>
  </si>
  <si>
    <t>Syria_Offshore_2_high_temp_optimistic</t>
  </si>
  <si>
    <t>Syria_PV_3_high_temp_optimistic</t>
  </si>
  <si>
    <t>Syria_PV_4_high_temp_optimistic</t>
  </si>
  <si>
    <t>Thailand_Offshore_1_low_temp_optimistic</t>
  </si>
  <si>
    <t>Thailand_Offshore_2_low_temp_optimistic</t>
  </si>
  <si>
    <t>Thailand_PV_4_low_temp_optimistic</t>
  </si>
  <si>
    <t>Thailand_Offshore_1_high_temp_optimistic</t>
  </si>
  <si>
    <t>Thailand_Offshore_2_high_temp_optimistic</t>
  </si>
  <si>
    <t>Thailand_PV_4_high_temp_optimistic</t>
  </si>
  <si>
    <t>Turkmenistan_Onshore_2_low_temp_optimistic</t>
  </si>
  <si>
    <t>Turkmenistan_Onshore_3_low_temp_optimistic</t>
  </si>
  <si>
    <t>Turkmenistan_PV_4_low_temp_optimistic</t>
  </si>
  <si>
    <t>Turkmenistan_Onshore_2_high_temp_optimistic</t>
  </si>
  <si>
    <t>Turkmenistan_Onshore_3_high_temp_optimistic</t>
  </si>
  <si>
    <t>Turkmenistan_PV_4_high_temp_optimistic</t>
  </si>
  <si>
    <t>Tunisia_Onshore_3_low_temp_optimistic</t>
  </si>
  <si>
    <t>Tunisia_Offshore_1_low_temp_optimistic</t>
  </si>
  <si>
    <t>Tunisia_Offshore_2_low_temp_optimistic</t>
  </si>
  <si>
    <t>Tunisia_PV_2_low_temp_optimistic</t>
  </si>
  <si>
    <t>Tunisia_PV_3_low_temp_optimistic</t>
  </si>
  <si>
    <t>Tunisia_PV_4_low_temp_optimistic</t>
  </si>
  <si>
    <t>Tunisia_Onshore_3_high_temp_optimistic</t>
  </si>
  <si>
    <t>Tunisia_Offshore_1_high_temp_optimistic</t>
  </si>
  <si>
    <t>Tunisia_Offshore_2_high_temp_optimistic</t>
  </si>
  <si>
    <t>Tunisia_PV_2_high_temp_optimistic</t>
  </si>
  <si>
    <t>Tunisia_PV_3_high_temp_optimistic</t>
  </si>
  <si>
    <t>Tunisia_PV_4_high_temp_optimistic</t>
  </si>
  <si>
    <t>Turkey_Onshore_3_low_temp_optimistic</t>
  </si>
  <si>
    <t>Turkey_Offshore_1_low_temp_optimistic</t>
  </si>
  <si>
    <t>Turkey_Offshore_2_low_temp_optimistic</t>
  </si>
  <si>
    <t>Turkey_PV_3_low_temp_optimistic</t>
  </si>
  <si>
    <t>Turkey_PV_4_low_temp_optimistic</t>
  </si>
  <si>
    <t>Turkey_Onshore_3_high_temp_optimistic</t>
  </si>
  <si>
    <t>Turkey_Offshore_1_high_temp_optimistic</t>
  </si>
  <si>
    <t>Turkey_Offshore_2_high_temp_optimistic</t>
  </si>
  <si>
    <t>Turkey_PV_3_high_temp_optimistic</t>
  </si>
  <si>
    <t>Turkey_PV_4_high_temp_optimistic</t>
  </si>
  <si>
    <t>Trinidad_and_Tobago_Offshore_1_low_temp_optimistic</t>
  </si>
  <si>
    <t>Trinidad_and_Tobago_Offshore_2_low_temp_optimistic</t>
  </si>
  <si>
    <t>Trinidad_and_Tobago_PV_4_low_temp_optimistic</t>
  </si>
  <si>
    <t>Trinidad_and_Tobago_Offshore_1_high_temp_optimistic</t>
  </si>
  <si>
    <t>Trinidad_and_Tobago_Offshore_2_high_temp_optimistic</t>
  </si>
  <si>
    <t>Trinidad_and_Tobago_PV_4_high_temp_optimistic</t>
  </si>
  <si>
    <t>Taiwan_Onshore_3_low_temp_optimistic</t>
  </si>
  <si>
    <t>Taiwan_Offshore_1_low_temp_optimistic</t>
  </si>
  <si>
    <t>Taiwan_Offshore_2_low_temp_optimistic</t>
  </si>
  <si>
    <t>Taiwan_PV_4_low_temp_optimistic</t>
  </si>
  <si>
    <t>Taiwan_Onshore_3_high_temp_optimistic</t>
  </si>
  <si>
    <t>Taiwan_Offshore_1_high_temp_optimistic</t>
  </si>
  <si>
    <t>Taiwan_Offshore_2_high_temp_optimistic</t>
  </si>
  <si>
    <t>Taiwan_PV_4_high_temp_optimistic</t>
  </si>
  <si>
    <t>Ukraine_Onshore_3_low_temp_optimistic</t>
  </si>
  <si>
    <t>Ukraine_Offshore_1_low_temp_optimistic</t>
  </si>
  <si>
    <t>Ukraine_Offshore_2_low_temp_optimistic</t>
  </si>
  <si>
    <t>Ukraine_PV_4_low_temp_optimistic</t>
  </si>
  <si>
    <t>Ukraine_Onshore_3_high_temp_optimistic</t>
  </si>
  <si>
    <t>Ukraine_Offshore_1_high_temp_optimistic</t>
  </si>
  <si>
    <t>Ukraine_Offshore_2_high_temp_optimistic</t>
  </si>
  <si>
    <t>Ukraine_PV_4_high_temp_optimistic</t>
  </si>
  <si>
    <t>United_Kingdom_Onshore_2_low_temp_optimistic</t>
  </si>
  <si>
    <t>United_Kingdom_Onshore_3_low_temp_optimistic</t>
  </si>
  <si>
    <t>United_Kingdom_Offshore_1_low_temp_optimistic</t>
  </si>
  <si>
    <t>United_Kingdom_Offshore_2_low_temp_optimistic</t>
  </si>
  <si>
    <t>United_Kingdom_PV_4_low_temp_optimistic</t>
  </si>
  <si>
    <t>United_Kingdom_Onshore_2_high_temp_optimistic</t>
  </si>
  <si>
    <t>United_Kingdom_Onshore_3_high_temp_optimistic</t>
  </si>
  <si>
    <t>United_Kingdom_Offshore_1_high_temp_optimistic</t>
  </si>
  <si>
    <t>United_Kingdom_Offshore_2_high_temp_optimistic</t>
  </si>
  <si>
    <t>United_Kingdom_PV_4_high_temp_optimistic</t>
  </si>
  <si>
    <t>United_States_Onshore_2_low_temp_optimistic</t>
  </si>
  <si>
    <t>United_States_Onshore_3_low_temp_optimistic</t>
  </si>
  <si>
    <t>United_States_Offshore_1_low_temp_optimistic</t>
  </si>
  <si>
    <t>United_States_Offshore_2_low_temp_optimistic</t>
  </si>
  <si>
    <t>United_States_PV_1_low_temp_optimistic</t>
  </si>
  <si>
    <t>United_States_PV_2_low_temp_optimistic</t>
  </si>
  <si>
    <t>United_States_PV_3_low_temp_optimistic</t>
  </si>
  <si>
    <t>United_States_PV_4_low_temp_optimistic</t>
  </si>
  <si>
    <t>United_States_Onshore_2_high_temp_optimistic</t>
  </si>
  <si>
    <t>United_States_Onshore_3_high_temp_optimistic</t>
  </si>
  <si>
    <t>United_States_Offshore_1_high_temp_optimistic</t>
  </si>
  <si>
    <t>United_States_Offshore_2_high_temp_optimistic</t>
  </si>
  <si>
    <t>United_States_PV_1_high_temp_optimistic</t>
  </si>
  <si>
    <t>United_States_PV_2_high_temp_optimistic</t>
  </si>
  <si>
    <t>United_States_PV_3_high_temp_optimistic</t>
  </si>
  <si>
    <t>United_States_PV_4_high_temp_optimistic</t>
  </si>
  <si>
    <t>Uzbekistan_Onshore_2_low_temp_optimistic</t>
  </si>
  <si>
    <t>Uzbekistan_Onshore_3_low_temp_optimistic</t>
  </si>
  <si>
    <t>Uzbekistan_PV_4_low_temp_optimistic</t>
  </si>
  <si>
    <t>Uzbekistan_Onshore_2_high_temp_optimistic</t>
  </si>
  <si>
    <t>Uzbekistan_Onshore_3_high_temp_optimistic</t>
  </si>
  <si>
    <t>Uzbekistan_PV_4_high_temp_optimistic</t>
  </si>
  <si>
    <t>Venezuela_Onshore_1_low_temp_optimistic</t>
  </si>
  <si>
    <t>Venezuela_Onshore_2_low_temp_optimistic</t>
  </si>
  <si>
    <t>Venezuela_Onshore_3_low_temp_optimistic</t>
  </si>
  <si>
    <t>Venezuela_Offshore_1_low_temp_optimistic</t>
  </si>
  <si>
    <t>Venezuela_Offshore_2_low_temp_optimistic</t>
  </si>
  <si>
    <t>Venezuela_PV_1_low_temp_optimistic</t>
  </si>
  <si>
    <t>Venezuela_PV_2_low_temp_optimistic</t>
  </si>
  <si>
    <t>Venezuela_PV_3_low_temp_optimistic</t>
  </si>
  <si>
    <t>Venezuela_PV_4_low_temp_optimistic</t>
  </si>
  <si>
    <t>Venezuela_Onshore_1_high_temp_optimistic</t>
  </si>
  <si>
    <t>Venezuela_Onshore_2_high_temp_optimistic</t>
  </si>
  <si>
    <t>Venezuela_Onshore_3_high_temp_optimistic</t>
  </si>
  <si>
    <t>Venezuela_Offshore_1_high_temp_optimistic</t>
  </si>
  <si>
    <t>Venezuela_Offshore_2_high_temp_optimistic</t>
  </si>
  <si>
    <t>Venezuela_PV_1_high_temp_optimistic</t>
  </si>
  <si>
    <t>Venezuela_PV_2_high_temp_optimistic</t>
  </si>
  <si>
    <t>Venezuela_PV_3_high_temp_optimistic</t>
  </si>
  <si>
    <t>Venezuela_PV_4_high_temp_optimistic</t>
  </si>
  <si>
    <t>Yemen_Onshore_2_low_temp_optimistic</t>
  </si>
  <si>
    <t>Yemen_Onshore_3_low_temp_optimistic</t>
  </si>
  <si>
    <t>Yemen_Offshore_1_low_temp_optimistic</t>
  </si>
  <si>
    <t>Yemen_Offshore_2_low_temp_optimistic</t>
  </si>
  <si>
    <t>Yemen_PV_1_low_temp_optimistic</t>
  </si>
  <si>
    <t>Yemen_PV_2_low_temp_optimistic</t>
  </si>
  <si>
    <t>Yemen_PV_3_low_temp_optimistic</t>
  </si>
  <si>
    <t>Yemen_PV_4_low_temp_optimistic</t>
  </si>
  <si>
    <t>Yemen_Onshore_2_high_temp_optimistic</t>
  </si>
  <si>
    <t>Yemen_Onshore_3_high_temp_optimistic</t>
  </si>
  <si>
    <t>Yemen_Offshore_1_high_temp_optimistic</t>
  </si>
  <si>
    <t>Yemen_Offshore_2_high_temp_optimistic</t>
  </si>
  <si>
    <t>Yemen_PV_1_high_temp_optimistic</t>
  </si>
  <si>
    <t>Yemen_PV_2_high_temp_optimistic</t>
  </si>
  <si>
    <t>Yemen_PV_3_high_temp_optimistic</t>
  </si>
  <si>
    <t>Yemen_PV_4_high_temp_optimistic</t>
  </si>
  <si>
    <t>Croatia_Offshore_1_low_temp_optimistic</t>
  </si>
  <si>
    <t>Croatia_Offshore_2_low_temp_optimistic</t>
  </si>
  <si>
    <t>Croatia_PV_4_low_temp_optimistic</t>
  </si>
  <si>
    <t>Croatia_Offshore_1_high_temp_optimistic</t>
  </si>
  <si>
    <t>Croatia_Offshore_2_high_temp_optimistic</t>
  </si>
  <si>
    <t>Croatia_PV_4_high_temp_optimistic</t>
  </si>
  <si>
    <t>Mozambique_Offshore_1_low_temp_optimistic</t>
  </si>
  <si>
    <t>Mozambique_Offshore_2_low_temp_optimistic</t>
  </si>
  <si>
    <t>Mozambique_PV_4_low_temp_optimistic</t>
  </si>
  <si>
    <t>Mozambique_Offshore_1_high_temp_optimistic</t>
  </si>
  <si>
    <t>Mozambique_Offshore_2_high_temp_optimistic</t>
  </si>
  <si>
    <t>Mozambique_PV_4_high_temp_optimistic</t>
  </si>
  <si>
    <t>Vietnam_Onshore_3_low_temp_optimistic</t>
  </si>
  <si>
    <t>Vietnam_Offshore_1_low_temp_optimistic</t>
  </si>
  <si>
    <t>Vietnam_Offshore_2_low_temp_optimistic</t>
  </si>
  <si>
    <t>Vietnam_PV_4_low_temp_optimistic</t>
  </si>
  <si>
    <t>Vietnam_Onshore_3_high_temp_optimistic</t>
  </si>
  <si>
    <t>Vietnam_Offshore_1_high_temp_optimistic</t>
  </si>
  <si>
    <t>Vietnam_Offshore_2_high_temp_optimistic</t>
  </si>
  <si>
    <t>Vietnam_PV_4_high_temp_optimistic</t>
  </si>
  <si>
    <t>Philippines_Onshore_3_low_temp_optimistic</t>
  </si>
  <si>
    <t>Philippines_Offshore_1_low_temp_optimistic</t>
  </si>
  <si>
    <t>Philippines_Offshore_2_low_temp_optimistic</t>
  </si>
  <si>
    <t>Philippines_PV_3_low_temp_optimistic</t>
  </si>
  <si>
    <t>Philippines_PV_4_low_temp_optimistic</t>
  </si>
  <si>
    <t>Philippines_Onshore_3_high_temp_optimistic</t>
  </si>
  <si>
    <t>Philippines_Offshore_1_high_temp_optimistic</t>
  </si>
  <si>
    <t>Philippines_Offshore_2_high_temp_optimistic</t>
  </si>
  <si>
    <t>Philippines_PV_3_high_temp_optimistic</t>
  </si>
  <si>
    <t>Philippines_PV_4_high_temp_optimistic</t>
  </si>
  <si>
    <t>Iceland_Onshore_1_low_temp_optimistic</t>
  </si>
  <si>
    <t>Iceland_Onshore_2_low_temp_optimistic</t>
  </si>
  <si>
    <t>Iceland_Onshore_3_low_temp_optimistic</t>
  </si>
  <si>
    <t>Iceland_Offshore_1_low_temp_optimistic</t>
  </si>
  <si>
    <t>Iceland_Offshore_2_low_temp_optimistic</t>
  </si>
  <si>
    <t>Iceland_Onshore_1_high_temp_optimistic</t>
  </si>
  <si>
    <t>Iceland_Onshore_2_high_temp_optimistic</t>
  </si>
  <si>
    <t>Iceland_Onshore_3_high_temp_optimistic</t>
  </si>
  <si>
    <t>Iceland_Offshore_1_high_temp_optimistic</t>
  </si>
  <si>
    <t>Iceland_Offshore_2_high_temp_optimistic</t>
  </si>
  <si>
    <t>Papua_New_Guinea_Onshore_2_low_temp_optimistic</t>
  </si>
  <si>
    <t>Papua_New_Guinea_Onshore_3_low_temp_optimistic</t>
  </si>
  <si>
    <t>Papua_New_Guinea_Offshore_1_low_temp_optimistic</t>
  </si>
  <si>
    <t>Papua_New_Guinea_PV_4_low_temp_optimistic</t>
  </si>
  <si>
    <t>Papua_New_Guinea_Onshore_2_high_temp_optimistic</t>
  </si>
  <si>
    <t>Papua_New_Guinea_Onshore_3_high_temp_optimistic</t>
  </si>
  <si>
    <t>Papua_New_Guinea_Offshore_1_high_temp_optimistic</t>
  </si>
  <si>
    <t>Papua_New_Guinea_PV_4_high_temp_optimistic</t>
  </si>
  <si>
    <t>Cameroon_Onshore_3_low_temp_optimistic</t>
  </si>
  <si>
    <t>Cameroon_Offshore_1_low_temp_optimistic</t>
  </si>
  <si>
    <t>Cameroon_PV_4_low_temp_optimistic</t>
  </si>
  <si>
    <t>Cameroon_Onshore_3_high_temp_optimistic</t>
  </si>
  <si>
    <t>Cameroon_Offshore_1_high_temp_optimistic</t>
  </si>
  <si>
    <t>Cameroon_PV_4_high_temp_optimistic</t>
  </si>
  <si>
    <t>South_Africa_Onshore_3_low_temp_optimistic</t>
  </si>
  <si>
    <t>South_Africa_Offshore_1_low_temp_optimistic</t>
  </si>
  <si>
    <t>South_Africa_Offshore_2_low_temp_optimistic</t>
  </si>
  <si>
    <t>South_Africa_PV_4_low_temp_optimistic</t>
  </si>
  <si>
    <t>South_Africa_Onshore_3_high_temp_optimistic</t>
  </si>
  <si>
    <t>South_Africa_Offshore_1_high_temp_optimistic</t>
  </si>
  <si>
    <t>South_Africa_Offshore_2_high_temp_optimistic</t>
  </si>
  <si>
    <t>South_Africa_PV_4_high_temp_optimistic</t>
  </si>
  <si>
    <t>NGR with CCS</t>
  </si>
  <si>
    <t>LHV H2 [kWh/kg]</t>
  </si>
  <si>
    <t>https://www.iea-amf.org/content/fuel_information/ammonia</t>
  </si>
  <si>
    <t>Discount rate [%]</t>
  </si>
  <si>
    <t>Lifetime [Years]</t>
  </si>
  <si>
    <t>Capex [USD/kW]</t>
  </si>
  <si>
    <t>Capex [€/kW]</t>
  </si>
  <si>
    <t>Opex [€/kW/a]</t>
  </si>
  <si>
    <t>Opex [% of Capex]</t>
  </si>
  <si>
    <t>Efficiency [%]</t>
  </si>
  <si>
    <t>CO2 capture rate [%]</t>
  </si>
  <si>
    <t>Total emissions [kgCO2/kgH2]</t>
  </si>
  <si>
    <t>Captured emissions [kgCO2/kgH2]</t>
  </si>
  <si>
    <t>Uncaptured emissions [kgCO2/kgH2]</t>
  </si>
  <si>
    <t>Carbon yield [kgCO2]</t>
  </si>
  <si>
    <t>Availability [%]</t>
  </si>
  <si>
    <t>Gas prices ($/MWh) in the EU</t>
  </si>
  <si>
    <t>Gas prices EU [€/MWh]</t>
  </si>
  <si>
    <t>Gas prices NOR [€/MWh]</t>
  </si>
  <si>
    <t>CO2 price ($/t CO2) Advanced economies (IEA)</t>
  </si>
  <si>
    <t xml:space="preserve">CO2 price [€/t CO2] Advanced economies </t>
  </si>
  <si>
    <t>CO2 price ($/t_co2) EU ETS</t>
  </si>
  <si>
    <t>CO2 price [€/t CO2] EU ETS</t>
  </si>
  <si>
    <t>CO2 price high [€/t CO2e]</t>
  </si>
  <si>
    <t>CO2 price mid [€/t CO2e]</t>
  </si>
  <si>
    <t>CO2 price BAU [€/t CO2e]</t>
  </si>
  <si>
    <t xml:space="preserve">Offshore Capex cost factor </t>
  </si>
  <si>
    <t>EHB 2022; IRENA 2022</t>
  </si>
  <si>
    <t>Pipeline Opex [€/a as % of Capex]</t>
  </si>
  <si>
    <t>Compressor Opex [€/a as % of Capex]</t>
  </si>
  <si>
    <t xml:space="preserve">Medium - New Onshore (EHB 2022) </t>
  </si>
  <si>
    <t>Medium - New Onshore (EHB 2022) Capex Pipeline [€/kg/1000km]</t>
  </si>
  <si>
    <t>Medium - New Onshore (EHB 2022) Capex Compression [€/kg/1000km]</t>
  </si>
  <si>
    <t>Medium - New Onshore (EHB 2022) Levelised transport costs [€/kg/1000km]</t>
  </si>
  <si>
    <t>Medium - Retrofit Onshore (EHB 2022)</t>
  </si>
  <si>
    <t>Medium - Retrofit Onshore (EHB 2022) Capex Pipeline [€/kg/1000km]</t>
  </si>
  <si>
    <t>Medium - Retrofit Onshore (EHB 2022) Capex Compression [€/kg/1000km]</t>
  </si>
  <si>
    <t>Low - New onshore (Wang 2020)</t>
  </si>
  <si>
    <t>Low - New onshore (Wang 2020) Lifetime [Years]</t>
  </si>
  <si>
    <t>Low - New onshore (Wang 2020) Amortisation factor [%]</t>
  </si>
  <si>
    <t>Low - New onshore (Wang 2020) Design throughput [kt H2/a]</t>
  </si>
  <si>
    <t>Low - New onshore (Wang 2020) Capex Pipeline [€/tpa/km]</t>
  </si>
  <si>
    <t>Low - New onshore (Wang 2020) Opex and compression [€/a as % of Capex]</t>
  </si>
  <si>
    <t>Low - New onshore (Wang 2020) Utilisation [%]</t>
  </si>
  <si>
    <t>Low - New onshore (Wang 2020) Levelised transport costs [€/kg/1000km]</t>
  </si>
  <si>
    <t>High - New onshore (IEA 2019)</t>
  </si>
  <si>
    <t>High - New onshore (IEA 2019) Lifetime [Years]</t>
  </si>
  <si>
    <t>High - New onshore (IEA 2019) Amortisation factor [%]</t>
  </si>
  <si>
    <t>High - New onshore (IEA 2019) Design throughput [kt H2/a]</t>
  </si>
  <si>
    <t>High - New onshore (IEA 2019) Gas velocity [m/s]</t>
  </si>
  <si>
    <t>High - New onshore (IEA 2019) Capex Pipeline [€ million/km]</t>
  </si>
  <si>
    <t>High - New onshore (IEA 2019) Capex Pipeline [€/tpa/km]</t>
  </si>
  <si>
    <t>High - New onshore (IEA 2019) Opex and compression [ as % of Capex]</t>
  </si>
  <si>
    <t>High - New onshore (IEA 2019) Utilisation [%]</t>
  </si>
  <si>
    <t>High - New onshore (IEA 2019) Levelised transport costs [€/kg/1000km]</t>
  </si>
  <si>
    <t>Low - New Offshore (EHB 2022)</t>
  </si>
  <si>
    <t>Low - New Offshore (EHB 2022) Lifetime [Years]</t>
  </si>
  <si>
    <t>Low - New Offshore (EHB 2022) Capacity [GW]</t>
  </si>
  <si>
    <t>Low - New Offshore (EHB 2022) Capex Pipeline [€ million/km]</t>
  </si>
  <si>
    <t>Low - New Offshore (EHB 2022) Opex and compression [€/a as % of Capex]</t>
  </si>
  <si>
    <t>Low - New Offshore (EHB 2022) Utilisation [%]</t>
  </si>
  <si>
    <t>Medium - New Offshore (EHB 2022)</t>
  </si>
  <si>
    <t>Medium - New Offshore (EHB 2022) Lifetime [Years]</t>
  </si>
  <si>
    <t>Medium - New Offshore (EHB 2022) Capacity [GW]</t>
  </si>
  <si>
    <t>Medium - New Offshore (EHB 2022) Capex Pipeline [€ million/km]</t>
  </si>
  <si>
    <t>Medium - New Offshore (EHB 2022) Capex Pipeline [€/kg/1000km]</t>
  </si>
  <si>
    <t>Medium - New Offshore (EHB 2022) Capex Compression [€/kg/1000km]</t>
  </si>
  <si>
    <t>Medium - New Offshore (EHB 2022) Opex w/o electricity[as % of Capex]</t>
  </si>
  <si>
    <t>Medium - New Offshore (EHB 2022) Utilisation [%]</t>
  </si>
  <si>
    <t>Medium - New Offshore (EHB 2022) Levelised transport costs [€/kg/1000km]</t>
  </si>
  <si>
    <t>High - New Offshore (EHB 2022)</t>
  </si>
  <si>
    <t>High - New Offshore (EHB 2022) Lifetime [Years]</t>
  </si>
  <si>
    <t>High - New Offshore (EHB 2022) Capacity [GW]</t>
  </si>
  <si>
    <t>High - New Offshore (EHB 2022) Capex Pipeline [€ million/km]</t>
  </si>
  <si>
    <t>High - New Offshore (EHB 2022) Capex Pipeline [€/kg/1000km]</t>
  </si>
  <si>
    <t>High - New Offshore (EHB 2022) Capex Compression [€/kg/1000km]</t>
  </si>
  <si>
    <t>High - New Offshore (EHB 2022) Opex and compression [€/a as % of Capex]</t>
  </si>
  <si>
    <t>High - New Offshore (EHB 2022) Utilisation [%]</t>
  </si>
  <si>
    <t>Retrofit Offshore (IEA 2019)</t>
  </si>
  <si>
    <t>Retrofit Offshore (IEA 2019) Lifetime [Years]</t>
  </si>
  <si>
    <t>Retrofit Offshore (IEA 2019) Amortisation factor [%]</t>
  </si>
  <si>
    <t>Retrofit Offshore (IEA 2019) Design throughput [kt H2/a]</t>
  </si>
  <si>
    <t>Retrofit Offshore (IEA 2019) Capex Pipeline [€/tpa/km]</t>
  </si>
  <si>
    <t>Retrofit Offshore (IEA 2019) Capex Compression [€/kg/1000km]</t>
  </si>
  <si>
    <t>-</t>
  </si>
  <si>
    <t>Retrofit Offshore (IEA 2019) Opex and compression [€/a as % of Capex]</t>
  </si>
  <si>
    <t>Retrofit Offshore (IEA 2019) Utilisation [%]</t>
  </si>
  <si>
    <t>Retrofit Offshore (IEA 2019) Levelised transport costs [€/kg/1000km]</t>
  </si>
  <si>
    <t>Low - retrofit Offshore (EHB 2022)</t>
  </si>
  <si>
    <t>Low - retrofit Offshore (EHB 2022) Lifetime [Years]</t>
  </si>
  <si>
    <t>Low - retrofit Offshore (EHB 2022) Capex Pipeline [€ million/km]</t>
  </si>
  <si>
    <t>Medium - retrofit Offshore (EHB 2022)</t>
  </si>
  <si>
    <t>Medium - retrofit Offshore (EHB 2022) Lifetime [Years]</t>
  </si>
  <si>
    <t>Medium - retrofit Offshore (EHB 2022) Capacity [GW]</t>
  </si>
  <si>
    <t>Medium - retrofit Offshore (EHB 2022) Capex Pipeline [€ million/km]</t>
  </si>
  <si>
    <t>Medium - retrofit Offshore (EHB 2022) Capex Pipeline [€/kg/1000km]</t>
  </si>
  <si>
    <t>Medium - retrofit Offshore (EHB 2022) Capex Compression [€/kg/1000km]</t>
  </si>
  <si>
    <t>Medium - retrofit Offshore (EHB 2022) Utilisation [%]</t>
  </si>
  <si>
    <t>Medium - retrofit Offshore (EHB 2022) Levelised transport costs [€/kg/1000km]</t>
  </si>
  <si>
    <t>High - retrofit Offshore (EHB 2022)</t>
  </si>
  <si>
    <t>High - retrofit Offshore (EHB 2022) Lifetime [Years]</t>
  </si>
  <si>
    <t>High - retrofit Offshore (EHB 2022) Capacity [GW]</t>
  </si>
  <si>
    <t>High - retrofit Offshore (EHB 2022) Capex Pipeline [€ million/km]</t>
  </si>
  <si>
    <t>High - retrofit Offshore (EHB 2022) Capex Compression [€/kg/1000km]</t>
  </si>
  <si>
    <t>IEAGHG 2017</t>
  </si>
  <si>
    <t>NG offshore pipeline</t>
  </si>
  <si>
    <t>CO2 offshore Pipeline</t>
  </si>
  <si>
    <t>Capex Pipeline [€/kg/1000km]</t>
  </si>
  <si>
    <t>Capex Compression [€/kg/1000km]</t>
  </si>
  <si>
    <t>Opex w/o electricity[as % of Capex]</t>
  </si>
  <si>
    <t>Capacity [GW]</t>
  </si>
  <si>
    <t>Capacity [Mtpa]</t>
  </si>
  <si>
    <t>Levelised transport costs [€/kg/1000km]</t>
  </si>
  <si>
    <t>Compressor capex (£/MW)</t>
  </si>
  <si>
    <t>Pipeline Capex (€/inch/km)</t>
  </si>
  <si>
    <t>@40inch'</t>
  </si>
  <si>
    <t>Compressor size (MW)</t>
  </si>
  <si>
    <t>Pressure drop (MPa)</t>
  </si>
  <si>
    <t>Flow rate (Mt CO2/y)</t>
  </si>
  <si>
    <t>Transportation distance (km)</t>
  </si>
  <si>
    <t>Pressure drop (MPa/m)</t>
  </si>
  <si>
    <t>Pipeline diameter (inches)</t>
  </si>
  <si>
    <t>NG</t>
  </si>
  <si>
    <t>Modelled on NSP2</t>
  </si>
  <si>
    <t>Assumptions - natural gas pipeline</t>
  </si>
  <si>
    <t>CAPEX</t>
  </si>
  <si>
    <t>OPEX &amp; Fuel (% CAPEX)</t>
  </si>
  <si>
    <t>Utilisation</t>
  </si>
  <si>
    <t>Ec. Lifet.</t>
  </si>
  <si>
    <t>$/t-CH4/a/km</t>
  </si>
  <si>
    <t>%</t>
  </si>
  <si>
    <t>years</t>
  </si>
  <si>
    <t>onshore</t>
  </si>
  <si>
    <t>CO2 transport cost USD per tonne 250km</t>
  </si>
  <si>
    <t>ZEP https://www.iea.org/data-and-statistics/charts/indicative-unit-co2-pipeline-transport-costs-offshore</t>
  </si>
  <si>
    <t>Low - retrofit Offshore (EHB 2022) Amortisation factor [%]</t>
  </si>
  <si>
    <t>Low - retrofit Offshore (EHB 2022) Design throughput [kt H2/a]</t>
  </si>
  <si>
    <t>Low - retrofit Offshore (EHB 2022) Capacity [GW]</t>
  </si>
  <si>
    <t>Low - retrofit Offshore (EHB 2022) Gas velocity [m/s]</t>
  </si>
  <si>
    <t>Low - retrofit Offshore (EHB 2022) Capex Pipeline [€/tpa/km]</t>
  </si>
  <si>
    <t>Low - retrofit Offshore (EHB 2022) Capex Pipeline [€/kg/1000km]</t>
  </si>
  <si>
    <t>Low - retrofit Offshore (EHB 2022) Capex Compression [€/kg/1000km]</t>
  </si>
  <si>
    <t>Low - retrofit Offshore (EHB 2022) Opex and compression [€/a as % of Capex]</t>
  </si>
  <si>
    <t>Low - retrofit Offshore (EHB 2022) Utilisation [%]</t>
  </si>
  <si>
    <t>Low - retrofit Offshore (EHB 2022) Levelised transport costs [€/kg/1000km]</t>
  </si>
  <si>
    <t>Medium - retrofit Offshore (EHB 2022) Amortisation factor [%]</t>
  </si>
  <si>
    <t>Medium - retrofit Offshore (EHB 2022) Design throughput [kt H2/a]</t>
  </si>
  <si>
    <t>Medium - retrofit Offshore (EHB 2022) Gas velocity [m/s]</t>
  </si>
  <si>
    <t>Medium - retrofit Offshore (EHB 2022) Capex Pipeline [€/tpa/km]</t>
  </si>
  <si>
    <t>Medium - retrofit Offshore (EHB 2022) Opex and compression [€/a as % of Capex]</t>
  </si>
  <si>
    <t>High - retrofit Offshore (EHB 2022) Amortisation factor [%]</t>
  </si>
  <si>
    <t>High - retrofit Offshore (EHB 2022) Design throughput [kt H2/a]</t>
  </si>
  <si>
    <t>High - retrofit Offshore (EHB 2022) Gas velocity [m/s]</t>
  </si>
  <si>
    <t>High - retrofit Offshore (EHB 2022) Capex Pipeline [€/tpa/km]</t>
  </si>
  <si>
    <t>High - retrofit Offshore (EHB 2022) Capex Pipeline [€/kg/1000km]</t>
  </si>
  <si>
    <t>High - retrofit Offshore (EHB 2022) Opex and compression [€/a as % of Capex]</t>
  </si>
  <si>
    <t>High - retrofit Offshore (EHB 2022) Utilisation [%]</t>
  </si>
  <si>
    <t>High - retrofit Offshore (EHB 2022) Levelised transport costs [€/kg/1000km]</t>
  </si>
  <si>
    <t>Properties - Gas density [kg/m3]</t>
  </si>
  <si>
    <t>Properties - LHV [MJ/kg]</t>
  </si>
  <si>
    <t>Properties - LHV [kWh/kg]</t>
  </si>
  <si>
    <t>Properties - LHV [kWh/m3]</t>
  </si>
  <si>
    <t> https://www.rechargenews.com/energy-transition/special-report-why-shipping-pure-hydrogen-around-the-world-might-already-be-dead-in-the-water/2-1-1155434</t>
  </si>
  <si>
    <t>Properties - Boiling point at 1 Bar [°C]</t>
  </si>
  <si>
    <t>Liquefaction</t>
  </si>
  <si>
    <t>Liquefaction - Discount rate [%]</t>
  </si>
  <si>
    <t>Liquefaction - Lifetime [Years]</t>
  </si>
  <si>
    <t>Liquefaction - Amortisation Factor [%]</t>
  </si>
  <si>
    <t>Liquefaction - Installed capacity [ktH2/a]</t>
  </si>
  <si>
    <t>Liquefaction - CAPEX Capacity [€ million]</t>
  </si>
  <si>
    <t>Liquefaction - Annual OPEX [% of Capex]</t>
  </si>
  <si>
    <t>Liquefaction - Availability [%]</t>
  </si>
  <si>
    <t>Liquefaction - CAPEX [€/t/a]</t>
  </si>
  <si>
    <t>Starting points from IEA (2019b), relative cost reductions from Wijayanta et al. (2020)</t>
  </si>
  <si>
    <t>Liquefaction - Annual OPEX [€/t/a]</t>
  </si>
  <si>
    <t>Liquefaction - Electricity use [kWh/kg H2]</t>
  </si>
  <si>
    <t>Liquefaction - Capactiy [t/a]</t>
  </si>
  <si>
    <t>Liquefaction - Capex liquefaction plant [€ million]</t>
  </si>
  <si>
    <t>Liquefaction - CAPEX [€/tpa]</t>
  </si>
  <si>
    <t>Liquefaction - levelised cost for liquefaction [$/kgH2]</t>
  </si>
  <si>
    <t>DOE 2019, https://ec.europa.eu/info/sites/default/files/energy_climate_change_environment/events/documents/04.05_mf34_background_document-gle-technologies_and_costs_analysis_on_imports_of_liquid_renewable_energy_v2.pdf</t>
  </si>
  <si>
    <t>Liquefaction - Capex opt. [USD/kW product]</t>
  </si>
  <si>
    <t>Liquefaction - Capex pess. [USD/kW product]</t>
  </si>
  <si>
    <t>Liquefaction - Capex opt. [€/kW]</t>
  </si>
  <si>
    <t>Liquefaction - Capex pess. [€/kW]</t>
  </si>
  <si>
    <t>Liquefaction - Capex opt. [€/t/a]</t>
  </si>
  <si>
    <t>Liquefaction - Capex pess. [€/t/a]</t>
  </si>
  <si>
    <t>Liquefaction - Opex opt. [% of Capex]</t>
  </si>
  <si>
    <t>Liquefaction - Opex pess. [% of Capex]</t>
  </si>
  <si>
    <t>Liquefaction - Efficiency opt. [% of LHV]</t>
  </si>
  <si>
    <t>Liquefaction - Efficiency pess. [% of LHV]</t>
  </si>
  <si>
    <t>Liquefaction - Electricity consumption opt. [kWh/kgH2]</t>
  </si>
  <si>
    <t>Liquefaction - Electricity consumption pess. [kWh/kgH2]</t>
  </si>
  <si>
    <t>Conversion</t>
  </si>
  <si>
    <t>Conversion - Installed capacity [ktTol, Nh3/y ]</t>
  </si>
  <si>
    <t>IEA 2019 (LOHC), Fasihi (NH3)</t>
  </si>
  <si>
    <t>Conversion - Plant CAPEX [€ million ]</t>
  </si>
  <si>
    <t>Conversion - Capex [€/t*a]</t>
  </si>
  <si>
    <t>Conversion - Annual OPEX [% of CAPEX ]</t>
  </si>
  <si>
    <t>Conversion - Electricity use [kWh/kgH2 ]</t>
  </si>
  <si>
    <t>Conversion - Natural gas use [kWh/kgH2 ]</t>
  </si>
  <si>
    <t>Conversion - Start-up toluene [kt ]</t>
  </si>
  <si>
    <t>Conversion - Toluene cost [USD/tTol ]</t>
  </si>
  <si>
    <t>Conversion - Toluene markup [ktTol/y ]</t>
  </si>
  <si>
    <t xml:space="preserve"> Export terminal</t>
  </si>
  <si>
    <t>Export Terminal - Technical lifetime [Years]</t>
  </si>
  <si>
    <t>Export Terminal - Capacity/tank [tonnes of product]</t>
  </si>
  <si>
    <t>IEA 2019, LNG (Raab et al., 2021)</t>
  </si>
  <si>
    <t>Export Terminal - No. of tanks []</t>
  </si>
  <si>
    <t>Based on days of storage needed for a given ship loading frequency </t>
  </si>
  <si>
    <t>Export Terminal - Storage length per load [Days]</t>
  </si>
  <si>
    <t>?</t>
  </si>
  <si>
    <t>Export Terminal - Yearly capacity [t/a]</t>
  </si>
  <si>
    <t>Export Terminal - CAPEX/tank [€ million]</t>
  </si>
  <si>
    <t>Export Terminal - CAPEX/tank [€/t/a]</t>
  </si>
  <si>
    <t>Export Terminal - Annual OPEX [% of CAPEX]</t>
  </si>
  <si>
    <t>Export Terminal - Electricity use [kWh/kgH2]</t>
  </si>
  <si>
    <t>0,61 </t>
  </si>
  <si>
    <t>Export Terminal - Energy use to reliquefy opt. [kWh/kg H2/day]</t>
  </si>
  <si>
    <t>Export Terminal - Energy use to reliquefy pess. [kWh/kg H2/day]</t>
  </si>
  <si>
    <t>Export Terminal - Boil off rate [%/day]</t>
  </si>
  <si>
    <t>Import Terminal - Boil-off opt. [%/day]</t>
  </si>
  <si>
    <t>Import Terminal - Boil-off pess. [%/day]</t>
  </si>
  <si>
    <t>Export Terminal - Boil off rate [kg/kgH2]</t>
  </si>
  <si>
    <t>IEA 2020</t>
  </si>
  <si>
    <t>Export Terminal - Flash rate [%]</t>
  </si>
  <si>
    <t>0.1% </t>
  </si>
  <si>
    <t>Shipping</t>
  </si>
  <si>
    <t>Shipping - Technical Lifetime [Years]</t>
  </si>
  <si>
    <t>Shipping - Capacity/ship [tH2]</t>
  </si>
  <si>
    <t>Shipping - CAPEX/ship [USD million]</t>
  </si>
  <si>
    <t xml:space="preserve">IEA 2019, LNG(https://www.google.com/url?sa=t&amp;rct=j&amp;q=&amp;esrc=s&amp;source=web&amp;cd=&amp;cad=rja&amp;uact=8&amp;ved=2ahUKEwjn2I-UlKP6AhWVQfEDHfJKDdAQFnoECBYQAQ&amp;url=https%3A%2F%2Fwww.energy.gov%2Fsites%2Fprod%2Ffiles%2F2017%2F10%2Ff37%2FGlobal%2520LNG%2520Fundamentals_0.pdf&amp;usg=AOvVaw1RfKDkGmMwRSA1Y7vtMNaU </t>
  </si>
  <si>
    <t>216000-26000 m3</t>
  </si>
  <si>
    <t>Shipping - CAPEX [$/kg ]</t>
  </si>
  <si>
    <t>Shipping - Annual OPEX [% of CAPEX]</t>
  </si>
  <si>
    <t>Shipping - Ship speed [km/h]</t>
  </si>
  <si>
    <t>Shipping - Berthing time [hours]</t>
  </si>
  <si>
    <t>Source: Mizuno2016</t>
  </si>
  <si>
    <t>Shipping - Fuel use [MJ/km]</t>
  </si>
  <si>
    <t>Shipping - Fuel use [kg H2/t/km]</t>
  </si>
  <si>
    <t>Shipping - Boil off opt. [%/day]</t>
  </si>
  <si>
    <t>Shipping - Boil off pess. [%/day]</t>
  </si>
  <si>
    <t>Shipping - Flash rate [% ]</t>
  </si>
  <si>
    <t>1.3% </t>
  </si>
  <si>
    <t>Shipping - Capex typical [€/MWh]</t>
  </si>
  <si>
    <t xml:space="preserve">DNV GL </t>
  </si>
  <si>
    <t>Shipping - [€/kg]</t>
  </si>
  <si>
    <t>Shipping - Capex opt. [€/MWh]</t>
  </si>
  <si>
    <t>Shipping - Investmet per Ship opt. [USD/t of carrier]</t>
  </si>
  <si>
    <t>Irena 2022</t>
  </si>
  <si>
    <t>Shipping - Investmet per Ship pess. [USD/t of carrier]</t>
  </si>
  <si>
    <t>Shipping - Capex/Ship opt. [€/t/a]</t>
  </si>
  <si>
    <t>Shipping - Capex/Ship pess. [€/t/a]</t>
  </si>
  <si>
    <t>Shipping - Annual Opex opt. [€/t/a]</t>
  </si>
  <si>
    <t>Shipping - Annual Opex pess. [€/t/a]</t>
  </si>
  <si>
    <t>Shipping - Power opt. [MW]</t>
  </si>
  <si>
    <t>Shipping - Power pess. [MW]</t>
  </si>
  <si>
    <t>Import terminal - IEA including storage/ IRENA only storage</t>
  </si>
  <si>
    <t>Import Terminal - Technical Lifetime [Years]</t>
  </si>
  <si>
    <t>Import Terminal - Amortisation Factor [%]</t>
  </si>
  <si>
    <t>Import Terminal - Capacity/tank [tH2 or tTol or tNH3]</t>
  </si>
  <si>
    <t>Import Terminal - Storage length per load [days]</t>
  </si>
  <si>
    <t>Import Terminal - Yearly capacity [t H2/a]</t>
  </si>
  <si>
    <t>Import Terminal - CAPEX/tank [€ million]</t>
  </si>
  <si>
    <t>Import Terminal - CAPEX [€/t/a]</t>
  </si>
  <si>
    <t>Import Terminal - OPEX [€/t/a]</t>
  </si>
  <si>
    <t>Import Terminal - Annual OPEX [% of Opex]</t>
  </si>
  <si>
    <t>Import Terminal - Electricity use [kWh/kg H2]</t>
  </si>
  <si>
    <t>IEA 2019/IRENA 2022</t>
  </si>
  <si>
    <t>Import Terminal - Cost of Export without electricity [$/kg H2]</t>
  </si>
  <si>
    <t>Import Terminal - Boil-off [%/day]</t>
  </si>
  <si>
    <t>Import Terminal - CAPEX  €/kg @ 2500t/d</t>
  </si>
  <si>
    <t>15-45€/kg</t>
  </si>
  <si>
    <t>Import Terminal - Energy use to reliquefy opt. [kWh/kg H2/day]</t>
  </si>
  <si>
    <t>Reconversion (Regasification) w/o storage</t>
  </si>
  <si>
    <t>Reconversion - Capex opt. [USD/kW H2]</t>
  </si>
  <si>
    <t>Reconversion - Capex pess. [USD/kW H2]</t>
  </si>
  <si>
    <t>Reconversion - Capex opt. [€/t/a]</t>
  </si>
  <si>
    <t>Reconversion - Capex pess. [€/t/a]</t>
  </si>
  <si>
    <t>Reconversion - Opex opt. [€/t/a]</t>
  </si>
  <si>
    <t>Reconversion - Opex pess. [€/t/a]</t>
  </si>
  <si>
    <t>Reconversion - Opex opt. [% of Capex]</t>
  </si>
  <si>
    <t>Reconversion - Opex pess. [% of Capex]</t>
  </si>
  <si>
    <t>Reconversion - Efficiency [% LHV]</t>
  </si>
  <si>
    <t>Reconversion - Electricity consumption opt. [kWh/kg H2]</t>
  </si>
  <si>
    <t>Reconversion - Electricity consumption pess. [kWh/kg H2]</t>
  </si>
  <si>
    <t>CAPEX ($/t-H2/a)</t>
  </si>
  <si>
    <t>EWI PTX</t>
  </si>
  <si>
    <t>CAPEX ($/kW-H2), incl. Util.</t>
  </si>
  <si>
    <t>OPEX ($/kW-H2/a), incl. Util.</t>
  </si>
  <si>
    <t>Electricity use (kWh/kWh-H2</t>
  </si>
  <si>
    <t>Reconversion - Lifetime [Years]</t>
  </si>
  <si>
    <t>NH3</t>
  </si>
  <si>
    <t>Properties - LHV [MJ/kg] []</t>
  </si>
  <si>
    <t xml:space="preserve">1kg H2 = </t>
  </si>
  <si>
    <t xml:space="preserve"> </t>
  </si>
  <si>
    <t>Conversion - Discount rate [%]</t>
  </si>
  <si>
    <t>Conversion - Lifetime [Years]</t>
  </si>
  <si>
    <t>??</t>
  </si>
  <si>
    <t>Conversion - Capex opt. [USD/kW product]</t>
  </si>
  <si>
    <t>Conversion - Capex pess. [USD/kW product]</t>
  </si>
  <si>
    <t>Conversion - Capex opt. [€/kW product]</t>
  </si>
  <si>
    <t>Conversion - Capex pess. [€/kW product]</t>
  </si>
  <si>
    <t>Conversion - Capex opt. [€/t/a]</t>
  </si>
  <si>
    <t>Conversion - Capex pess. [€/t/a]</t>
  </si>
  <si>
    <t>Conversion - Opex opt. [% of Capex]</t>
  </si>
  <si>
    <t>Conversion - Opex pess. [% of Capex]</t>
  </si>
  <si>
    <t>Conversion - Opex opt. [€/t/a]</t>
  </si>
  <si>
    <t>Conversion - Opex pess. [€/t/a]</t>
  </si>
  <si>
    <t>Conversion - Efficiency opt. [% of LHV]</t>
  </si>
  <si>
    <t>Conversion - Efficiency pess. [% of LHV]</t>
  </si>
  <si>
    <t>Conversion - Electricity consumption opt. [kWh/kgH2]</t>
  </si>
  <si>
    <t>Conversion - Electricity consumption pess. [kWh/kgH2]</t>
  </si>
  <si>
    <t>Export Terminal - CAPEX for storage tanks [$/t/a]</t>
  </si>
  <si>
    <t>IRENA 2022 (Morgan 2013)</t>
  </si>
  <si>
    <t>Export Terminal - CAPEX for storage tanks [€/t/a]</t>
  </si>
  <si>
    <t>Export Terminal - Annual OPEX [€/t/a]</t>
  </si>
  <si>
    <t>Export Terminal - CAPEX/tank [€ million ]</t>
  </si>
  <si>
    <t>Export Terminal - CAPEX/tank [$/tpa]</t>
  </si>
  <si>
    <t>Export Terminal - Annual OPEX [% of CAPEX ]</t>
  </si>
  <si>
    <t>0,005 </t>
  </si>
  <si>
    <t>Export Terminal - Energy use to reliquefy opt. [kWh/kg NH3/day]</t>
  </si>
  <si>
    <t>IRENA 2022 (LR 2020)</t>
  </si>
  <si>
    <t>Shipping - Capacity/ship [tH2 or tTol or tNH3]</t>
  </si>
  <si>
    <t>Ewi PTx</t>
  </si>
  <si>
    <t>IEA 2019 (own assumption)</t>
  </si>
  <si>
    <t>Shipping - Fuel use [kg NH3/t/km]</t>
  </si>
  <si>
    <t>Shipping - Fuel use [MJ/t/km]</t>
  </si>
  <si>
    <t>Ishimoto 2020</t>
  </si>
  <si>
    <t>Shipping - Fuel use pess. [kg NH3/t/km]</t>
  </si>
  <si>
    <t>Shipping - Boil off pess. [%/day ]</t>
  </si>
  <si>
    <t>- </t>
  </si>
  <si>
    <t>Shipping - Annual Opex pes. [€/t/a]</t>
  </si>
  <si>
    <t>Import terminal</t>
  </si>
  <si>
    <t>Import Terminal - CAPEX for storage tanks [$/t NH3]</t>
  </si>
  <si>
    <t>Import Terminal - CAPEX for storage tanks [€/t/a]</t>
  </si>
  <si>
    <t>Import Terminal - Annual OPEX [€/t/a]</t>
  </si>
  <si>
    <t>Import Terminal - CAPEX/tank [USD million]</t>
  </si>
  <si>
    <t>Import Terminal - CAPEX [$/kg/a]</t>
  </si>
  <si>
    <t>0,02 </t>
  </si>
  <si>
    <t>Import Terminal - Energy use to reliquefy opt. [kWh/kg NH3/day]</t>
  </si>
  <si>
    <t>Reconversion</t>
  </si>
  <si>
    <t>Reconversion - Capacity [ktTol/y or ktNH3/y ]</t>
  </si>
  <si>
    <t>1 500 </t>
  </si>
  <si>
    <t>Reconversion - Capacity CAPEX [USD million ]</t>
  </si>
  <si>
    <t>460 </t>
  </si>
  <si>
    <t>Reconversion - Annual OPEX pess. [% of CAPEX]</t>
  </si>
  <si>
    <t>Reconversion - Annual OPEX opt. [% of CAPEX]</t>
  </si>
  <si>
    <t>Reconversion - Heat required [kWh/kgH2]</t>
  </si>
  <si>
    <t>9.7 </t>
  </si>
  <si>
    <t>Reconversion - Plant power [kWh/kgH2]</t>
  </si>
  <si>
    <t>Reconversion - H2 purification (PSA) power [kWh/kgH2 ]</t>
  </si>
  <si>
    <t>1.5 </t>
  </si>
  <si>
    <t>Reconversion - H2 recovery rate [%]</t>
  </si>
  <si>
    <t>99% </t>
  </si>
  <si>
    <t>Reconversion - PSA H2 recovery rate [%]</t>
  </si>
  <si>
    <t>85% </t>
  </si>
  <si>
    <t>Reconversion - Ammonia cracking [€/kW H2]</t>
  </si>
  <si>
    <t>Reconversion - Heat consumption opt. [kWh/kg H2]</t>
  </si>
  <si>
    <t>Reconversion - Heat consumption pess. [kWh/kg H2]</t>
  </si>
  <si>
    <t>CO2 shipping and storage costs [€/t Co2]</t>
  </si>
  <si>
    <t>Equinor Northern Lights Project</t>
  </si>
  <si>
    <t>30-55</t>
  </si>
  <si>
    <t>at 1,5-5 Mtpa</t>
  </si>
  <si>
    <t>https://dvzpv6x5302g1.cloudfront.net/AcuCustom/Sitename/DAM/108/1._Meeting_the_technical_challenges_post_webinar_doc.pdf</t>
  </si>
  <si>
    <t>LNG Density [kg/m^3]</t>
  </si>
  <si>
    <t>Irena</t>
  </si>
  <si>
    <t>Liquid CO2 Density [kg/m^3]</t>
  </si>
  <si>
    <t>IRena</t>
  </si>
  <si>
    <t>Liquefaction CAPEX [GBP/t CO2/y]</t>
  </si>
  <si>
    <t>Element Energy</t>
  </si>
  <si>
    <t>Liquefaction - fixed OPEX [% of Capex]</t>
  </si>
  <si>
    <t>Liquefaciton - Energy [kWh/t CO2]</t>
  </si>
  <si>
    <t>Export Terminal - [GBP/t CO2/y]</t>
  </si>
  <si>
    <t>Export Terminal - fixed OPEX [% of Capex]</t>
  </si>
  <si>
    <t>Shippping - [GBP/t CO2/y]</t>
  </si>
  <si>
    <t>Shipping - fixed OPEX [% of Capex]</t>
  </si>
  <si>
    <t>Shipping - Ship size [t CO2]</t>
  </si>
  <si>
    <t>Units</t>
  </si>
  <si>
    <t>Emission intensity @ GWP100  = 25</t>
  </si>
  <si>
    <t>Emissions intensity</t>
  </si>
  <si>
    <t>Emission intensity @ GWP100 = 29,8</t>
  </si>
  <si>
    <t>Emission intensity</t>
  </si>
  <si>
    <t>at GWP of 25 for CH4</t>
  </si>
  <si>
    <t>IPCC AR6 GWP100</t>
  </si>
  <si>
    <t>https://www.ercevolution.energy/ipcc-sixth-assessment-report/</t>
  </si>
  <si>
    <t>Piped Gas</t>
  </si>
  <si>
    <t>GWP20</t>
  </si>
  <si>
    <t>gCO2e/MJ</t>
  </si>
  <si>
    <t>g CH4/MJ</t>
  </si>
  <si>
    <t>gCO2e/kWh</t>
  </si>
  <si>
    <t>gCO2e/kg H2</t>
  </si>
  <si>
    <t xml:space="preserve">kWh= </t>
  </si>
  <si>
    <t>MJ</t>
  </si>
  <si>
    <t>Midstream</t>
  </si>
  <si>
    <t xml:space="preserve">1MJ= </t>
  </si>
  <si>
    <t>kWh</t>
  </si>
  <si>
    <t>Downstream (to GER)</t>
  </si>
  <si>
    <t>Equinor GWP100</t>
  </si>
  <si>
    <t>LNG</t>
  </si>
  <si>
    <t>Downstream</t>
  </si>
  <si>
    <t>Years</t>
  </si>
  <si>
    <t>LCOH_BLUE</t>
  </si>
  <si>
    <t>New_Pipeline_costs_off</t>
  </si>
  <si>
    <t>New_Pipeline_costs_on_off</t>
  </si>
  <si>
    <t>Retrofit_pipeline_costs_off</t>
  </si>
  <si>
    <t>Retrofit_pipeline_costs_on_off</t>
  </si>
  <si>
    <t>LH2_Liquefaction_costs</t>
  </si>
  <si>
    <t>LH2_Export_terminal_costs</t>
  </si>
  <si>
    <t>LH2_Shipping_costs</t>
  </si>
  <si>
    <t>LH2_Import_terminal_costs</t>
  </si>
  <si>
    <t>LH2_Reconversion_costs</t>
  </si>
  <si>
    <t>LH2_transport_costs</t>
  </si>
  <si>
    <t>LNH3_Conversion_costs</t>
  </si>
  <si>
    <t>LNH3_Export_terminal_costs</t>
  </si>
  <si>
    <t>LNH3_Shipping_costs</t>
  </si>
  <si>
    <t>LNH3_Import_terminal_costs</t>
  </si>
  <si>
    <t>LNH3_Reconversion_costs</t>
  </si>
  <si>
    <t>LNH3_transport_costs</t>
  </si>
  <si>
    <t>LH2_Conversion_emissions</t>
  </si>
  <si>
    <t>LH2_Export_terminal_emissions</t>
  </si>
  <si>
    <t>LH2_Shipping_emissions</t>
  </si>
  <si>
    <t>LH2_Import_terminal_emissions</t>
  </si>
  <si>
    <t>LH2_Reconversion_emissions</t>
  </si>
  <si>
    <t>LH2_transport_emissions</t>
  </si>
  <si>
    <t>NH3_Conversion_emissions</t>
  </si>
  <si>
    <t>NH3_Export_terminal_emissions</t>
  </si>
  <si>
    <t>NH3_Shipping_emissions</t>
  </si>
  <si>
    <t>NH3_Import_terminal_emissions</t>
  </si>
  <si>
    <t>NH3_Reconversion_emissions</t>
  </si>
  <si>
    <t>NH3_transport_emissions</t>
  </si>
  <si>
    <t>Pipeline_emissions</t>
  </si>
  <si>
    <t>Green_production_emissions</t>
  </si>
  <si>
    <t>Minimal_production_costs</t>
  </si>
  <si>
    <t>Production_Technology</t>
  </si>
  <si>
    <t>Production_Emissions</t>
  </si>
  <si>
    <t>Minimal_offshore_transport_costs</t>
  </si>
  <si>
    <t>Transport_Technology</t>
  </si>
  <si>
    <t>Transport_Emissions</t>
  </si>
  <si>
    <t>Green</t>
  </si>
  <si>
    <t>Blue</t>
  </si>
  <si>
    <t>New pipeline</t>
  </si>
  <si>
    <t>Retrofit pipeline</t>
  </si>
  <si>
    <t>Leakage rates</t>
  </si>
  <si>
    <t>Total_Emissions [g CO2eq/MJ H2]</t>
  </si>
  <si>
    <t>Cloethe et al.</t>
  </si>
  <si>
    <t>https://www.sciencedirect.com/science/article/pii/S0959652622019515?via%3Dihub</t>
  </si>
  <si>
    <t>https://www.statnett.no/globalassets/for-aktorer-i-kraftsystemet/planer-og-analyser/lma/lma-update-2021.pdf</t>
  </si>
  <si>
    <t>Electricity prices in Norway [€_2021/MWh] medium</t>
  </si>
  <si>
    <t>Jacob et al 2022</t>
  </si>
  <si>
    <t>Leakage rates permian basin</t>
  </si>
  <si>
    <t>https://acp.copernicus.org/preprints/acp-2022-246/acp-2022-246.pdf</t>
  </si>
  <si>
    <t>https://legacy-assets.eenews.net/open_files/assets/2020/04/23/document_ew_03.pdf</t>
  </si>
  <si>
    <t>EDF 2020</t>
  </si>
  <si>
    <t>EDF 202</t>
  </si>
  <si>
    <t>Gas prices Permian Waha [USD/Mcf]</t>
  </si>
  <si>
    <t>Average exchange rate 2023 [€/$]</t>
  </si>
  <si>
    <t>Average exchange rate 2024 [€/$]</t>
  </si>
  <si>
    <t>Average exchange rate 2025 [€/$]</t>
  </si>
  <si>
    <t>Average exchange rate 2026 [€/$]</t>
  </si>
  <si>
    <t>Average exchange rate 2027 [€/$]</t>
  </si>
  <si>
    <t>Average exchange rate 2028 [€/$]</t>
  </si>
  <si>
    <t>Average exchange rate 2029 [€/$]</t>
  </si>
  <si>
    <t>Gas prices Permian Waha [€/MWh]</t>
  </si>
  <si>
    <t>Mcf/MWh</t>
  </si>
  <si>
    <t>GHG intensity of electricity generation [g CO2eq/kWh] - Texas U.S</t>
  </si>
  <si>
    <t>Electricity Maps (Electric reliability council of texas, inc. (USA)</t>
  </si>
  <si>
    <t>NZE Goal NOR</t>
  </si>
  <si>
    <t>NZE Goal GER</t>
  </si>
  <si>
    <t>NZE Goal USA</t>
  </si>
  <si>
    <t>https://climateactiontracker.org/countries/usa/targets/</t>
  </si>
  <si>
    <t>50% below 2005</t>
  </si>
  <si>
    <t>65% below 1990</t>
  </si>
  <si>
    <t>50% below 1990</t>
  </si>
  <si>
    <t>90-95% below 1990 by 2050</t>
  </si>
  <si>
    <t>21% below 1990</t>
  </si>
  <si>
    <t>Projected policies NOR</t>
  </si>
  <si>
    <t>Projected policies GER</t>
  </si>
  <si>
    <t>Projected policies USA</t>
  </si>
  <si>
    <t>https://climateactiontracker.org/countries/germany/policies-action/</t>
  </si>
  <si>
    <t>12%-35% higher than the NDC target </t>
  </si>
  <si>
    <t>38-15% below 2005</t>
  </si>
  <si>
    <t>Upstream methane leakage rate [%] NOR - Baseline</t>
  </si>
  <si>
    <t>Upstream methane leakage rate [%] NOR - Policy</t>
  </si>
  <si>
    <t>Foulds et a. 2022</t>
  </si>
  <si>
    <t>Upstream methane leakage rate [%] US - Policy</t>
  </si>
  <si>
    <t>Upstream methane leakage rate [%] US - Baseline</t>
  </si>
  <si>
    <t>Blue hydrogen emissions [kg CO2/kg H2] - NOR Baseline</t>
  </si>
  <si>
    <t>Captured emissions [kg CO2/kg H2] - NOR Baseline</t>
  </si>
  <si>
    <t>Resulting system capture rate - NOR Baseline</t>
  </si>
  <si>
    <t>Grey hydrogen emissions [kg CO2/kg H2] - NOR Baseline</t>
  </si>
  <si>
    <t xml:space="preserve"> 0,02% upstream GWP 20</t>
  </si>
  <si>
    <t>Grey hydrogen emissions [kg CO2/kg H2] - NOR Policy</t>
  </si>
  <si>
    <t>3,7% upstream GWP 20</t>
  </si>
  <si>
    <t>9% upstream GWP 20</t>
  </si>
  <si>
    <t>Blue hydrogen emissions [kg CO2/kg H2] - NOR Policy</t>
  </si>
  <si>
    <t>Captured emissions [kg CO2/kg H2] - NOR Policy</t>
  </si>
  <si>
    <t>Resulting system capture rate - NOR Policy</t>
  </si>
  <si>
    <t>1,3% upstream @GWP20</t>
  </si>
  <si>
    <t>Grey hydrogen emissions [kg CO2/kg H2]  - US Baseline</t>
  </si>
  <si>
    <t>Captured emissions [kg CO2/kg H2] - US Baseline</t>
  </si>
  <si>
    <t>Blue hydrogen emissions [kg CO2/kg H2] - US Baseline</t>
  </si>
  <si>
    <t>Resulting system capture rate - US Baseline</t>
  </si>
  <si>
    <t>Grey hydrogen emissions [kg CO2/kg H2]  - US Policy</t>
  </si>
  <si>
    <t>Blue hydrogen emissions [kg CO2/kg H2] - US Policy</t>
  </si>
  <si>
    <t>Captured emissions [kg CO2/kg H2] - US Policy</t>
  </si>
  <si>
    <t>Resulting system capture rate - US Policy</t>
  </si>
  <si>
    <t>Gas prices in NOR [€_2020/MWh] - Baseline</t>
  </si>
  <si>
    <t>Gas prices in NOR [€_2020/MWh] - Policy</t>
  </si>
  <si>
    <t>Prognos EU ETS</t>
  </si>
  <si>
    <t>CO2 prices [€/t_CO2] - Baseline</t>
  </si>
  <si>
    <t>CO2 prices [€/t_CO2] - Policy</t>
  </si>
  <si>
    <t>Müller et al 2022</t>
  </si>
  <si>
    <t>Müller at al 2022</t>
  </si>
  <si>
    <t>10.1016/j.enpol.2022.113072</t>
  </si>
  <si>
    <t>Medium - EU Comission</t>
  </si>
  <si>
    <t>CO2 transport and storage cost [€/t CO2] -  Baseline</t>
  </si>
  <si>
    <t>CO2 transport and storage cost [€/t CO2] - 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</si>
</sst>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%"/>
    <numFmt numFmtId="165" formatCode="#,##0.00\ &quot;€&quot;"/>
    <numFmt numFmtId="166" formatCode="#,##0.0000\ &quot;€&quot;"/>
    <numFmt numFmtId="167" formatCode="0.0"/>
  </numFmts>
  <fonts count="56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i/>
      <sz val="11"/>
      <color rgb="FF7F7F7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 "/>
    </font>
    <font>
      <sz val="12"/>
      <color theme="1"/>
      <name val="Calibri "/>
    </font>
    <font>
      <i/>
      <sz val="12"/>
      <color rgb="FF7F7F7F"/>
      <name val="Calibri "/>
    </font>
    <font>
      <u/>
      <sz val="12"/>
      <color theme="10"/>
      <name val="Calibri "/>
    </font>
    <font>
      <sz val="12"/>
      <color rgb="FF000000"/>
      <name val="Calibri"/>
      <family val="2"/>
      <scheme val="minor"/>
    </font>
    <font>
      <sz val="12"/>
      <color rgb="FFFF0000"/>
      <name val="Calibri 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6A8759"/>
      <name val="JetBrains Mono"/>
      <family val="3"/>
    </font>
    <font>
      <sz val="11"/>
      <color theme="1"/>
      <name val="Arial"/>
      <family val="2"/>
    </font>
    <font>
      <sz val="11"/>
      <color theme="1"/>
      <name val="Courier New"/>
      <family val="1"/>
    </font>
    <font>
      <sz val="11"/>
      <color theme="1"/>
      <name val="Wingdings"/>
      <charset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color rgb="FFFA7D00"/>
      <name val="Calibri"/>
      <family val="2"/>
      <scheme val="minor"/>
    </font>
    <font>
      <b/>
      <sz val="12"/>
      <name val="Calibri"/>
    </font>
    <font>
      <sz val="11"/>
      <color rgb="FF3A494F"/>
      <name val="Open Sans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6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22">
    <xf numFmtId="0" fontId="0" fillId="0" borderId="0"/>
    <xf numFmtId="0" fontId="17" fillId="0" borderId="0"/>
    <xf numFmtId="44" fontId="38" fillId="0" borderId="0"/>
    <xf numFmtId="0" fontId="5" fillId="3" borderId="0"/>
    <xf numFmtId="43" fontId="38" fillId="0" borderId="0"/>
    <xf numFmtId="0" fontId="5" fillId="0" borderId="0"/>
    <xf numFmtId="0" fontId="22" fillId="0" borderId="0"/>
    <xf numFmtId="0" fontId="41" fillId="0" borderId="0"/>
    <xf numFmtId="0" fontId="41" fillId="0" borderId="0"/>
    <xf numFmtId="0" fontId="42" fillId="0" borderId="0"/>
    <xf numFmtId="0" fontId="5" fillId="0" borderId="0"/>
    <xf numFmtId="0" fontId="41" fillId="0" borderId="0"/>
    <xf numFmtId="0" fontId="43" fillId="0" borderId="0"/>
    <xf numFmtId="0" fontId="43" fillId="0" borderId="0"/>
    <xf numFmtId="43" fontId="5" fillId="0" borderId="0"/>
    <xf numFmtId="0" fontId="43" fillId="0" borderId="0"/>
    <xf numFmtId="9" fontId="5" fillId="0" borderId="0"/>
    <xf numFmtId="43" fontId="5" fillId="0" borderId="0"/>
    <xf numFmtId="0" fontId="42" fillId="0" borderId="0"/>
    <xf numFmtId="0" fontId="44" fillId="0" borderId="0"/>
    <xf numFmtId="0" fontId="45" fillId="6" borderId="0"/>
    <xf numFmtId="0" fontId="53" fillId="7" borderId="20"/>
  </cellStyleXfs>
  <cellXfs count="133">
    <xf numFmtId="0" fontId="0" fillId="0" borderId="0" xfId="0"/>
    <xf numFmtId="0" fontId="18" fillId="2" borderId="0" xfId="0" applyFont="1" applyFill="1"/>
    <xf numFmtId="0" fontId="0" fillId="2" borderId="0" xfId="0" applyFill="1"/>
    <xf numFmtId="0" fontId="18" fillId="0" borderId="0" xfId="0" applyFont="1"/>
    <xf numFmtId="0" fontId="19" fillId="0" borderId="0" xfId="0" applyFont="1"/>
    <xf numFmtId="0" fontId="19" fillId="0" borderId="1" xfId="0" applyFont="1" applyBorder="1"/>
    <xf numFmtId="0" fontId="19" fillId="0" borderId="2" xfId="0" applyFont="1" applyBorder="1" applyAlignment="1">
      <alignment horizontal="center"/>
    </xf>
    <xf numFmtId="0" fontId="20" fillId="0" borderId="0" xfId="0" applyFont="1"/>
    <xf numFmtId="0" fontId="21" fillId="0" borderId="0" xfId="0" applyFont="1"/>
    <xf numFmtId="10" fontId="20" fillId="0" borderId="0" xfId="0" applyNumberFormat="1" applyFont="1"/>
    <xf numFmtId="2" fontId="20" fillId="0" borderId="0" xfId="0" applyNumberFormat="1" applyFont="1"/>
    <xf numFmtId="10" fontId="0" fillId="0" borderId="0" xfId="0" applyNumberFormat="1"/>
    <xf numFmtId="0" fontId="23" fillId="0" borderId="0" xfId="0" applyFont="1"/>
    <xf numFmtId="2" fontId="0" fillId="0" borderId="0" xfId="0" applyNumberFormat="1"/>
    <xf numFmtId="0" fontId="24" fillId="0" borderId="0" xfId="0" applyFont="1"/>
    <xf numFmtId="0" fontId="25" fillId="0" borderId="0" xfId="0" applyFont="1"/>
    <xf numFmtId="0" fontId="17" fillId="0" borderId="0" xfId="1"/>
    <xf numFmtId="0" fontId="26" fillId="0" borderId="0" xfId="0" applyFont="1"/>
    <xf numFmtId="0" fontId="27" fillId="0" borderId="0" xfId="0" applyFont="1"/>
    <xf numFmtId="1" fontId="27" fillId="0" borderId="0" xfId="0" applyNumberFormat="1" applyFont="1"/>
    <xf numFmtId="10" fontId="27" fillId="0" borderId="0" xfId="0" applyNumberFormat="1" applyFont="1"/>
    <xf numFmtId="4" fontId="27" fillId="0" borderId="0" xfId="0" applyNumberFormat="1" applyFont="1"/>
    <xf numFmtId="2" fontId="27" fillId="0" borderId="0" xfId="0" applyNumberFormat="1" applyFont="1"/>
    <xf numFmtId="0" fontId="28" fillId="0" borderId="0" xfId="0" applyFont="1"/>
    <xf numFmtId="9" fontId="27" fillId="0" borderId="0" xfId="0" applyNumberFormat="1" applyFont="1"/>
    <xf numFmtId="2" fontId="27" fillId="0" borderId="0" xfId="0" applyNumberFormat="1" applyFont="1" applyAlignment="1">
      <alignment horizontal="right"/>
    </xf>
    <xf numFmtId="0" fontId="29" fillId="0" borderId="0" xfId="1" applyFont="1"/>
    <xf numFmtId="0" fontId="27" fillId="0" borderId="0" xfId="0" applyFont="1" applyAlignment="1">
      <alignment horizontal="right" vertical="center" wrapText="1"/>
    </xf>
    <xf numFmtId="0" fontId="27" fillId="0" borderId="0" xfId="0" applyFont="1" applyAlignment="1">
      <alignment vertical="center"/>
    </xf>
    <xf numFmtId="0" fontId="27" fillId="0" borderId="0" xfId="0" applyFont="1" applyAlignment="1">
      <alignment wrapText="1"/>
    </xf>
    <xf numFmtId="0" fontId="16" fillId="0" borderId="0" xfId="0" applyFont="1"/>
    <xf numFmtId="0" fontId="15" fillId="0" borderId="0" xfId="0" applyFont="1"/>
    <xf numFmtId="0" fontId="15" fillId="0" borderId="0" xfId="0" applyFont="1" applyAlignment="1">
      <alignment vertical="center"/>
    </xf>
    <xf numFmtId="0" fontId="0" fillId="0" borderId="0" xfId="0" applyAlignment="1">
      <alignment vertical="center"/>
    </xf>
    <xf numFmtId="0" fontId="31" fillId="0" borderId="0" xfId="0" applyFont="1"/>
    <xf numFmtId="0" fontId="0" fillId="0" borderId="1" xfId="0" applyBorder="1"/>
    <xf numFmtId="2" fontId="23" fillId="0" borderId="0" xfId="0" applyNumberFormat="1" applyFont="1"/>
    <xf numFmtId="2" fontId="27" fillId="0" borderId="0" xfId="0" applyNumberFormat="1" applyFont="1" applyAlignment="1">
      <alignment horizontal="right" vertical="center" wrapText="1"/>
    </xf>
    <xf numFmtId="2" fontId="29" fillId="0" borderId="0" xfId="1" applyNumberFormat="1" applyFont="1"/>
    <xf numFmtId="2" fontId="0" fillId="0" borderId="1" xfId="0" applyNumberFormat="1" applyBorder="1"/>
    <xf numFmtId="2" fontId="26" fillId="0" borderId="0" xfId="0" applyNumberFormat="1" applyFont="1"/>
    <xf numFmtId="2" fontId="15" fillId="0" borderId="0" xfId="0" applyNumberFormat="1" applyFont="1"/>
    <xf numFmtId="1" fontId="0" fillId="0" borderId="0" xfId="0" applyNumberFormat="1"/>
    <xf numFmtId="0" fontId="21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2" fontId="20" fillId="0" borderId="0" xfId="0" applyNumberFormat="1" applyFont="1" applyAlignment="1">
      <alignment horizontal="center" vertical="center" wrapText="1"/>
    </xf>
    <xf numFmtId="10" fontId="20" fillId="0" borderId="0" xfId="0" applyNumberFormat="1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4" fillId="0" borderId="0" xfId="0" applyFont="1"/>
    <xf numFmtId="0" fontId="32" fillId="0" borderId="0" xfId="0" applyFont="1"/>
    <xf numFmtId="0" fontId="32" fillId="0" borderId="1" xfId="0" applyFont="1" applyBorder="1"/>
    <xf numFmtId="0" fontId="32" fillId="0" borderId="3" xfId="0" applyFont="1" applyBorder="1"/>
    <xf numFmtId="0" fontId="32" fillId="0" borderId="4" xfId="0" applyFont="1" applyBorder="1"/>
    <xf numFmtId="0" fontId="33" fillId="0" borderId="0" xfId="0" applyFont="1"/>
    <xf numFmtId="0" fontId="33" fillId="0" borderId="1" xfId="0" applyFont="1" applyBorder="1"/>
    <xf numFmtId="0" fontId="13" fillId="0" borderId="0" xfId="0" applyFont="1"/>
    <xf numFmtId="0" fontId="12" fillId="0" borderId="0" xfId="0" applyFont="1"/>
    <xf numFmtId="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34" fillId="0" borderId="0" xfId="0" applyFont="1"/>
    <xf numFmtId="0" fontId="35" fillId="0" borderId="0" xfId="0" applyFont="1" applyAlignment="1">
      <alignment horizontal="left" vertical="center" indent="4"/>
    </xf>
    <xf numFmtId="0" fontId="36" fillId="0" borderId="0" xfId="0" applyFont="1" applyAlignment="1">
      <alignment horizontal="left" vertical="center" indent="8"/>
    </xf>
    <xf numFmtId="0" fontId="37" fillId="0" borderId="0" xfId="0" applyFont="1" applyAlignment="1">
      <alignment horizontal="left" vertical="center" indent="12"/>
    </xf>
    <xf numFmtId="0" fontId="35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1" fontId="30" fillId="0" borderId="0" xfId="0" applyNumberFormat="1" applyFont="1" applyAlignment="1">
      <alignment horizontal="center"/>
    </xf>
    <xf numFmtId="164" fontId="27" fillId="0" borderId="0" xfId="0" applyNumberFormat="1" applyFont="1"/>
    <xf numFmtId="0" fontId="8" fillId="0" borderId="0" xfId="0" applyFont="1"/>
    <xf numFmtId="0" fontId="7" fillId="0" borderId="0" xfId="0" applyFont="1"/>
    <xf numFmtId="0" fontId="6" fillId="0" borderId="0" xfId="0" applyFon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0" fontId="40" fillId="4" borderId="5" xfId="0" applyFont="1" applyFill="1" applyBorder="1"/>
    <xf numFmtId="9" fontId="11" fillId="0" borderId="0" xfId="0" applyNumberFormat="1" applyFont="1"/>
    <xf numFmtId="9" fontId="0" fillId="5" borderId="7" xfId="4" applyNumberFormat="1" applyFont="1" applyFill="1" applyBorder="1"/>
    <xf numFmtId="0" fontId="40" fillId="4" borderId="8" xfId="0" applyFont="1" applyFill="1" applyBorder="1"/>
    <xf numFmtId="0" fontId="0" fillId="5" borderId="6" xfId="2" applyNumberFormat="1" applyFont="1" applyFill="1" applyBorder="1"/>
    <xf numFmtId="0" fontId="4" fillId="0" borderId="0" xfId="5" applyFont="1"/>
    <xf numFmtId="0" fontId="39" fillId="0" borderId="0" xfId="5" applyFont="1"/>
    <xf numFmtId="0" fontId="4" fillId="0" borderId="9" xfId="5" applyFont="1" applyBorder="1"/>
    <xf numFmtId="0" fontId="4" fillId="0" borderId="10" xfId="5" applyFont="1" applyBorder="1"/>
    <xf numFmtId="0" fontId="4" fillId="0" borderId="11" xfId="5" applyFont="1" applyBorder="1"/>
    <xf numFmtId="0" fontId="4" fillId="0" borderId="12" xfId="5" applyFont="1" applyBorder="1" applyAlignment="1">
      <alignment horizontal="center"/>
    </xf>
    <xf numFmtId="9" fontId="4" fillId="0" borderId="3" xfId="5" applyNumberFormat="1" applyFont="1" applyBorder="1" applyAlignment="1">
      <alignment horizontal="center"/>
    </xf>
    <xf numFmtId="0" fontId="4" fillId="0" borderId="3" xfId="5" applyFont="1" applyBorder="1" applyAlignment="1">
      <alignment horizontal="center"/>
    </xf>
    <xf numFmtId="9" fontId="4" fillId="0" borderId="3" xfId="16" applyFont="1" applyBorder="1" applyAlignment="1">
      <alignment horizontal="center"/>
    </xf>
    <xf numFmtId="0" fontId="3" fillId="0" borderId="0" xfId="0" applyFont="1"/>
    <xf numFmtId="0" fontId="3" fillId="0" borderId="0" xfId="0" quotePrefix="1" applyFont="1"/>
    <xf numFmtId="165" fontId="3" fillId="0" borderId="0" xfId="0" applyNumberFormat="1" applyFont="1"/>
    <xf numFmtId="2" fontId="20" fillId="0" borderId="0" xfId="0" applyNumberFormat="1" applyFont="1" applyAlignment="1">
      <alignment horizontal="right"/>
    </xf>
    <xf numFmtId="0" fontId="45" fillId="6" borderId="0" xfId="20"/>
    <xf numFmtId="0" fontId="46" fillId="0" borderId="13" xfId="0" applyFont="1" applyBorder="1" applyAlignment="1">
      <alignment horizontal="center" vertical="top"/>
    </xf>
    <xf numFmtId="0" fontId="47" fillId="0" borderId="14" xfId="0" applyFont="1" applyBorder="1" applyAlignment="1">
      <alignment horizontal="center" vertical="top"/>
    </xf>
    <xf numFmtId="0" fontId="2" fillId="0" borderId="0" xfId="0" applyFont="1"/>
    <xf numFmtId="0" fontId="48" fillId="0" borderId="15" xfId="0" applyFont="1" applyBorder="1" applyAlignment="1">
      <alignment horizontal="center" vertical="top"/>
    </xf>
    <xf numFmtId="0" fontId="49" fillId="0" borderId="16" xfId="0" applyFont="1" applyBorder="1" applyAlignment="1">
      <alignment horizontal="center" vertical="top"/>
    </xf>
    <xf numFmtId="0" fontId="50" fillId="0" borderId="17" xfId="0" applyFont="1" applyBorder="1" applyAlignment="1">
      <alignment horizontal="center" vertical="top"/>
    </xf>
    <xf numFmtId="0" fontId="1" fillId="0" borderId="0" xfId="0" applyFont="1"/>
    <xf numFmtId="0" fontId="51" fillId="0" borderId="18" xfId="0" applyFont="1" applyBorder="1" applyAlignment="1">
      <alignment horizontal="center" vertical="top"/>
    </xf>
    <xf numFmtId="0" fontId="52" fillId="0" borderId="19" xfId="0" applyFont="1" applyBorder="1" applyAlignment="1">
      <alignment horizontal="center" vertical="top"/>
    </xf>
    <xf numFmtId="0" fontId="53" fillId="7" borderId="20" xfId="21" applyAlignment="1">
      <alignment horizontal="center" vertical="top"/>
    </xf>
    <xf numFmtId="0" fontId="53" fillId="7" borderId="20" xfId="21"/>
    <xf numFmtId="0" fontId="53" fillId="7" borderId="21" xfId="21" applyBorder="1" applyAlignment="1">
      <alignment horizontal="center" vertical="top"/>
    </xf>
    <xf numFmtId="0" fontId="52" fillId="0" borderId="22" xfId="0" applyFont="1" applyBorder="1" applyAlignment="1">
      <alignment horizontal="center" vertical="top"/>
    </xf>
    <xf numFmtId="2" fontId="18" fillId="0" borderId="0" xfId="0" applyNumberFormat="1" applyFont="1"/>
    <xf numFmtId="2" fontId="18" fillId="0" borderId="23" xfId="0" applyNumberFormat="1" applyFont="1" applyBorder="1"/>
    <xf numFmtId="2" fontId="0" fillId="0" borderId="23" xfId="0" applyNumberFormat="1" applyBorder="1"/>
    <xf numFmtId="0" fontId="54" fillId="0" borderId="24" xfId="0" applyFont="1" applyBorder="1" applyAlignment="1">
      <alignment horizontal="center" vertical="top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2" fontId="1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5" applyFont="1" applyAlignment="1">
      <alignment horizontal="center"/>
    </xf>
    <xf numFmtId="0" fontId="0" fillId="0" borderId="0" xfId="0"/>
    <xf numFmtId="44" fontId="0" fillId="0" borderId="0" xfId="0" applyNumberFormat="1"/>
    <xf numFmtId="167" fontId="4" fillId="0" borderId="3" xfId="5" applyNumberFormat="1" applyFont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ont="1"/>
    <xf numFmtId="0" fontId="55" fillId="0" borderId="0" xfId="0" applyFont="1"/>
    <xf numFmtId="10" fontId="1" fillId="0" borderId="0" xfId="0" applyNumberFormat="1" applyFont="1"/>
    <xf numFmtId="0" fontId="18" fillId="0" borderId="25" xfId="0" applyFont="1" applyBorder="1"/>
    <xf numFmtId="0" fontId="1" fillId="0" borderId="25" xfId="0" applyFont="1" applyBorder="1"/>
    <xf numFmtId="0" fontId="0" fillId="0" borderId="25" xfId="0" applyBorder="1"/>
    <xf numFmtId="2" fontId="1" fillId="0" borderId="0" xfId="0" applyNumberFormat="1" applyFont="1"/>
    <xf numFmtId="0" fontId="4" fillId="0" borderId="0" xfId="5" applyFont="1" applyAlignment="1">
      <alignment horizontal="center"/>
    </xf>
    <xf numFmtId="0" fontId="0" fillId="0" borderId="0" xfId="0"/>
  </cellXfs>
  <cellStyles count="22">
    <cellStyle name="Berechnung" xfId="21" builtinId="22"/>
    <cellStyle name="Comma 2" xfId="14"/>
    <cellStyle name="Comma 2 2" xfId="17"/>
    <cellStyle name="Erklärender Text 2" xfId="6"/>
    <cellStyle name="Foreground" xfId="3"/>
    <cellStyle name="Komma" xfId="4" builtinId="3"/>
    <cellStyle name="Link" xfId="1" builtinId="8"/>
    <cellStyle name="Link 2" xfId="19"/>
    <cellStyle name="Neutral" xfId="20" builtinId="28"/>
    <cellStyle name="Normal 10" xfId="11"/>
    <cellStyle name="Normal 2" xfId="12"/>
    <cellStyle name="Normal 3" xfId="13"/>
    <cellStyle name="Normal 3 2" xfId="15"/>
    <cellStyle name="Normal 4" xfId="10"/>
    <cellStyle name="Normal 5" xfId="18"/>
    <cellStyle name="Prozent 2" xfId="16"/>
    <cellStyle name="Standard" xfId="0" builtinId="0"/>
    <cellStyle name="Standard 2" xfId="9"/>
    <cellStyle name="Standard 3" xfId="7"/>
    <cellStyle name="Standard 3 2" xfId="8"/>
    <cellStyle name="Standard 4" xfId="5"/>
    <cellStyle name="Währung" xfId="2" builtinId="4"/>
  </cellStyles>
  <dxfs count="5">
    <dxf>
      <font>
        <color theme="0"/>
      </font>
      <fill>
        <patternFill>
          <bgColor theme="3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Levelised</a:t>
            </a:r>
            <a:r>
              <a:rPr lang="en-US" baseline="0"/>
              <a:t> cost of production in [€/kg H2]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61926973573992"/>
          <c:y val="0.11203939386730739"/>
          <c:w val="0.8651413002266094"/>
          <c:h val="0.78865071246758811"/>
        </c:manualLayout>
      </c:layout>
      <c:lineChart>
        <c:grouping val="standard"/>
        <c:varyColors val="0"/>
        <c:ser>
          <c:idx val="0"/>
          <c:order val="0"/>
          <c:tx>
            <c:strRef>
              <c:f>'Reference Results'!$B$1</c:f>
              <c:strCache>
                <c:ptCount val="1"/>
                <c:pt idx="0">
                  <c:v>Norway_Onshore_1_low_temp_optimistic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Results'!$B$2:$B$27</c:f>
              <c:numCache>
                <c:formatCode>0.00</c:formatCode>
                <c:ptCount val="26"/>
                <c:pt idx="0">
                  <c:v>2.0388163982075249</c:v>
                </c:pt>
                <c:pt idx="1">
                  <c:v>1.9967777756413181</c:v>
                </c:pt>
                <c:pt idx="2">
                  <c:v>1.9574658287480271</c:v>
                </c:pt>
                <c:pt idx="3">
                  <c:v>1.920486979942289</c:v>
                </c:pt>
                <c:pt idx="4">
                  <c:v>1.8855264146092321</c:v>
                </c:pt>
                <c:pt idx="5">
                  <c:v>1.852328596965777</c:v>
                </c:pt>
                <c:pt idx="6">
                  <c:v>1.8032134661126999</c:v>
                </c:pt>
                <c:pt idx="7">
                  <c:v>1.7642093806773009</c:v>
                </c:pt>
                <c:pt idx="8">
                  <c:v>1.7265364913862671</c:v>
                </c:pt>
                <c:pt idx="9">
                  <c:v>1.6902489052399809</c:v>
                </c:pt>
                <c:pt idx="10">
                  <c:v>1.6556399514014171</c:v>
                </c:pt>
                <c:pt idx="11">
                  <c:v>1.621752292106041</c:v>
                </c:pt>
                <c:pt idx="12">
                  <c:v>1.588729681867374</c:v>
                </c:pt>
                <c:pt idx="13">
                  <c:v>1.5581916231839199</c:v>
                </c:pt>
                <c:pt idx="14">
                  <c:v>1.527518579938137</c:v>
                </c:pt>
                <c:pt idx="15">
                  <c:v>1.496898912017643</c:v>
                </c:pt>
                <c:pt idx="16">
                  <c:v>1.470094194266002</c:v>
                </c:pt>
                <c:pt idx="17">
                  <c:v>1.4443769183903861</c:v>
                </c:pt>
                <c:pt idx="18">
                  <c:v>1.4192420478296319</c:v>
                </c:pt>
                <c:pt idx="19">
                  <c:v>1.3972576228649221</c:v>
                </c:pt>
                <c:pt idx="20">
                  <c:v>1.3525226802504611</c:v>
                </c:pt>
                <c:pt idx="21">
                  <c:v>1.325909783363358</c:v>
                </c:pt>
                <c:pt idx="22">
                  <c:v>1.3001670394550151</c:v>
                </c:pt>
                <c:pt idx="23">
                  <c:v>1.2752183376668891</c:v>
                </c:pt>
                <c:pt idx="24">
                  <c:v>1.2509972417235811</c:v>
                </c:pt>
                <c:pt idx="25">
                  <c:v>1.227445406387925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7-4D63-AA63-DD2DEFB88663}"/>
            </c:ext>
          </c:extLst>
        </c:ser>
        <c:ser>
          <c:idx val="1"/>
          <c:order val="1"/>
          <c:tx>
            <c:strRef>
              <c:f>'Reference Results'!$C$1</c:f>
              <c:strCache>
                <c:ptCount val="1"/>
                <c:pt idx="0">
                  <c:v>LCOH_BLUE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'Reference Results'!$C$2:$C$27</c:f>
              <c:numCache>
                <c:formatCode>0.00</c:formatCode>
                <c:ptCount val="26"/>
                <c:pt idx="0">
                  <c:v>2.5898200972602741</c:v>
                </c:pt>
                <c:pt idx="1">
                  <c:v>2.3734467440547942</c:v>
                </c:pt>
                <c:pt idx="2">
                  <c:v>2.1557201748493151</c:v>
                </c:pt>
                <c:pt idx="3">
                  <c:v>1.8216518896438361</c:v>
                </c:pt>
                <c:pt idx="4">
                  <c:v>1.8311958884383559</c:v>
                </c:pt>
                <c:pt idx="5">
                  <c:v>1.839386671232877</c:v>
                </c:pt>
                <c:pt idx="6">
                  <c:v>1.8565167630821919</c:v>
                </c:pt>
                <c:pt idx="7">
                  <c:v>1.872222648339041</c:v>
                </c:pt>
                <c:pt idx="8">
                  <c:v>1.8865015333330479</c:v>
                </c:pt>
                <c:pt idx="9">
                  <c:v>1.8993507640773539</c:v>
                </c:pt>
                <c:pt idx="10">
                  <c:v>1.9107678192844459</c:v>
                </c:pt>
                <c:pt idx="11">
                  <c:v>1.9207503037311819</c:v>
                </c:pt>
                <c:pt idx="12">
                  <c:v>1.929295941955582</c:v>
                </c:pt>
                <c:pt idx="13">
                  <c:v>1.9364025722687619</c:v>
                </c:pt>
                <c:pt idx="14">
                  <c:v>1.942068141066283</c:v>
                </c:pt>
                <c:pt idx="15">
                  <c:v>1.9462906974239269</c:v>
                </c:pt>
                <c:pt idx="16">
                  <c:v>1.94050072396369</c:v>
                </c:pt>
                <c:pt idx="17">
                  <c:v>1.933856155976464</c:v>
                </c:pt>
                <c:pt idx="18">
                  <c:v>1.9263553207885999</c:v>
                </c:pt>
                <c:pt idx="19">
                  <c:v>1.9179966293601289</c:v>
                </c:pt>
                <c:pt idx="20">
                  <c:v>1.908778572103081</c:v>
                </c:pt>
                <c:pt idx="21">
                  <c:v>1.898193458908886</c:v>
                </c:pt>
                <c:pt idx="22">
                  <c:v>1.886788471374401</c:v>
                </c:pt>
                <c:pt idx="23">
                  <c:v>1.87456231521664</c:v>
                </c:pt>
                <c:pt idx="24">
                  <c:v>1.861513760866766</c:v>
                </c:pt>
                <c:pt idx="25">
                  <c:v>1.8396297082191779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27-4D63-AA63-DD2DEFB88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190832"/>
        <c:axId val="721192480"/>
      </c:lineChart>
      <c:catAx>
        <c:axId val="72119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192480"/>
        <c:crosses val="autoZero"/>
        <c:auto val="1"/>
        <c:lblAlgn val="ctr"/>
        <c:lblOffset val="100"/>
        <c:noMultiLvlLbl val="0"/>
      </c:catAx>
      <c:valAx>
        <c:axId val="7211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190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962975372759257"/>
          <c:y val="0.1504593572329139"/>
          <c:w val="0.33994843257602719"/>
          <c:h val="0.1646318839225215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Lelvelised</a:t>
            </a:r>
            <a:r>
              <a:rPr lang="en-GB" baseline="0"/>
              <a:t> transport cost [€/kg H2]</a:t>
            </a: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5210922429876985E-2"/>
          <c:y val="0.1117019258134902"/>
          <c:w val="0.87925576321032162"/>
          <c:h val="0.79658144388577934"/>
        </c:manualLayout>
      </c:layout>
      <c:lineChart>
        <c:grouping val="standard"/>
        <c:varyColors val="0"/>
        <c:ser>
          <c:idx val="0"/>
          <c:order val="0"/>
          <c:tx>
            <c:strRef>
              <c:f>'Reference Results'!$G$1</c:f>
              <c:strCache>
                <c:ptCount val="1"/>
                <c:pt idx="0">
                  <c:v>Retrofit_pipeline_costs_off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Results'!$G$2:$G$27</c:f>
              <c:numCache>
                <c:formatCode>0.00</c:formatCode>
                <c:ptCount val="26"/>
                <c:pt idx="0">
                  <c:v>0.1018919363964793</c:v>
                </c:pt>
                <c:pt idx="1">
                  <c:v>0.1033217933964793</c:v>
                </c:pt>
                <c:pt idx="2">
                  <c:v>0.1047516503964793</c:v>
                </c:pt>
                <c:pt idx="3">
                  <c:v>0.1061815073964793</c:v>
                </c:pt>
                <c:pt idx="4">
                  <c:v>0.10761136439647929</c:v>
                </c:pt>
                <c:pt idx="5">
                  <c:v>0.1090412213964793</c:v>
                </c:pt>
                <c:pt idx="6">
                  <c:v>0.1091062148964793</c:v>
                </c:pt>
                <c:pt idx="7">
                  <c:v>0.1091712083964793</c:v>
                </c:pt>
                <c:pt idx="8">
                  <c:v>0.1092362018964793</c:v>
                </c:pt>
                <c:pt idx="9">
                  <c:v>0.1093011953964793</c:v>
                </c:pt>
                <c:pt idx="10">
                  <c:v>0.1093661888964793</c:v>
                </c:pt>
                <c:pt idx="11">
                  <c:v>0.1094311823964793</c:v>
                </c:pt>
                <c:pt idx="12">
                  <c:v>0.10949617589647929</c:v>
                </c:pt>
                <c:pt idx="13">
                  <c:v>0.10956116939647929</c:v>
                </c:pt>
                <c:pt idx="14">
                  <c:v>0.10962616289647931</c:v>
                </c:pt>
                <c:pt idx="15">
                  <c:v>0.10969115639647931</c:v>
                </c:pt>
                <c:pt idx="16">
                  <c:v>0.1089762278964793</c:v>
                </c:pt>
                <c:pt idx="17">
                  <c:v>0.1082612993964793</c:v>
                </c:pt>
                <c:pt idx="18">
                  <c:v>0.1075463708964793</c:v>
                </c:pt>
                <c:pt idx="19">
                  <c:v>0.10683144239647931</c:v>
                </c:pt>
                <c:pt idx="20">
                  <c:v>0.1061165138964793</c:v>
                </c:pt>
                <c:pt idx="21">
                  <c:v>0.1054015853964793</c:v>
                </c:pt>
                <c:pt idx="22">
                  <c:v>0.1046866568964793</c:v>
                </c:pt>
                <c:pt idx="23">
                  <c:v>0.10397172839647929</c:v>
                </c:pt>
                <c:pt idx="24">
                  <c:v>0.1032567998964793</c:v>
                </c:pt>
                <c:pt idx="25">
                  <c:v>0.1025418713964793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A-4845-8CB6-14CC396DD612}"/>
            </c:ext>
          </c:extLst>
        </c:ser>
        <c:ser>
          <c:idx val="1"/>
          <c:order val="1"/>
          <c:tx>
            <c:strRef>
              <c:f>'Reference Results'!$E$1</c:f>
              <c:strCache>
                <c:ptCount val="1"/>
                <c:pt idx="0">
                  <c:v>New_Pipeline_costs_off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Results'!$E$2:$E$27</c:f>
              <c:numCache>
                <c:formatCode>0.00</c:formatCode>
                <c:ptCount val="26"/>
                <c:pt idx="0">
                  <c:v>0.36659021700856959</c:v>
                </c:pt>
                <c:pt idx="1">
                  <c:v>0.36802007400856962</c:v>
                </c:pt>
                <c:pt idx="2">
                  <c:v>0.3694499310085696</c:v>
                </c:pt>
                <c:pt idx="3">
                  <c:v>0.37087978800856958</c:v>
                </c:pt>
                <c:pt idx="4">
                  <c:v>0.37230964500856961</c:v>
                </c:pt>
                <c:pt idx="5">
                  <c:v>0.37373950200856948</c:v>
                </c:pt>
                <c:pt idx="6">
                  <c:v>0.37380449550856959</c:v>
                </c:pt>
                <c:pt idx="7">
                  <c:v>0.37386948900856959</c:v>
                </c:pt>
                <c:pt idx="8">
                  <c:v>0.37393448250856959</c:v>
                </c:pt>
                <c:pt idx="9">
                  <c:v>0.37399947600856948</c:v>
                </c:pt>
                <c:pt idx="10">
                  <c:v>0.37406446950856959</c:v>
                </c:pt>
                <c:pt idx="11">
                  <c:v>0.37412946300856958</c:v>
                </c:pt>
                <c:pt idx="12">
                  <c:v>0.37419445650856958</c:v>
                </c:pt>
                <c:pt idx="13">
                  <c:v>0.37425945000856958</c:v>
                </c:pt>
                <c:pt idx="14">
                  <c:v>0.37432444350856958</c:v>
                </c:pt>
                <c:pt idx="15">
                  <c:v>0.37438943700856958</c:v>
                </c:pt>
                <c:pt idx="16">
                  <c:v>0.37367450850856959</c:v>
                </c:pt>
                <c:pt idx="17">
                  <c:v>0.3729595800085696</c:v>
                </c:pt>
                <c:pt idx="18">
                  <c:v>0.3722446515085695</c:v>
                </c:pt>
                <c:pt idx="19">
                  <c:v>0.37152972300856951</c:v>
                </c:pt>
                <c:pt idx="20">
                  <c:v>0.37081479450856952</c:v>
                </c:pt>
                <c:pt idx="21">
                  <c:v>0.37009986600856959</c:v>
                </c:pt>
                <c:pt idx="22">
                  <c:v>0.3693849375085696</c:v>
                </c:pt>
                <c:pt idx="23">
                  <c:v>0.36867000900856961</c:v>
                </c:pt>
                <c:pt idx="24">
                  <c:v>0.36795508050856962</c:v>
                </c:pt>
                <c:pt idx="25">
                  <c:v>0.36724015200856958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A-4845-8CB6-14CC396DD612}"/>
            </c:ext>
          </c:extLst>
        </c:ser>
        <c:ser>
          <c:idx val="2"/>
          <c:order val="2"/>
          <c:tx>
            <c:strRef>
              <c:f>'Reference Results'!$N$1</c:f>
              <c:strCache>
                <c:ptCount val="1"/>
                <c:pt idx="0">
                  <c:v>LH2_transport_costs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Results'!$N$2:$N$27</c:f>
              <c:numCache>
                <c:formatCode>0.00</c:formatCode>
                <c:ptCount val="26"/>
                <c:pt idx="0">
                  <c:v>2.0429529471860248</c:v>
                </c:pt>
                <c:pt idx="1">
                  <c:v>1.978524916481033</c:v>
                </c:pt>
                <c:pt idx="2">
                  <c:v>1.916627183085633</c:v>
                </c:pt>
                <c:pt idx="3">
                  <c:v>1.8537135725708</c:v>
                </c:pt>
                <c:pt idx="4">
                  <c:v>1.7920932637483691</c:v>
                </c:pt>
                <c:pt idx="5">
                  <c:v>1.7312384898681501</c:v>
                </c:pt>
                <c:pt idx="6">
                  <c:v>1.669438999786828</c:v>
                </c:pt>
                <c:pt idx="7">
                  <c:v>1.609942717246198</c:v>
                </c:pt>
                <c:pt idx="8">
                  <c:v>1.553527856206673</c:v>
                </c:pt>
                <c:pt idx="9">
                  <c:v>1.495843221677764</c:v>
                </c:pt>
                <c:pt idx="10">
                  <c:v>1.4346984791099771</c:v>
                </c:pt>
                <c:pt idx="11">
                  <c:v>1.370431431792186</c:v>
                </c:pt>
                <c:pt idx="12">
                  <c:v>1.3085060677419249</c:v>
                </c:pt>
                <c:pt idx="13">
                  <c:v>1.2495688380941881</c:v>
                </c:pt>
                <c:pt idx="14">
                  <c:v>1.1944449052701691</c:v>
                </c:pt>
                <c:pt idx="15">
                  <c:v>1.1386295946722691</c:v>
                </c:pt>
                <c:pt idx="16">
                  <c:v>1.112212691281053</c:v>
                </c:pt>
                <c:pt idx="17">
                  <c:v>1.087055557068447</c:v>
                </c:pt>
                <c:pt idx="18">
                  <c:v>1.0625675485627659</c:v>
                </c:pt>
                <c:pt idx="19">
                  <c:v>1.0380928814871799</c:v>
                </c:pt>
                <c:pt idx="20">
                  <c:v>1.0113550422586219</c:v>
                </c:pt>
                <c:pt idx="21">
                  <c:v>0.98013179553176122</c:v>
                </c:pt>
                <c:pt idx="22">
                  <c:v>0.94385717740208253</c:v>
                </c:pt>
                <c:pt idx="23">
                  <c:v>0.90490012415602517</c:v>
                </c:pt>
                <c:pt idx="24">
                  <c:v>0.86798947626758738</c:v>
                </c:pt>
                <c:pt idx="25">
                  <c:v>0.83508124772354209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5A-4845-8CB6-14CC396DD612}"/>
            </c:ext>
          </c:extLst>
        </c:ser>
        <c:ser>
          <c:idx val="3"/>
          <c:order val="3"/>
          <c:tx>
            <c:strRef>
              <c:f>'Reference Results'!$T$1</c:f>
              <c:strCache>
                <c:ptCount val="1"/>
                <c:pt idx="0">
                  <c:v>LNH3_transport_costs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Results'!$T$2:$T$27</c:f>
              <c:numCache>
                <c:formatCode>0.00</c:formatCode>
                <c:ptCount val="26"/>
                <c:pt idx="0">
                  <c:v>1.093036104385297</c:v>
                </c:pt>
                <c:pt idx="1">
                  <c:v>1.061460784881177</c:v>
                </c:pt>
                <c:pt idx="2">
                  <c:v>1.034307469857995</c:v>
                </c:pt>
                <c:pt idx="3">
                  <c:v>1.0056144792476569</c:v>
                </c:pt>
                <c:pt idx="4">
                  <c:v>0.97904208162719453</c:v>
                </c:pt>
                <c:pt idx="5">
                  <c:v>0.95382968134689228</c:v>
                </c:pt>
                <c:pt idx="6">
                  <c:v>0.9296770766604372</c:v>
                </c:pt>
                <c:pt idx="7">
                  <c:v>0.909117942969357</c:v>
                </c:pt>
                <c:pt idx="8">
                  <c:v>0.89315697429933305</c:v>
                </c:pt>
                <c:pt idx="9">
                  <c:v>0.87492899636875088</c:v>
                </c:pt>
                <c:pt idx="10">
                  <c:v>0.85128128385581969</c:v>
                </c:pt>
                <c:pt idx="11">
                  <c:v>0.82300999204698844</c:v>
                </c:pt>
                <c:pt idx="12">
                  <c:v>0.79818289312807367</c:v>
                </c:pt>
                <c:pt idx="13">
                  <c:v>0.77747997638012678</c:v>
                </c:pt>
                <c:pt idx="14">
                  <c:v>0.76172898957722612</c:v>
                </c:pt>
                <c:pt idx="15">
                  <c:v>0.74456540474623023</c:v>
                </c:pt>
                <c:pt idx="16">
                  <c:v>0.73764665796331519</c:v>
                </c:pt>
                <c:pt idx="17">
                  <c:v>0.73213644069474837</c:v>
                </c:pt>
                <c:pt idx="18">
                  <c:v>0.72720729917652038</c:v>
                </c:pt>
                <c:pt idx="19">
                  <c:v>0.72198135235153416</c:v>
                </c:pt>
                <c:pt idx="20">
                  <c:v>0.7135949321301932</c:v>
                </c:pt>
                <c:pt idx="21">
                  <c:v>0.69940517738362384</c:v>
                </c:pt>
                <c:pt idx="22">
                  <c:v>0.67894745821324287</c:v>
                </c:pt>
                <c:pt idx="23">
                  <c:v>0.65532783192518607</c:v>
                </c:pt>
                <c:pt idx="24">
                  <c:v>0.6342697349133386</c:v>
                </c:pt>
                <c:pt idx="25">
                  <c:v>0.61791667699460906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5A-4845-8CB6-14CC396DD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625888"/>
        <c:axId val="321627536"/>
      </c:lineChart>
      <c:catAx>
        <c:axId val="32162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27536"/>
        <c:crosses val="autoZero"/>
        <c:auto val="1"/>
        <c:lblAlgn val="ctr"/>
        <c:lblOffset val="100"/>
        <c:noMultiLvlLbl val="0"/>
      </c:catAx>
      <c:valAx>
        <c:axId val="32162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25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45463744742755"/>
          <c:y val="0.1213917085665497"/>
          <c:w val="0.24897426209439749"/>
          <c:h val="0.2008361454818148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2</xdr:row>
      <xdr:rowOff>12700</xdr:rowOff>
    </xdr:from>
    <xdr:to>
      <xdr:col>6</xdr:col>
      <xdr:colOff>812800</xdr:colOff>
      <xdr:row>23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12700</xdr:rowOff>
    </xdr:from>
    <xdr:to>
      <xdr:col>15</xdr:col>
      <xdr:colOff>12700</xdr:colOff>
      <xdr:row>23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Quellen\Data\beis-co2-shipping-cost-mode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log"/>
      <sheetName val="Summary sheet"/>
      <sheetName val="Front page"/>
      <sheetName val="Main control"/>
      <sheetName val="Modelling inputs"/>
      <sheetName val="Shipping infrastructure"/>
      <sheetName val="Port distances"/>
      <sheetName val="Storage locations"/>
      <sheetName val="Engineering inputs"/>
      <sheetName val="Pipeline costs"/>
      <sheetName val="Pipeline infrastructure costs"/>
      <sheetName val="Shipping infrastructure costs"/>
      <sheetName val="Results Active scenario"/>
      <sheetName val="Results Pre-defined scenarios"/>
    </sheetNames>
    <sheetDataSet>
      <sheetData sheetId="0" refreshError="1"/>
      <sheetData sheetId="1" refreshError="1"/>
      <sheetData sheetId="2" refreshError="1"/>
      <sheetData sheetId="3">
        <row r="10">
          <cell r="G10">
            <v>0.05</v>
          </cell>
        </row>
        <row r="11">
          <cell r="G11">
            <v>40</v>
          </cell>
        </row>
        <row r="12">
          <cell r="G12">
            <v>40</v>
          </cell>
        </row>
        <row r="13">
          <cell r="G13" t="str">
            <v>Central</v>
          </cell>
        </row>
        <row r="29">
          <cell r="G29" t="str">
            <v>Yes</v>
          </cell>
        </row>
        <row r="32">
          <cell r="H32">
            <v>1000</v>
          </cell>
        </row>
      </sheetData>
      <sheetData sheetId="4">
        <row r="8">
          <cell r="G8">
            <v>1</v>
          </cell>
          <cell r="I8">
            <v>7</v>
          </cell>
          <cell r="Q8">
            <v>4</v>
          </cell>
        </row>
      </sheetData>
      <sheetData sheetId="5"/>
      <sheetData sheetId="6" refreshError="1"/>
      <sheetData sheetId="7" refreshError="1"/>
      <sheetData sheetId="8">
        <row r="13">
          <cell r="D13">
            <v>10</v>
          </cell>
        </row>
        <row r="14">
          <cell r="D14">
            <v>25</v>
          </cell>
        </row>
        <row r="15">
          <cell r="D15">
            <v>10</v>
          </cell>
        </row>
        <row r="16">
          <cell r="D16">
            <v>0.75</v>
          </cell>
        </row>
        <row r="20">
          <cell r="D20">
            <v>0.75</v>
          </cell>
        </row>
      </sheetData>
      <sheetData sheetId="9">
        <row r="8">
          <cell r="D8" t="str">
            <v>Electricity</v>
          </cell>
        </row>
      </sheetData>
      <sheetData sheetId="10"/>
      <sheetData sheetId="1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globalchange.mit.edu/sites/default/files/Smith-TPP-2021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2/ese3.1232" TargetMode="External"/><Relationship Id="rId2" Type="http://schemas.openxmlformats.org/officeDocument/2006/relationships/hyperlink" Target="https://assets.publishing.service.gov.uk/government/uploads/system/uploads/attachment_data/file/1067137/fugitive-hydrogen-emissions-future-hydrogen-economy.pdf" TargetMode="External"/><Relationship Id="rId1" Type="http://schemas.openxmlformats.org/officeDocument/2006/relationships/hyperlink" Target="https://iea.blob.core.windows.net/assets/830fe099-5530-48f2-a7c1-11f35d510983/WorldEnergyOutlook2022.pdf" TargetMode="External"/><Relationship Id="rId5" Type="http://schemas.openxmlformats.org/officeDocument/2006/relationships/hyperlink" Target="https://sci-hub.st/10.1016/j.egyr.2020.07.013" TargetMode="External"/><Relationship Id="rId4" Type="http://schemas.openxmlformats.org/officeDocument/2006/relationships/hyperlink" Target="https://www.hydrogen.energy.gov/pdfs/19001_hydrogen_liquefaction_costs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xchangerates.org.uk/USD-EUR-spot-exchange-rates-history-2022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3" sqref="C43"/>
    </sheetView>
  </sheetViews>
  <sheetFormatPr baseColWidth="10" defaultRowHeight="15.75"/>
  <sheetData>
    <row r="1" spans="1:1">
      <c r="A1" s="3" t="s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</sheetPr>
  <dimension ref="A1:D91"/>
  <sheetViews>
    <sheetView zoomScale="120" zoomScaleNormal="120" workbookViewId="0">
      <pane ySplit="1" topLeftCell="A2" activePane="bottomLeft" state="frozen"/>
      <selection pane="bottomLeft" activeCell="G18" sqref="G18"/>
    </sheetView>
  </sheetViews>
  <sheetFormatPr baseColWidth="10" defaultRowHeight="15.75"/>
  <cols>
    <col min="1" max="1" width="62" style="118" customWidth="1"/>
    <col min="2" max="2" width="18.625" style="118" bestFit="1" customWidth="1"/>
    <col min="3" max="3" width="18.625" style="118" customWidth="1"/>
    <col min="4" max="4" width="11.125" style="118" bestFit="1" customWidth="1"/>
  </cols>
  <sheetData>
    <row r="1" spans="1:4">
      <c r="A1" t="s">
        <v>248</v>
      </c>
      <c r="B1" t="s">
        <v>66</v>
      </c>
      <c r="C1" s="64" t="s">
        <v>3</v>
      </c>
      <c r="D1" s="18">
        <v>2020</v>
      </c>
    </row>
    <row r="2" spans="1:4">
      <c r="A2" s="48" t="s">
        <v>1980</v>
      </c>
      <c r="B2">
        <v>0.05</v>
      </c>
    </row>
    <row r="3" spans="1:4">
      <c r="A3" s="64" t="s">
        <v>2003</v>
      </c>
      <c r="B3">
        <v>1.7</v>
      </c>
      <c r="C3" t="s">
        <v>2004</v>
      </c>
    </row>
    <row r="4" spans="1:4">
      <c r="A4" s="65" t="s">
        <v>2005</v>
      </c>
      <c r="B4">
        <v>1.7000000000000001E-2</v>
      </c>
    </row>
    <row r="5" spans="1:4">
      <c r="A5" s="65" t="s">
        <v>2006</v>
      </c>
      <c r="B5">
        <v>8.9999999999999993E-3</v>
      </c>
    </row>
    <row r="6" spans="1:4">
      <c r="A6" s="63" t="s">
        <v>302</v>
      </c>
      <c r="B6">
        <v>190</v>
      </c>
      <c r="C6" s="56" t="s">
        <v>303</v>
      </c>
    </row>
    <row r="7" spans="1:4" ht="17.100000000000001" customHeight="1">
      <c r="A7" s="63" t="s">
        <v>304</v>
      </c>
      <c r="B7">
        <f>(B6+B8)/2</f>
        <v>260</v>
      </c>
      <c r="C7" s="56" t="s">
        <v>303</v>
      </c>
      <c r="D7">
        <f>13000000/33.33*8760/1000</f>
        <v>3416741.674167417</v>
      </c>
    </row>
    <row r="8" spans="1:4">
      <c r="A8" s="63" t="s">
        <v>305</v>
      </c>
      <c r="B8">
        <v>330</v>
      </c>
      <c r="C8" s="56" t="s">
        <v>303</v>
      </c>
    </row>
    <row r="9" spans="1:4">
      <c r="A9" s="63" t="s">
        <v>306</v>
      </c>
      <c r="B9">
        <v>5000</v>
      </c>
      <c r="C9" s="56" t="s">
        <v>303</v>
      </c>
    </row>
    <row r="10" spans="1:4">
      <c r="A10" s="63" t="s">
        <v>307</v>
      </c>
      <c r="B10">
        <f>B9/8760</f>
        <v>0.57077625570776258</v>
      </c>
      <c r="C10" s="56" t="s">
        <v>303</v>
      </c>
    </row>
    <row r="11" spans="1:4">
      <c r="A11" s="63" t="s">
        <v>308</v>
      </c>
      <c r="B11">
        <v>13</v>
      </c>
      <c r="C11" s="56"/>
    </row>
    <row r="12" spans="1:4">
      <c r="A12" s="63" t="s">
        <v>309</v>
      </c>
      <c r="B12">
        <f>B11*1000000/33.33*8760</f>
        <v>3416741674.167417</v>
      </c>
      <c r="C12" s="56"/>
      <c r="D12">
        <f>0.62*1.7</f>
        <v>1.054</v>
      </c>
    </row>
    <row r="13" spans="1:4">
      <c r="A13" s="63" t="s">
        <v>1981</v>
      </c>
      <c r="B13">
        <v>40</v>
      </c>
      <c r="C13" s="56"/>
    </row>
    <row r="14" spans="1:4">
      <c r="A14" s="63" t="s">
        <v>310</v>
      </c>
      <c r="B14">
        <v>0.75</v>
      </c>
      <c r="C14" s="65" t="s">
        <v>49</v>
      </c>
    </row>
    <row r="15" spans="1:4">
      <c r="A15" s="63"/>
      <c r="B15" s="3" t="s">
        <v>2007</v>
      </c>
      <c r="C15" s="56"/>
    </row>
    <row r="16" spans="1:4">
      <c r="A16" s="64" t="s">
        <v>2008</v>
      </c>
      <c r="B16">
        <v>2.8</v>
      </c>
      <c r="C16" s="56"/>
    </row>
    <row r="17" spans="1:4">
      <c r="A17" t="s">
        <v>2009</v>
      </c>
      <c r="B17">
        <v>0.62</v>
      </c>
      <c r="C17" s="56"/>
    </row>
    <row r="18" spans="1:4">
      <c r="A18" t="s">
        <v>2010</v>
      </c>
      <c r="B18">
        <v>0.19</v>
      </c>
      <c r="C18" s="56"/>
    </row>
    <row r="19" spans="1:4">
      <c r="A19" s="63"/>
      <c r="B19" s="3" t="s">
        <v>2011</v>
      </c>
      <c r="C19" s="56"/>
    </row>
    <row r="20" spans="1:4">
      <c r="A20" s="65" t="s">
        <v>2012</v>
      </c>
      <c r="B20">
        <v>0.5</v>
      </c>
      <c r="C20" s="56"/>
    </row>
    <row r="21" spans="1:4">
      <c r="A21" t="s">
        <v>2013</v>
      </c>
      <c r="B21">
        <v>0.62</v>
      </c>
      <c r="C21" s="56"/>
    </row>
    <row r="22" spans="1:4">
      <c r="B22" s="3" t="s">
        <v>2014</v>
      </c>
      <c r="C22" s="14"/>
    </row>
    <row r="23" spans="1:4">
      <c r="A23" t="s">
        <v>2015</v>
      </c>
      <c r="B23">
        <v>40</v>
      </c>
    </row>
    <row r="24" spans="1:4">
      <c r="A24" t="s">
        <v>2016</v>
      </c>
      <c r="B24">
        <f>'Pipeline Transport'!$B$2/(1-(1+'Pipeline Transport'!$B$2)^-'Pipeline Transport'!$B$31)</f>
        <v>5.8278161166035E-2</v>
      </c>
    </row>
    <row r="25" spans="1:4">
      <c r="A25" t="s">
        <v>2017</v>
      </c>
      <c r="B25">
        <v>340</v>
      </c>
    </row>
    <row r="26" spans="1:4">
      <c r="A26" t="s">
        <v>2018</v>
      </c>
      <c r="B26">
        <f>1.33*0.89</f>
        <v>1.1837</v>
      </c>
      <c r="D26">
        <f>$B$26/$B$28</f>
        <v>1.5782666666666667</v>
      </c>
    </row>
    <row r="27" spans="1:4">
      <c r="A27" t="s">
        <v>2019</v>
      </c>
      <c r="B27">
        <v>0.05</v>
      </c>
    </row>
    <row r="28" spans="1:4">
      <c r="A28" t="s">
        <v>2020</v>
      </c>
      <c r="B28">
        <v>0.75</v>
      </c>
    </row>
    <row r="29" spans="1:4">
      <c r="A29" t="s">
        <v>2021</v>
      </c>
      <c r="B29" s="12">
        <f>0.238*0.89</f>
        <v>0.21181999999999998</v>
      </c>
      <c r="C29" s="12"/>
    </row>
    <row r="30" spans="1:4">
      <c r="B30" s="3" t="s">
        <v>2022</v>
      </c>
      <c r="C30" s="14"/>
    </row>
    <row r="31" spans="1:4">
      <c r="A31" t="s">
        <v>2023</v>
      </c>
      <c r="B31">
        <v>40</v>
      </c>
    </row>
    <row r="32" spans="1:4">
      <c r="A32" t="s">
        <v>2024</v>
      </c>
      <c r="B32">
        <f>'Pipeline Transport'!$B$2/(1-(1+'Pipeline Transport'!$B$2)^-'Pipeline Transport'!$B$31)</f>
        <v>5.8278161166035E-2</v>
      </c>
    </row>
    <row r="33" spans="1:4">
      <c r="A33" t="s">
        <v>2025</v>
      </c>
      <c r="B33">
        <v>340</v>
      </c>
    </row>
    <row r="34" spans="1:4">
      <c r="A34" t="s">
        <v>2026</v>
      </c>
      <c r="B34">
        <v>15</v>
      </c>
    </row>
    <row r="35" spans="1:4">
      <c r="A35" t="s">
        <v>2027</v>
      </c>
      <c r="B35">
        <f>1.21*0.89</f>
        <v>1.0769</v>
      </c>
    </row>
    <row r="36" spans="1:4">
      <c r="A36" t="s">
        <v>2028</v>
      </c>
      <c r="B36">
        <f>B35*1000000/B33/1000</f>
        <v>3.1673529411764707</v>
      </c>
      <c r="D36">
        <f>$B$36/$B$38</f>
        <v>4.2231372549019612</v>
      </c>
    </row>
    <row r="37" spans="1:4">
      <c r="A37" t="s">
        <v>2029</v>
      </c>
      <c r="B37">
        <v>0.05</v>
      </c>
    </row>
    <row r="38" spans="1:4">
      <c r="A38" t="s">
        <v>2030</v>
      </c>
      <c r="B38">
        <v>0.75</v>
      </c>
    </row>
    <row r="39" spans="1:4">
      <c r="A39" t="s">
        <v>2031</v>
      </c>
      <c r="B39">
        <f>(B32+B37)*B35/(B33*B38)*1000</f>
        <v>0.45727353631256112</v>
      </c>
    </row>
    <row r="40" spans="1:4">
      <c r="B40" s="3" t="s">
        <v>2032</v>
      </c>
      <c r="C40" s="3"/>
    </row>
    <row r="41" spans="1:4">
      <c r="A41" t="s">
        <v>2033</v>
      </c>
      <c r="B41">
        <v>40</v>
      </c>
    </row>
    <row r="42" spans="1:4">
      <c r="A42" t="s">
        <v>2034</v>
      </c>
      <c r="B42">
        <v>13</v>
      </c>
    </row>
    <row r="43" spans="1:4">
      <c r="A43" t="s">
        <v>2035</v>
      </c>
      <c r="B43" s="12">
        <v>4.3</v>
      </c>
      <c r="C43" s="12"/>
    </row>
    <row r="44" spans="1:4">
      <c r="A44" t="s">
        <v>2036</v>
      </c>
      <c r="B44">
        <f>1.7+0.8</f>
        <v>2.5</v>
      </c>
    </row>
    <row r="45" spans="1:4">
      <c r="A45" t="s">
        <v>2037</v>
      </c>
      <c r="B45">
        <v>0.75</v>
      </c>
    </row>
    <row r="46" spans="1:4">
      <c r="B46" s="3" t="s">
        <v>2038</v>
      </c>
      <c r="C46" s="14"/>
    </row>
    <row r="47" spans="1:4">
      <c r="A47" t="s">
        <v>2039</v>
      </c>
      <c r="B47">
        <v>40</v>
      </c>
    </row>
    <row r="48" spans="1:4">
      <c r="A48" t="s">
        <v>2040</v>
      </c>
      <c r="B48">
        <v>13</v>
      </c>
    </row>
    <row r="49" spans="1:4">
      <c r="A49" t="s">
        <v>2041</v>
      </c>
      <c r="B49">
        <v>4.8</v>
      </c>
    </row>
    <row r="50" spans="1:4">
      <c r="A50" s="64" t="s">
        <v>2042</v>
      </c>
      <c r="B50">
        <v>4.8</v>
      </c>
      <c r="C50">
        <f>B50+B51</f>
        <v>5.8599999999999994</v>
      </c>
    </row>
    <row r="51" spans="1:4">
      <c r="A51" t="s">
        <v>2043</v>
      </c>
      <c r="B51">
        <v>1.06</v>
      </c>
    </row>
    <row r="52" spans="1:4">
      <c r="A52" s="64" t="s">
        <v>2044</v>
      </c>
      <c r="B52">
        <v>1.7000000000000001E-2</v>
      </c>
    </row>
    <row r="53" spans="1:4">
      <c r="A53" t="s">
        <v>2045</v>
      </c>
      <c r="B53">
        <v>0.75</v>
      </c>
    </row>
    <row r="54" spans="1:4">
      <c r="A54" t="s">
        <v>2046</v>
      </c>
      <c r="B54">
        <v>0.32</v>
      </c>
    </row>
    <row r="55" spans="1:4">
      <c r="B55" s="3" t="s">
        <v>2047</v>
      </c>
      <c r="C55" s="14"/>
    </row>
    <row r="56" spans="1:4">
      <c r="A56" t="s">
        <v>2048</v>
      </c>
      <c r="B56">
        <v>40</v>
      </c>
    </row>
    <row r="57" spans="1:4">
      <c r="A57" t="s">
        <v>2049</v>
      </c>
      <c r="B57">
        <v>13</v>
      </c>
    </row>
    <row r="58" spans="1:4">
      <c r="A58" t="s">
        <v>2050</v>
      </c>
      <c r="B58">
        <v>5.8</v>
      </c>
    </row>
    <row r="59" spans="1:4">
      <c r="A59" t="s">
        <v>2051</v>
      </c>
      <c r="B59">
        <v>4.8</v>
      </c>
    </row>
    <row r="60" spans="1:4">
      <c r="A60" t="s">
        <v>2052</v>
      </c>
      <c r="B60">
        <v>1.06</v>
      </c>
    </row>
    <row r="61" spans="1:4">
      <c r="A61" t="s">
        <v>2053</v>
      </c>
      <c r="B61">
        <f>1.7+1</f>
        <v>2.7</v>
      </c>
    </row>
    <row r="62" spans="1:4">
      <c r="A62" t="s">
        <v>2054</v>
      </c>
      <c r="B62">
        <v>0.75</v>
      </c>
    </row>
    <row r="63" spans="1:4">
      <c r="B63" s="3" t="s">
        <v>2055</v>
      </c>
      <c r="C63" s="14"/>
      <c r="D63" s="12"/>
    </row>
    <row r="64" spans="1:4">
      <c r="A64" t="s">
        <v>2056</v>
      </c>
      <c r="B64">
        <v>40</v>
      </c>
    </row>
    <row r="65" spans="1:3">
      <c r="A65" t="s">
        <v>2057</v>
      </c>
      <c r="B65">
        <v>8.386016150058534E-2</v>
      </c>
    </row>
    <row r="66" spans="1:3">
      <c r="A66" t="s">
        <v>2058</v>
      </c>
      <c r="B66">
        <v>340</v>
      </c>
    </row>
    <row r="67" spans="1:3">
      <c r="A67" t="s">
        <v>2059</v>
      </c>
      <c r="B67">
        <v>0.73341462388397538</v>
      </c>
    </row>
    <row r="68" spans="1:3">
      <c r="A68" t="s">
        <v>2060</v>
      </c>
      <c r="B68" t="s">
        <v>2061</v>
      </c>
    </row>
    <row r="69" spans="1:3">
      <c r="A69" t="s">
        <v>2062</v>
      </c>
      <c r="B69">
        <v>0.05</v>
      </c>
    </row>
    <row r="70" spans="1:3">
      <c r="A70" t="s">
        <v>2063</v>
      </c>
      <c r="B70">
        <v>0.75</v>
      </c>
    </row>
    <row r="71" spans="1:3">
      <c r="A71" t="s">
        <v>2064</v>
      </c>
      <c r="B71">
        <f>0.1309*0.89</f>
        <v>0.11650099999999999</v>
      </c>
    </row>
    <row r="72" spans="1:3">
      <c r="B72" s="3" t="s">
        <v>2065</v>
      </c>
      <c r="C72" s="14"/>
    </row>
    <row r="73" spans="1:3">
      <c r="A73" t="s">
        <v>2066</v>
      </c>
      <c r="B73" s="12">
        <v>40</v>
      </c>
      <c r="C73" s="12"/>
    </row>
    <row r="74" spans="1:3">
      <c r="A74" t="s">
        <v>2067</v>
      </c>
      <c r="B74">
        <v>0.4</v>
      </c>
    </row>
    <row r="75" spans="1:3">
      <c r="B75" s="3" t="s">
        <v>2068</v>
      </c>
      <c r="C75" s="14"/>
    </row>
    <row r="76" spans="1:3">
      <c r="A76" t="s">
        <v>2069</v>
      </c>
      <c r="B76" s="12">
        <v>40</v>
      </c>
      <c r="C76" s="12"/>
    </row>
    <row r="77" spans="1:3">
      <c r="A77" t="s">
        <v>2070</v>
      </c>
      <c r="B77">
        <v>13</v>
      </c>
    </row>
    <row r="78" spans="1:3">
      <c r="A78" t="s">
        <v>2071</v>
      </c>
      <c r="B78">
        <v>0.5</v>
      </c>
    </row>
    <row r="79" spans="1:3">
      <c r="A79" t="s">
        <v>2072</v>
      </c>
      <c r="B79">
        <v>0.5</v>
      </c>
    </row>
    <row r="80" spans="1:3">
      <c r="A80" t="s">
        <v>2073</v>
      </c>
      <c r="B80">
        <v>1.06</v>
      </c>
    </row>
    <row r="81" spans="1:3">
      <c r="A81" t="s">
        <v>2074</v>
      </c>
      <c r="B81">
        <v>0.75</v>
      </c>
    </row>
    <row r="82" spans="1:3">
      <c r="A82" t="s">
        <v>2075</v>
      </c>
      <c r="B82">
        <v>0.14000000000000001</v>
      </c>
    </row>
    <row r="83" spans="1:3">
      <c r="B83" s="3" t="s">
        <v>2076</v>
      </c>
      <c r="C83" s="14"/>
    </row>
    <row r="84" spans="1:3">
      <c r="A84" t="s">
        <v>2077</v>
      </c>
      <c r="B84" s="12">
        <v>40</v>
      </c>
      <c r="C84" s="12"/>
    </row>
    <row r="85" spans="1:3">
      <c r="A85" t="s">
        <v>2078</v>
      </c>
      <c r="B85">
        <v>13</v>
      </c>
    </row>
    <row r="86" spans="1:3">
      <c r="A86" t="s">
        <v>2079</v>
      </c>
      <c r="B86">
        <v>0.6</v>
      </c>
    </row>
    <row r="87" spans="1:3">
      <c r="A87" t="s">
        <v>2080</v>
      </c>
      <c r="B87">
        <v>1.06</v>
      </c>
    </row>
    <row r="91" spans="1:3">
      <c r="B91" s="48" t="s">
        <v>2081</v>
      </c>
      <c r="C91" s="48"/>
    </row>
  </sheetData>
  <autoFilter ref="B1:B91"/>
  <pageMargins left="0.7" right="0.7" top="0.75" bottom="0.75" header="0.3" footer="0.3"/>
  <pageSetup paperSize="9" firstPageNumber="4294967295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</sheetPr>
  <dimension ref="A1:Q164"/>
  <sheetViews>
    <sheetView zoomScaleNormal="100" workbookViewId="0">
      <pane xSplit="1" topLeftCell="B1" activePane="topRight" state="frozen"/>
      <selection pane="topRight" activeCell="D31" sqref="D31"/>
    </sheetView>
  </sheetViews>
  <sheetFormatPr baseColWidth="10" defaultRowHeight="15.75"/>
  <cols>
    <col min="1" max="1" width="50.875" style="118" customWidth="1"/>
    <col min="2" max="2" width="20" style="118" bestFit="1" customWidth="1"/>
    <col min="3" max="3" width="24.125" style="118" customWidth="1"/>
    <col min="4" max="4" width="18.625" style="118" customWidth="1"/>
    <col min="5" max="5" width="31.875" style="118" bestFit="1" customWidth="1"/>
    <col min="6" max="6" width="33.875" style="118" bestFit="1" customWidth="1"/>
    <col min="7" max="7" width="31.5" style="118" bestFit="1" customWidth="1"/>
    <col min="8" max="8" width="28.625" style="118" bestFit="1" customWidth="1"/>
    <col min="9" max="9" width="27" style="118" bestFit="1" customWidth="1"/>
    <col min="10" max="10" width="28" style="118" bestFit="1" customWidth="1"/>
    <col min="11" max="11" width="31.5" style="118" bestFit="1" customWidth="1"/>
    <col min="12" max="12" width="28.5" style="118" bestFit="1" customWidth="1"/>
    <col min="13" max="13" width="24.5" style="118" bestFit="1" customWidth="1"/>
    <col min="14" max="14" width="30" style="118" bestFit="1" customWidth="1"/>
    <col min="15" max="15" width="33.625" style="118" bestFit="1" customWidth="1"/>
    <col min="16" max="16" width="30.5" style="118" bestFit="1" customWidth="1"/>
  </cols>
  <sheetData>
    <row r="1" spans="1:17">
      <c r="A1" s="3" t="s">
        <v>254</v>
      </c>
      <c r="B1" t="s">
        <v>66</v>
      </c>
      <c r="C1" s="64" t="s">
        <v>3</v>
      </c>
      <c r="D1" s="3" t="s">
        <v>2082</v>
      </c>
      <c r="E1" s="3" t="s">
        <v>2083</v>
      </c>
      <c r="F1" s="3" t="s">
        <v>2007</v>
      </c>
      <c r="G1" s="3" t="s">
        <v>2011</v>
      </c>
      <c r="H1" s="3" t="s">
        <v>2038</v>
      </c>
      <c r="I1" s="3" t="s">
        <v>2014</v>
      </c>
      <c r="J1" s="3" t="s">
        <v>2022</v>
      </c>
      <c r="K1" s="3" t="s">
        <v>2032</v>
      </c>
      <c r="L1" s="3" t="s">
        <v>2038</v>
      </c>
      <c r="M1" s="3" t="s">
        <v>2047</v>
      </c>
      <c r="N1" s="3" t="s">
        <v>2055</v>
      </c>
      <c r="O1" s="3" t="s">
        <v>2065</v>
      </c>
      <c r="P1" s="3" t="s">
        <v>2068</v>
      </c>
      <c r="Q1" s="3" t="s">
        <v>2076</v>
      </c>
    </row>
    <row r="2" spans="1:17">
      <c r="A2" s="89" t="s">
        <v>2084</v>
      </c>
      <c r="C2" s="64"/>
      <c r="D2" s="64"/>
      <c r="E2" s="72">
        <f>C24/1000000/1000</f>
        <v>2.4260627003205117</v>
      </c>
      <c r="F2">
        <v>2.8</v>
      </c>
      <c r="G2">
        <v>0.5</v>
      </c>
      <c r="H2">
        <v>4.8</v>
      </c>
      <c r="I2">
        <f>1.33*0.89</f>
        <v>1.1837</v>
      </c>
      <c r="J2">
        <f>J10*1000000/J4/1000</f>
        <v>3.1673529411764707</v>
      </c>
      <c r="K2" s="12">
        <v>4.3</v>
      </c>
      <c r="L2">
        <v>4.8</v>
      </c>
      <c r="M2">
        <v>40</v>
      </c>
      <c r="O2" s="12">
        <v>40</v>
      </c>
      <c r="P2">
        <v>0.5</v>
      </c>
      <c r="Q2">
        <v>0.6</v>
      </c>
    </row>
    <row r="3" spans="1:17">
      <c r="A3" t="s">
        <v>2085</v>
      </c>
      <c r="C3" s="64"/>
      <c r="D3" s="64"/>
      <c r="E3" s="74">
        <f>C23/(B25*1000000)/1000</f>
        <v>4.3828181354466401E-3</v>
      </c>
      <c r="F3">
        <v>0.62</v>
      </c>
      <c r="G3">
        <v>0.62</v>
      </c>
      <c r="H3">
        <v>1.06</v>
      </c>
      <c r="L3">
        <v>1.06</v>
      </c>
      <c r="P3">
        <v>1.06</v>
      </c>
      <c r="Q3">
        <v>1.06</v>
      </c>
    </row>
    <row r="4" spans="1:17">
      <c r="A4" s="71" t="s">
        <v>2086</v>
      </c>
      <c r="C4" s="64"/>
      <c r="D4" s="64"/>
      <c r="H4">
        <v>1.7000000000000001E-2</v>
      </c>
      <c r="I4">
        <v>340</v>
      </c>
      <c r="J4">
        <v>340</v>
      </c>
      <c r="N4">
        <v>340</v>
      </c>
    </row>
    <row r="5" spans="1:17">
      <c r="A5" t="s">
        <v>2087</v>
      </c>
      <c r="C5" s="64"/>
      <c r="D5" s="64"/>
      <c r="E5" s="64"/>
      <c r="F5">
        <v>13</v>
      </c>
      <c r="H5">
        <v>13</v>
      </c>
      <c r="K5">
        <v>13</v>
      </c>
      <c r="L5">
        <v>13</v>
      </c>
      <c r="M5">
        <v>13</v>
      </c>
    </row>
    <row r="6" spans="1:17">
      <c r="A6" s="71" t="s">
        <v>2088</v>
      </c>
      <c r="C6" s="64"/>
      <c r="D6" s="64"/>
      <c r="E6" s="64">
        <v>10</v>
      </c>
    </row>
    <row r="7" spans="1:17">
      <c r="A7" t="s">
        <v>2089</v>
      </c>
      <c r="C7" s="64"/>
      <c r="D7" s="64"/>
      <c r="E7" s="64"/>
      <c r="F7">
        <v>0.19</v>
      </c>
      <c r="H7">
        <v>0.32</v>
      </c>
      <c r="I7" s="12">
        <f>0.238*0.89</f>
        <v>0.21181999999999998</v>
      </c>
      <c r="J7">
        <f>(J11+I12)*J10/(J4*I13)*1000</f>
        <v>0.56530983498031506</v>
      </c>
      <c r="L7">
        <v>0.32</v>
      </c>
      <c r="N7">
        <f>0.1309*0.89</f>
        <v>0.11650099999999999</v>
      </c>
    </row>
    <row r="8" spans="1:17" ht="17.100000000000001" customHeight="1">
      <c r="A8" s="89" t="s">
        <v>2005</v>
      </c>
      <c r="B8">
        <v>1.7</v>
      </c>
      <c r="C8" t="s">
        <v>49</v>
      </c>
      <c r="E8" s="73">
        <v>0.01</v>
      </c>
      <c r="I8">
        <v>0.05</v>
      </c>
      <c r="K8" s="12">
        <v>4.3</v>
      </c>
      <c r="L8">
        <v>4.8</v>
      </c>
      <c r="M8">
        <v>5.8</v>
      </c>
      <c r="O8">
        <v>0.4</v>
      </c>
    </row>
    <row r="9" spans="1:17">
      <c r="A9" s="89" t="s">
        <v>2006</v>
      </c>
      <c r="B9">
        <v>0.9</v>
      </c>
      <c r="C9" t="s">
        <v>49</v>
      </c>
      <c r="E9" s="76">
        <v>0.04</v>
      </c>
      <c r="N9">
        <v>0.73341462388397538</v>
      </c>
    </row>
    <row r="10" spans="1:17">
      <c r="A10" s="48" t="s">
        <v>1980</v>
      </c>
      <c r="B10">
        <v>0.08</v>
      </c>
      <c r="E10" s="73">
        <v>0.05</v>
      </c>
      <c r="J10">
        <f>1.21*0.89</f>
        <v>1.0769</v>
      </c>
    </row>
    <row r="11" spans="1:17">
      <c r="A11" s="64" t="s">
        <v>2003</v>
      </c>
      <c r="B11">
        <v>1.7</v>
      </c>
      <c r="C11" t="s">
        <v>49</v>
      </c>
      <c r="J11">
        <f>'Pipeline Transport_V2'!$B$10/(1-(1+'Pipeline Transport_V2'!$B$10)^-'Pipeline Transport_V2'!$B$20)</f>
        <v>8.386016150058534E-2</v>
      </c>
    </row>
    <row r="12" spans="1:17">
      <c r="A12" s="3" t="s">
        <v>7</v>
      </c>
      <c r="I12">
        <v>0.05</v>
      </c>
    </row>
    <row r="13" spans="1:17">
      <c r="A13" s="63" t="s">
        <v>302</v>
      </c>
      <c r="B13">
        <v>190</v>
      </c>
      <c r="C13" s="56" t="s">
        <v>303</v>
      </c>
      <c r="D13" s="56"/>
      <c r="I13">
        <v>0.75</v>
      </c>
    </row>
    <row r="14" spans="1:17">
      <c r="A14" s="63" t="s">
        <v>304</v>
      </c>
      <c r="B14">
        <f>(B13+B15)/2</f>
        <v>260</v>
      </c>
      <c r="C14" s="56" t="s">
        <v>303</v>
      </c>
      <c r="D14" s="56"/>
    </row>
    <row r="15" spans="1:17">
      <c r="A15" s="63" t="s">
        <v>305</v>
      </c>
      <c r="B15">
        <v>330</v>
      </c>
      <c r="C15" s="56" t="s">
        <v>303</v>
      </c>
      <c r="D15" s="56"/>
      <c r="I15">
        <v>15</v>
      </c>
    </row>
    <row r="16" spans="1:17">
      <c r="A16" s="63" t="s">
        <v>306</v>
      </c>
      <c r="B16">
        <v>5000</v>
      </c>
      <c r="C16" s="56" t="s">
        <v>303</v>
      </c>
      <c r="D16" s="56"/>
    </row>
    <row r="17" spans="1:5">
      <c r="A17" s="63" t="s">
        <v>307</v>
      </c>
      <c r="B17">
        <f>B16/8760</f>
        <v>0.57077625570776258</v>
      </c>
      <c r="C17" s="56" t="s">
        <v>303</v>
      </c>
      <c r="D17" s="56"/>
    </row>
    <row r="18" spans="1:5">
      <c r="A18" s="63" t="s">
        <v>308</v>
      </c>
      <c r="B18">
        <v>13</v>
      </c>
      <c r="C18" s="56"/>
      <c r="D18" s="56"/>
    </row>
    <row r="19" spans="1:5">
      <c r="A19" s="63" t="s">
        <v>309</v>
      </c>
      <c r="B19">
        <f>B18*1000000/33.33*8760</f>
        <v>3416741674.167417</v>
      </c>
      <c r="C19" s="56"/>
      <c r="D19" s="56"/>
    </row>
    <row r="20" spans="1:5">
      <c r="A20" s="63" t="s">
        <v>1981</v>
      </c>
      <c r="B20">
        <v>40</v>
      </c>
      <c r="C20" s="56"/>
      <c r="D20" s="56"/>
    </row>
    <row r="21" spans="1:5">
      <c r="A21" s="63" t="s">
        <v>310</v>
      </c>
      <c r="B21">
        <v>0.75</v>
      </c>
      <c r="C21" s="65" t="s">
        <v>49</v>
      </c>
      <c r="D21" s="65"/>
    </row>
    <row r="23" spans="1:5">
      <c r="A23" t="s">
        <v>2090</v>
      </c>
      <c r="B23" s="119">
        <v>3750000</v>
      </c>
      <c r="C23" s="72">
        <v>43828181.354466401</v>
      </c>
      <c r="D23" s="72"/>
    </row>
    <row r="24" spans="1:5" ht="17.100000000000001" customHeight="1" thickBot="1">
      <c r="A24" s="75" t="s">
        <v>2091</v>
      </c>
      <c r="B24" s="79">
        <v>60651.567508012798</v>
      </c>
      <c r="C24" s="78">
        <f>B24*40000</f>
        <v>2426062700.3205118</v>
      </c>
      <c r="D24" s="90" t="s">
        <v>2092</v>
      </c>
    </row>
    <row r="25" spans="1:5" ht="17.100000000000001" customHeight="1" thickTop="1">
      <c r="A25" t="s">
        <v>2093</v>
      </c>
      <c r="B25">
        <v>10</v>
      </c>
      <c r="C25" s="77"/>
    </row>
    <row r="26" spans="1:5">
      <c r="A26" t="s">
        <v>2094</v>
      </c>
      <c r="B26">
        <v>1</v>
      </c>
    </row>
    <row r="27" spans="1:5">
      <c r="A27" t="s">
        <v>2095</v>
      </c>
      <c r="B27">
        <v>10</v>
      </c>
    </row>
    <row r="28" spans="1:5">
      <c r="A28" t="s">
        <v>2096</v>
      </c>
      <c r="B28">
        <v>1000</v>
      </c>
      <c r="E28" s="71"/>
    </row>
    <row r="29" spans="1:5">
      <c r="A29" t="s">
        <v>2097</v>
      </c>
      <c r="B29">
        <v>9.9999999999999995E-7</v>
      </c>
    </row>
    <row r="30" spans="1:5">
      <c r="A30" t="s">
        <v>2098</v>
      </c>
      <c r="B30">
        <v>48</v>
      </c>
    </row>
    <row r="31" spans="1:5" ht="17.100000000000001" customHeight="1"/>
    <row r="32" spans="1:5">
      <c r="A32" s="3" t="s">
        <v>2099</v>
      </c>
      <c r="B32" t="s">
        <v>2100</v>
      </c>
      <c r="C32" s="72"/>
    </row>
    <row r="33" spans="1:5" ht="17.100000000000001" customHeight="1" thickBot="1">
      <c r="A33" s="81" t="s">
        <v>2101</v>
      </c>
      <c r="B33" s="80"/>
      <c r="C33" s="80"/>
      <c r="D33" s="80"/>
      <c r="E33" s="80"/>
    </row>
    <row r="34" spans="1:5">
      <c r="A34" s="84"/>
      <c r="B34" s="85" t="s">
        <v>2102</v>
      </c>
      <c r="C34" s="85" t="s">
        <v>2103</v>
      </c>
      <c r="D34" s="85" t="s">
        <v>2104</v>
      </c>
      <c r="E34" s="85" t="s">
        <v>2105</v>
      </c>
    </row>
    <row r="35" spans="1:5">
      <c r="A35" s="82"/>
      <c r="B35" s="131" t="s">
        <v>2106</v>
      </c>
      <c r="C35" s="132"/>
      <c r="D35" s="117" t="s">
        <v>2107</v>
      </c>
      <c r="E35" s="117" t="s">
        <v>2108</v>
      </c>
    </row>
    <row r="36" spans="1:5" ht="17.100000000000001" customHeight="1" thickBot="1">
      <c r="A36" s="83" t="s">
        <v>2109</v>
      </c>
      <c r="B36" s="120">
        <v>0.54214897444208532</v>
      </c>
      <c r="C36" s="88">
        <v>0.05</v>
      </c>
      <c r="D36" s="86">
        <v>0.75</v>
      </c>
      <c r="E36" s="87">
        <v>55</v>
      </c>
    </row>
    <row r="37" spans="1:5">
      <c r="A37" s="71"/>
      <c r="C37" s="72"/>
      <c r="D37" s="72"/>
    </row>
    <row r="38" spans="1:5">
      <c r="A38" s="71"/>
      <c r="B38" s="72"/>
      <c r="C38" s="72"/>
      <c r="D38" s="72"/>
    </row>
    <row r="39" spans="1:5">
      <c r="A39" s="89" t="s">
        <v>2110</v>
      </c>
      <c r="B39" s="72">
        <v>4.63</v>
      </c>
      <c r="C39" s="91" t="s">
        <v>2111</v>
      </c>
      <c r="D39" s="72"/>
    </row>
    <row r="40" spans="1:5">
      <c r="A40" s="71"/>
      <c r="B40" s="72"/>
      <c r="C40" s="72"/>
      <c r="D40" s="72"/>
    </row>
    <row r="41" spans="1:5">
      <c r="C41" s="72"/>
      <c r="D41" s="72"/>
    </row>
    <row r="42" spans="1:5">
      <c r="A42" s="71"/>
      <c r="B42" s="73"/>
      <c r="C42" s="72"/>
      <c r="D42" s="72"/>
    </row>
    <row r="43" spans="1:5">
      <c r="A43" s="71"/>
      <c r="B43" s="73"/>
      <c r="D43" s="72"/>
    </row>
    <row r="44" spans="1:5">
      <c r="D44" s="72"/>
    </row>
    <row r="54" spans="2:4">
      <c r="B54" s="12"/>
      <c r="C54" s="12"/>
    </row>
    <row r="55" spans="2:4">
      <c r="B55" s="3"/>
      <c r="C55" s="14"/>
    </row>
    <row r="56" spans="2:4">
      <c r="D56" s="12"/>
    </row>
    <row r="57" spans="2:4">
      <c r="D57" s="14"/>
    </row>
    <row r="61" spans="2:4">
      <c r="B61"/>
    </row>
    <row r="68" spans="2:4">
      <c r="B68" s="3"/>
      <c r="C68" s="3"/>
    </row>
    <row r="70" spans="2:4">
      <c r="D70" s="3"/>
    </row>
    <row r="74" spans="2:4">
      <c r="B74" s="12"/>
      <c r="C74" s="12"/>
    </row>
    <row r="76" spans="2:4">
      <c r="D76" s="12"/>
    </row>
    <row r="81" spans="1:4">
      <c r="B81" s="3"/>
      <c r="C81" s="14"/>
    </row>
    <row r="83" spans="1:4">
      <c r="D83" s="14"/>
    </row>
    <row r="89" spans="1:4">
      <c r="A89" s="64"/>
    </row>
    <row r="91" spans="1:4">
      <c r="A91" s="64"/>
    </row>
    <row r="94" spans="1:4">
      <c r="B94" s="3"/>
      <c r="C94" s="14"/>
    </row>
    <row r="96" spans="1:4">
      <c r="D96" s="14"/>
    </row>
    <row r="101" spans="2:5" ht="15" customHeight="1">
      <c r="E101" s="14"/>
    </row>
    <row r="102" spans="2:5">
      <c r="E102" s="12"/>
    </row>
    <row r="106" spans="2:5">
      <c r="B106" s="12"/>
      <c r="C106" s="12"/>
    </row>
    <row r="107" spans="2:5">
      <c r="B107" s="3"/>
      <c r="C107" s="14"/>
    </row>
    <row r="108" spans="2:5">
      <c r="D108" s="12"/>
    </row>
    <row r="109" spans="2:5">
      <c r="D109" s="14"/>
    </row>
    <row r="119" spans="1:4">
      <c r="A119" t="s">
        <v>2064</v>
      </c>
      <c r="B119">
        <f>0.1309*0.89</f>
        <v>0.11650099999999999</v>
      </c>
    </row>
    <row r="120" spans="1:4" ht="17.100000000000001" customHeight="1">
      <c r="B120" s="3" t="s">
        <v>2065</v>
      </c>
      <c r="C120" s="14"/>
    </row>
    <row r="121" spans="1:4">
      <c r="A121" t="s">
        <v>2066</v>
      </c>
      <c r="B121" s="12">
        <v>40</v>
      </c>
      <c r="C121" s="12"/>
    </row>
    <row r="122" spans="1:4">
      <c r="A122" t="s">
        <v>2112</v>
      </c>
      <c r="D122" s="14"/>
    </row>
    <row r="123" spans="1:4">
      <c r="A123" t="s">
        <v>2113</v>
      </c>
      <c r="D123" s="12"/>
    </row>
    <row r="124" spans="1:4">
      <c r="A124" t="s">
        <v>2114</v>
      </c>
    </row>
    <row r="125" spans="1:4">
      <c r="A125" t="s">
        <v>2115</v>
      </c>
    </row>
    <row r="126" spans="1:4">
      <c r="A126" t="s">
        <v>2067</v>
      </c>
      <c r="B126">
        <v>0.4</v>
      </c>
    </row>
    <row r="127" spans="1:4">
      <c r="A127" t="s">
        <v>2116</v>
      </c>
    </row>
    <row r="128" spans="1:4">
      <c r="A128" t="s">
        <v>2117</v>
      </c>
    </row>
    <row r="129" spans="1:5">
      <c r="A129" t="s">
        <v>2118</v>
      </c>
    </row>
    <row r="130" spans="1:5">
      <c r="A130" t="s">
        <v>2119</v>
      </c>
    </row>
    <row r="131" spans="1:5">
      <c r="A131" t="s">
        <v>2120</v>
      </c>
    </row>
    <row r="132" spans="1:5">
      <c r="A132" t="s">
        <v>2121</v>
      </c>
    </row>
    <row r="133" spans="1:5">
      <c r="B133" s="3" t="s">
        <v>2068</v>
      </c>
      <c r="C133" s="14"/>
    </row>
    <row r="134" spans="1:5">
      <c r="A134" t="s">
        <v>2069</v>
      </c>
      <c r="B134" s="12">
        <v>40</v>
      </c>
      <c r="C134" s="12"/>
    </row>
    <row r="135" spans="1:5">
      <c r="A135" t="s">
        <v>2122</v>
      </c>
      <c r="D135" s="14"/>
    </row>
    <row r="136" spans="1:5">
      <c r="A136" t="s">
        <v>2123</v>
      </c>
      <c r="D136" s="12"/>
    </row>
    <row r="137" spans="1:5">
      <c r="A137" t="s">
        <v>2070</v>
      </c>
      <c r="B137">
        <v>13</v>
      </c>
    </row>
    <row r="138" spans="1:5">
      <c r="A138" t="s">
        <v>2124</v>
      </c>
      <c r="E138" s="12"/>
    </row>
    <row r="139" spans="1:5">
      <c r="A139" t="s">
        <v>2071</v>
      </c>
      <c r="B139">
        <v>0.5</v>
      </c>
    </row>
    <row r="140" spans="1:5">
      <c r="A140" t="s">
        <v>2125</v>
      </c>
    </row>
    <row r="141" spans="1:5">
      <c r="A141" t="s">
        <v>2072</v>
      </c>
      <c r="B141">
        <v>0.5</v>
      </c>
    </row>
    <row r="142" spans="1:5">
      <c r="A142" t="s">
        <v>2073</v>
      </c>
      <c r="B142">
        <v>1.06</v>
      </c>
    </row>
    <row r="143" spans="1:5">
      <c r="A143" t="s">
        <v>2126</v>
      </c>
    </row>
    <row r="144" spans="1:5">
      <c r="A144" t="s">
        <v>2074</v>
      </c>
      <c r="B144">
        <v>0.75</v>
      </c>
    </row>
    <row r="145" spans="1:4">
      <c r="A145" t="s">
        <v>2075</v>
      </c>
      <c r="B145">
        <v>0.14000000000000001</v>
      </c>
    </row>
    <row r="146" spans="1:4">
      <c r="B146" s="3" t="s">
        <v>2076</v>
      </c>
      <c r="C146" s="14"/>
    </row>
    <row r="147" spans="1:4">
      <c r="A147" t="s">
        <v>2077</v>
      </c>
      <c r="B147" s="12">
        <v>40</v>
      </c>
      <c r="C147" s="12"/>
    </row>
    <row r="148" spans="1:4">
      <c r="A148" t="s">
        <v>2127</v>
      </c>
      <c r="D148" s="14"/>
    </row>
    <row r="149" spans="1:4">
      <c r="A149" t="s">
        <v>2128</v>
      </c>
      <c r="D149" s="12"/>
    </row>
    <row r="150" spans="1:4">
      <c r="A150" t="s">
        <v>2078</v>
      </c>
      <c r="B150">
        <v>13</v>
      </c>
    </row>
    <row r="151" spans="1:4">
      <c r="A151" t="s">
        <v>2129</v>
      </c>
    </row>
    <row r="152" spans="1:4">
      <c r="A152" t="s">
        <v>2079</v>
      </c>
      <c r="B152">
        <v>0.6</v>
      </c>
    </row>
    <row r="153" spans="1:4">
      <c r="A153" t="s">
        <v>2130</v>
      </c>
    </row>
    <row r="154" spans="1:4">
      <c r="A154" t="s">
        <v>2131</v>
      </c>
    </row>
    <row r="155" spans="1:4">
      <c r="A155" t="s">
        <v>2080</v>
      </c>
      <c r="B155">
        <v>1.06</v>
      </c>
    </row>
    <row r="156" spans="1:4">
      <c r="A156" t="s">
        <v>2132</v>
      </c>
    </row>
    <row r="157" spans="1:4">
      <c r="A157" t="s">
        <v>2133</v>
      </c>
    </row>
    <row r="158" spans="1:4">
      <c r="A158" t="s">
        <v>2134</v>
      </c>
    </row>
    <row r="162" spans="2:4">
      <c r="B162" s="48" t="s">
        <v>2081</v>
      </c>
      <c r="C162" s="48"/>
    </row>
    <row r="164" spans="2:4">
      <c r="D164" s="48"/>
    </row>
  </sheetData>
  <mergeCells count="1">
    <mergeCell ref="B35:C35"/>
  </mergeCells>
  <pageMargins left="0.7" right="0.7" top="0.75" bottom="0.75" header="0.3" footer="0.3"/>
  <pageSetup paperSize="9" firstPageNumber="4294967295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J122"/>
  <sheetViews>
    <sheetView zoomScaleNormal="100" workbookViewId="0">
      <pane ySplit="1" topLeftCell="A50" activePane="bottomLeft" state="frozen"/>
      <selection pane="bottomLeft" activeCell="E70" sqref="E70"/>
    </sheetView>
  </sheetViews>
  <sheetFormatPr baseColWidth="10" defaultColWidth="10.625" defaultRowHeight="15.75"/>
  <cols>
    <col min="1" max="1" width="48.875" style="18" customWidth="1"/>
    <col min="2" max="2" width="11.5" style="18" customWidth="1"/>
    <col min="3" max="3" width="13" style="18" customWidth="1"/>
    <col min="4" max="4" width="13.125" style="18" bestFit="1" customWidth="1"/>
    <col min="5" max="23" width="12.125" style="18" bestFit="1" customWidth="1"/>
    <col min="24" max="24" width="16" style="18" bestFit="1" customWidth="1"/>
    <col min="25" max="33" width="12.125" style="18" bestFit="1" customWidth="1"/>
    <col min="34" max="34" width="12.125" style="12" bestFit="1" customWidth="1"/>
    <col min="35" max="57" width="10.625" style="18" customWidth="1"/>
    <col min="58" max="16384" width="10.625" style="18"/>
  </cols>
  <sheetData>
    <row r="1" spans="1:34" s="17" customFormat="1">
      <c r="A1" s="17" t="s">
        <v>254</v>
      </c>
      <c r="B1" s="17" t="s">
        <v>68</v>
      </c>
      <c r="C1" s="17" t="s">
        <v>34</v>
      </c>
      <c r="D1" s="18">
        <v>2020</v>
      </c>
      <c r="E1" s="18">
        <v>2021</v>
      </c>
      <c r="F1" s="18">
        <v>2022</v>
      </c>
      <c r="G1" s="18">
        <v>2023</v>
      </c>
      <c r="H1" s="18">
        <v>2024</v>
      </c>
      <c r="I1" s="3">
        <v>2025</v>
      </c>
      <c r="J1" s="31">
        <v>2026</v>
      </c>
      <c r="K1" s="31">
        <v>2027</v>
      </c>
      <c r="L1" s="31">
        <v>2028</v>
      </c>
      <c r="M1" s="31">
        <v>2029</v>
      </c>
      <c r="N1" s="17">
        <v>2030</v>
      </c>
      <c r="O1" s="31">
        <v>2031</v>
      </c>
      <c r="P1" s="31">
        <v>2032</v>
      </c>
      <c r="Q1" s="31">
        <v>2033</v>
      </c>
      <c r="R1" s="31">
        <v>2034</v>
      </c>
      <c r="S1" s="31">
        <v>2035</v>
      </c>
      <c r="T1" s="31">
        <v>2036</v>
      </c>
      <c r="U1" s="31">
        <v>2037</v>
      </c>
      <c r="V1" s="31">
        <v>2038</v>
      </c>
      <c r="W1" s="31">
        <v>2039</v>
      </c>
      <c r="X1" s="17">
        <v>2040</v>
      </c>
      <c r="Y1" s="31">
        <v>2041</v>
      </c>
      <c r="Z1" s="31">
        <v>2042</v>
      </c>
      <c r="AA1" s="31">
        <v>2043</v>
      </c>
      <c r="AB1" s="31">
        <v>2044</v>
      </c>
      <c r="AC1" s="31">
        <v>2045</v>
      </c>
      <c r="AD1" s="31">
        <v>2046</v>
      </c>
      <c r="AE1" s="31">
        <v>2047</v>
      </c>
      <c r="AF1" s="31">
        <v>2048</v>
      </c>
      <c r="AG1" s="31">
        <v>2049</v>
      </c>
      <c r="AH1" s="14">
        <v>2050</v>
      </c>
    </row>
    <row r="2" spans="1:34">
      <c r="A2" s="18" t="s">
        <v>2135</v>
      </c>
      <c r="B2" s="18" t="s">
        <v>59</v>
      </c>
      <c r="C2" s="18">
        <v>71.099999999999994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36"/>
    </row>
    <row r="3" spans="1:34">
      <c r="A3" s="18" t="s">
        <v>2136</v>
      </c>
      <c r="B3" s="18" t="s">
        <v>59</v>
      </c>
      <c r="C3" s="18">
        <v>120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36"/>
    </row>
    <row r="4" spans="1:34">
      <c r="A4" s="18" t="s">
        <v>2137</v>
      </c>
      <c r="B4" s="18" t="s">
        <v>1979</v>
      </c>
      <c r="C4" s="25">
        <v>33.33</v>
      </c>
      <c r="D4" s="25"/>
      <c r="E4" s="25"/>
      <c r="F4" s="25"/>
      <c r="G4" s="25"/>
      <c r="H4" s="25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36"/>
    </row>
    <row r="5" spans="1:34">
      <c r="A5" s="18" t="s">
        <v>2138</v>
      </c>
      <c r="B5" s="28" t="s">
        <v>2139</v>
      </c>
      <c r="C5" s="27">
        <v>2350</v>
      </c>
      <c r="D5" s="37"/>
      <c r="E5" s="37"/>
      <c r="F5" s="37"/>
      <c r="G5" s="37"/>
      <c r="H5" s="37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36"/>
    </row>
    <row r="6" spans="1:34">
      <c r="A6" s="18" t="s">
        <v>2140</v>
      </c>
      <c r="C6" s="27">
        <v>-253</v>
      </c>
      <c r="D6" s="37"/>
      <c r="E6" s="37"/>
      <c r="F6" s="37"/>
      <c r="G6" s="37"/>
      <c r="H6" s="37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38"/>
      <c r="Y6" s="22"/>
      <c r="Z6" s="22"/>
      <c r="AA6" s="22"/>
      <c r="AB6" s="22"/>
      <c r="AC6" s="22"/>
      <c r="AD6" s="22"/>
      <c r="AE6" s="22"/>
      <c r="AF6" s="22"/>
      <c r="AG6" s="22"/>
      <c r="AH6" s="36"/>
    </row>
    <row r="7" spans="1:34"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36"/>
    </row>
    <row r="8" spans="1:34">
      <c r="A8" s="17" t="s">
        <v>2141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36"/>
    </row>
    <row r="9" spans="1:34">
      <c r="A9" s="18" t="s">
        <v>2142</v>
      </c>
      <c r="B9" s="18" t="s">
        <v>46</v>
      </c>
      <c r="C9" s="18">
        <v>0.05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36"/>
    </row>
    <row r="10" spans="1:34">
      <c r="A10" s="18" t="s">
        <v>2143</v>
      </c>
      <c r="B10" s="18" t="s">
        <v>46</v>
      </c>
      <c r="C10" s="18">
        <v>30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36"/>
    </row>
    <row r="11" spans="1:34">
      <c r="A11" s="18" t="s">
        <v>2144</v>
      </c>
      <c r="B11" s="18" t="s">
        <v>46</v>
      </c>
      <c r="C11" s="18">
        <v>8.8827432999999997E-2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36"/>
    </row>
    <row r="12" spans="1:34">
      <c r="A12" s="18" t="s">
        <v>2145</v>
      </c>
      <c r="B12" s="18" t="s">
        <v>46</v>
      </c>
      <c r="C12" s="18">
        <v>260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36"/>
    </row>
    <row r="13" spans="1:34">
      <c r="A13" s="18" t="s">
        <v>2146</v>
      </c>
      <c r="B13" s="18" t="s">
        <v>46</v>
      </c>
      <c r="C13" s="18">
        <f>0.89*1400</f>
        <v>1246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36"/>
    </row>
    <row r="14" spans="1:34">
      <c r="A14" s="18" t="s">
        <v>2147</v>
      </c>
      <c r="B14" s="18" t="s">
        <v>46</v>
      </c>
      <c r="C14" s="18">
        <v>0.04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36"/>
    </row>
    <row r="15" spans="1:34">
      <c r="A15" s="18" t="s">
        <v>2148</v>
      </c>
      <c r="B15" s="18" t="s">
        <v>46</v>
      </c>
      <c r="C15" s="18">
        <v>0.9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36"/>
    </row>
    <row r="16" spans="1:34">
      <c r="A16" s="18" t="s">
        <v>2149</v>
      </c>
      <c r="B16" s="18" t="s">
        <v>2150</v>
      </c>
      <c r="C16" s="18">
        <f>C13/C12*1000</f>
        <v>4792.3076923076924</v>
      </c>
      <c r="D16" s="13">
        <f>C16/C15</f>
        <v>5324.7863247863252</v>
      </c>
      <c r="E16" s="13">
        <f t="shared" ref="E16:M16" si="0">D16+($N16-$D16)/($N$1-$D$1)</f>
        <v>5271.5384615384619</v>
      </c>
      <c r="F16" s="13">
        <f t="shared" si="0"/>
        <v>5218.2905982905986</v>
      </c>
      <c r="G16" s="13">
        <f t="shared" si="0"/>
        <v>5165.0427350427353</v>
      </c>
      <c r="H16" s="13">
        <f t="shared" si="0"/>
        <v>5111.7948717948721</v>
      </c>
      <c r="I16" s="13">
        <f t="shared" si="0"/>
        <v>5058.5470085470088</v>
      </c>
      <c r="J16" s="13">
        <f t="shared" si="0"/>
        <v>5005.2991452991455</v>
      </c>
      <c r="K16" s="13">
        <f t="shared" si="0"/>
        <v>4952.0512820512822</v>
      </c>
      <c r="L16" s="13">
        <f t="shared" si="0"/>
        <v>4898.8034188034189</v>
      </c>
      <c r="M16" s="13">
        <f t="shared" si="0"/>
        <v>4845.5555555555557</v>
      </c>
      <c r="N16" s="13">
        <f>D16*0.9</f>
        <v>4792.3076923076924</v>
      </c>
      <c r="O16" s="13">
        <f t="shared" ref="O16:AG16" si="1">N16+($AH16-$N16)/($AH$1-$N$1)</f>
        <v>4744.3846153846152</v>
      </c>
      <c r="P16" s="13">
        <f t="shared" si="1"/>
        <v>4696.4615384615381</v>
      </c>
      <c r="Q16" s="13">
        <f t="shared" si="1"/>
        <v>4648.538461538461</v>
      </c>
      <c r="R16" s="13">
        <f t="shared" si="1"/>
        <v>4600.6153846153838</v>
      </c>
      <c r="S16" s="13">
        <f t="shared" si="1"/>
        <v>4552.6923076923067</v>
      </c>
      <c r="T16" s="13">
        <f t="shared" si="1"/>
        <v>4504.7692307692296</v>
      </c>
      <c r="U16" s="13">
        <f t="shared" si="1"/>
        <v>4456.8461538461524</v>
      </c>
      <c r="V16" s="13">
        <f t="shared" si="1"/>
        <v>4408.9230769230753</v>
      </c>
      <c r="W16" s="13">
        <f t="shared" si="1"/>
        <v>4360.9999999999982</v>
      </c>
      <c r="X16" s="13">
        <f t="shared" si="1"/>
        <v>4313.076923076921</v>
      </c>
      <c r="Y16" s="13">
        <f t="shared" si="1"/>
        <v>4265.1538461538439</v>
      </c>
      <c r="Z16" s="13">
        <f t="shared" si="1"/>
        <v>4217.2307692307668</v>
      </c>
      <c r="AA16" s="13">
        <f t="shared" si="1"/>
        <v>4169.3076923076896</v>
      </c>
      <c r="AB16" s="13">
        <f t="shared" si="1"/>
        <v>4121.3846153846125</v>
      </c>
      <c r="AC16" s="13">
        <f t="shared" si="1"/>
        <v>4073.4615384615354</v>
      </c>
      <c r="AD16" s="13">
        <f t="shared" si="1"/>
        <v>4025.5384615384583</v>
      </c>
      <c r="AE16" s="13">
        <f t="shared" si="1"/>
        <v>3977.6153846153811</v>
      </c>
      <c r="AF16" s="13">
        <f t="shared" si="1"/>
        <v>3929.692307692304</v>
      </c>
      <c r="AG16" s="13">
        <f t="shared" si="1"/>
        <v>3881.7692307692269</v>
      </c>
      <c r="AH16" s="39">
        <f>N16*0.8</f>
        <v>3833.8461538461543</v>
      </c>
    </row>
    <row r="17" spans="1:34">
      <c r="A17" s="18" t="s">
        <v>2151</v>
      </c>
      <c r="B17" s="18" t="s">
        <v>46</v>
      </c>
      <c r="C17" s="18">
        <f>C16*C14</f>
        <v>191.69230769230771</v>
      </c>
      <c r="D17" s="13">
        <f t="shared" ref="D17:AF17" si="2">D16*$C$14</f>
        <v>212.991452991453</v>
      </c>
      <c r="E17" s="13">
        <f t="shared" si="2"/>
        <v>210.86153846153849</v>
      </c>
      <c r="F17" s="13">
        <f t="shared" si="2"/>
        <v>208.73162393162394</v>
      </c>
      <c r="G17" s="13">
        <f t="shared" si="2"/>
        <v>206.60170940170943</v>
      </c>
      <c r="H17" s="13">
        <f t="shared" si="2"/>
        <v>204.47179487179488</v>
      </c>
      <c r="I17" s="13">
        <f t="shared" si="2"/>
        <v>202.34188034188037</v>
      </c>
      <c r="J17" s="13">
        <f t="shared" si="2"/>
        <v>200.21196581196583</v>
      </c>
      <c r="K17" s="13">
        <f t="shared" si="2"/>
        <v>198.08205128205128</v>
      </c>
      <c r="L17" s="13">
        <f t="shared" si="2"/>
        <v>195.95213675213677</v>
      </c>
      <c r="M17" s="13">
        <f t="shared" si="2"/>
        <v>193.82222222222222</v>
      </c>
      <c r="N17" s="13">
        <f t="shared" si="2"/>
        <v>191.69230769230771</v>
      </c>
      <c r="O17" s="13">
        <f t="shared" si="2"/>
        <v>189.77538461538461</v>
      </c>
      <c r="P17" s="13">
        <f t="shared" si="2"/>
        <v>187.85846153846154</v>
      </c>
      <c r="Q17" s="13">
        <f t="shared" si="2"/>
        <v>185.94153846153844</v>
      </c>
      <c r="R17" s="13">
        <f t="shared" si="2"/>
        <v>184.02461538461534</v>
      </c>
      <c r="S17" s="13">
        <f t="shared" si="2"/>
        <v>182.10769230769228</v>
      </c>
      <c r="T17" s="13">
        <f t="shared" si="2"/>
        <v>180.19076923076918</v>
      </c>
      <c r="U17" s="13">
        <f t="shared" si="2"/>
        <v>178.27384615384611</v>
      </c>
      <c r="V17" s="13">
        <f t="shared" si="2"/>
        <v>176.35692307692301</v>
      </c>
      <c r="W17" s="13">
        <f t="shared" si="2"/>
        <v>174.43999999999994</v>
      </c>
      <c r="X17" s="13">
        <f t="shared" si="2"/>
        <v>172.52307692307684</v>
      </c>
      <c r="Y17" s="13">
        <f t="shared" si="2"/>
        <v>170.60615384615377</v>
      </c>
      <c r="Z17" s="13">
        <f t="shared" si="2"/>
        <v>168.68923076923068</v>
      </c>
      <c r="AA17" s="13">
        <f t="shared" si="2"/>
        <v>166.77230769230758</v>
      </c>
      <c r="AB17" s="13">
        <f t="shared" si="2"/>
        <v>164.85538461538451</v>
      </c>
      <c r="AC17" s="13">
        <f t="shared" si="2"/>
        <v>162.93846153846141</v>
      </c>
      <c r="AD17" s="13">
        <f t="shared" si="2"/>
        <v>161.02153846153834</v>
      </c>
      <c r="AE17" s="13">
        <f t="shared" si="2"/>
        <v>159.10461538461524</v>
      </c>
      <c r="AF17" s="13">
        <f t="shared" si="2"/>
        <v>157.18769230769217</v>
      </c>
      <c r="AG17" s="13">
        <f>AF17+($AH17-$N17)/($AH$1-$N$1)</f>
        <v>155.2707692307691</v>
      </c>
      <c r="AH17" s="13">
        <f>AH16*$C$14</f>
        <v>153.35384615384618</v>
      </c>
    </row>
    <row r="18" spans="1:34">
      <c r="A18" s="18" t="s">
        <v>2152</v>
      </c>
      <c r="B18" s="18" t="s">
        <v>46</v>
      </c>
      <c r="C18" s="18">
        <v>6.1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13"/>
      <c r="AH18" s="36"/>
    </row>
    <row r="19" spans="1:34"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13"/>
      <c r="AH19" s="36"/>
    </row>
    <row r="20" spans="1:34">
      <c r="A20" s="18" t="s">
        <v>2153</v>
      </c>
      <c r="B20" s="18" t="s">
        <v>52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>
        <f>27*365</f>
        <v>9855</v>
      </c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13"/>
      <c r="AH20" s="36"/>
    </row>
    <row r="21" spans="1:34">
      <c r="A21" s="18" t="s">
        <v>2154</v>
      </c>
      <c r="B21" s="18" t="s">
        <v>52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>
        <f>0.89*104</f>
        <v>92.56</v>
      </c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13"/>
      <c r="AH21" s="36"/>
    </row>
    <row r="22" spans="1:34">
      <c r="A22" s="18" t="s">
        <v>2155</v>
      </c>
      <c r="B22" s="18" t="s">
        <v>52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>
        <f>N21*1000000/N20</f>
        <v>9392.1867072551995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13"/>
      <c r="AH22" s="36"/>
    </row>
    <row r="23" spans="1:34" ht="19.5" customHeight="1">
      <c r="A23" s="18" t="s">
        <v>2156</v>
      </c>
      <c r="B23" s="18" t="s">
        <v>2157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>
        <v>2.75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13"/>
      <c r="AH23" s="36"/>
    </row>
    <row r="24" spans="1:34" ht="17.25" customHeight="1">
      <c r="A24" s="18" t="s">
        <v>2158</v>
      </c>
      <c r="B24" s="18" t="s">
        <v>54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>
        <v>1860.5</v>
      </c>
      <c r="O24" s="22"/>
      <c r="P24" s="22"/>
      <c r="Q24" s="22"/>
      <c r="R24" s="22"/>
      <c r="S24" s="22"/>
      <c r="T24" s="22"/>
      <c r="U24" s="22"/>
      <c r="V24" s="22"/>
      <c r="W24" s="22"/>
      <c r="X24" s="22">
        <v>1033</v>
      </c>
      <c r="Y24" s="22"/>
      <c r="Z24" s="22"/>
      <c r="AA24" s="22"/>
      <c r="AB24" s="22"/>
      <c r="AC24" s="22"/>
      <c r="AD24" s="22"/>
      <c r="AE24" s="22"/>
      <c r="AF24" s="22"/>
      <c r="AG24" s="13"/>
      <c r="AH24" s="22">
        <v>603.4</v>
      </c>
    </row>
    <row r="25" spans="1:34" ht="19.5" customHeight="1">
      <c r="A25" s="18" t="s">
        <v>2159</v>
      </c>
      <c r="B25" s="18" t="s">
        <v>54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>
        <v>3683.8</v>
      </c>
      <c r="O25" s="22"/>
      <c r="P25" s="22"/>
      <c r="Q25" s="22"/>
      <c r="R25" s="22"/>
      <c r="S25" s="22"/>
      <c r="T25" s="22"/>
      <c r="U25" s="22"/>
      <c r="V25" s="22"/>
      <c r="W25" s="22"/>
      <c r="X25" s="22">
        <v>1704.5</v>
      </c>
      <c r="Y25" s="22"/>
      <c r="Z25" s="22"/>
      <c r="AA25" s="22"/>
      <c r="AB25" s="22"/>
      <c r="AC25" s="22"/>
      <c r="AD25" s="22"/>
      <c r="AE25" s="22"/>
      <c r="AF25" s="22"/>
      <c r="AG25" s="13"/>
      <c r="AH25" s="22">
        <v>995.6</v>
      </c>
    </row>
    <row r="26" spans="1:34" ht="19.5" customHeight="1">
      <c r="A26" s="18" t="s">
        <v>2160</v>
      </c>
      <c r="B26" s="18" t="s">
        <v>54</v>
      </c>
      <c r="D26" s="22">
        <f t="shared" ref="D26:M26" si="3">$N$26+(($X$26-$N$26)/($X$1-$N$1))*(D1-$N$1)</f>
        <v>2543.3856000000005</v>
      </c>
      <c r="E26" s="22">
        <f t="shared" si="3"/>
        <v>2465.0875500000002</v>
      </c>
      <c r="F26" s="22">
        <f t="shared" si="3"/>
        <v>2386.7895000000003</v>
      </c>
      <c r="G26" s="22">
        <f t="shared" si="3"/>
        <v>2308.4914500000004</v>
      </c>
      <c r="H26" s="22">
        <f t="shared" si="3"/>
        <v>2230.1934000000001</v>
      </c>
      <c r="I26" s="22">
        <f t="shared" si="3"/>
        <v>2151.8953500000002</v>
      </c>
      <c r="J26" s="22">
        <f t="shared" si="3"/>
        <v>2073.5973000000004</v>
      </c>
      <c r="K26" s="22">
        <f t="shared" si="3"/>
        <v>1995.2992500000003</v>
      </c>
      <c r="L26" s="22">
        <f t="shared" si="3"/>
        <v>1917.0012000000002</v>
      </c>
      <c r="M26" s="22">
        <f t="shared" si="3"/>
        <v>1838.7031500000003</v>
      </c>
      <c r="N26" s="22">
        <f>N24*0.9462</f>
        <v>1760.4051000000002</v>
      </c>
      <c r="O26" s="22">
        <f t="shared" ref="O26:W26" si="4">N26+(($X$26-$N$26)/($X$1-$N$1))</f>
        <v>1682.1070500000001</v>
      </c>
      <c r="P26" s="22">
        <f t="shared" si="4"/>
        <v>1603.809</v>
      </c>
      <c r="Q26" s="22">
        <f t="shared" si="4"/>
        <v>1525.5109499999999</v>
      </c>
      <c r="R26" s="22">
        <f t="shared" si="4"/>
        <v>1447.2128999999998</v>
      </c>
      <c r="S26" s="22">
        <f t="shared" si="4"/>
        <v>1368.9148499999997</v>
      </c>
      <c r="T26" s="22">
        <f t="shared" si="4"/>
        <v>1290.6167999999996</v>
      </c>
      <c r="U26" s="22">
        <f t="shared" si="4"/>
        <v>1212.3187499999995</v>
      </c>
      <c r="V26" s="22">
        <f t="shared" si="4"/>
        <v>1134.0206999999994</v>
      </c>
      <c r="W26" s="22">
        <f t="shared" si="4"/>
        <v>1055.7226499999992</v>
      </c>
      <c r="X26" s="22">
        <f>X24*0.9462</f>
        <v>977.42460000000005</v>
      </c>
      <c r="Y26" s="13">
        <f t="shared" ref="Y26:AG26" si="5">X26+($AH26-$X26)/($AH$1-$X$1)</f>
        <v>936.775848</v>
      </c>
      <c r="Z26" s="13">
        <f t="shared" si="5"/>
        <v>896.12709599999994</v>
      </c>
      <c r="AA26" s="13">
        <f t="shared" si="5"/>
        <v>855.47834399999988</v>
      </c>
      <c r="AB26" s="13">
        <f t="shared" si="5"/>
        <v>814.82959199999982</v>
      </c>
      <c r="AC26" s="13">
        <f t="shared" si="5"/>
        <v>774.18083999999976</v>
      </c>
      <c r="AD26" s="13">
        <f t="shared" si="5"/>
        <v>733.5320879999997</v>
      </c>
      <c r="AE26" s="13">
        <f t="shared" si="5"/>
        <v>692.88333599999964</v>
      </c>
      <c r="AF26" s="13">
        <f t="shared" si="5"/>
        <v>652.23458399999959</v>
      </c>
      <c r="AG26" s="13">
        <f t="shared" si="5"/>
        <v>611.58583199999953</v>
      </c>
      <c r="AH26" s="22">
        <f>AH24*0.9462</f>
        <v>570.93708000000004</v>
      </c>
    </row>
    <row r="27" spans="1:34" ht="19.5" customHeight="1">
      <c r="A27" s="18" t="s">
        <v>2161</v>
      </c>
      <c r="B27" s="18" t="s">
        <v>54</v>
      </c>
      <c r="D27" s="22">
        <f t="shared" ref="D27:M27" si="6">$N$27+(($X$27-$N$27)/($X$1-$N$1))*(D1-$N$1)</f>
        <v>5358.425220000001</v>
      </c>
      <c r="E27" s="22">
        <f t="shared" si="6"/>
        <v>5171.1438539999999</v>
      </c>
      <c r="F27" s="22">
        <f t="shared" si="6"/>
        <v>4983.8624880000007</v>
      </c>
      <c r="G27" s="22">
        <f t="shared" si="6"/>
        <v>4796.5811220000005</v>
      </c>
      <c r="H27" s="22">
        <f t="shared" si="6"/>
        <v>4609.2997560000003</v>
      </c>
      <c r="I27" s="22">
        <f t="shared" si="6"/>
        <v>4422.0183900000002</v>
      </c>
      <c r="J27" s="22">
        <f t="shared" si="6"/>
        <v>4234.737024</v>
      </c>
      <c r="K27" s="22">
        <f t="shared" si="6"/>
        <v>4047.4556580000003</v>
      </c>
      <c r="L27" s="22">
        <f t="shared" si="6"/>
        <v>3860.1742920000002</v>
      </c>
      <c r="M27" s="22">
        <f t="shared" si="6"/>
        <v>3672.8929260000004</v>
      </c>
      <c r="N27" s="22">
        <f>N25*0.9462</f>
        <v>3485.6115600000003</v>
      </c>
      <c r="O27" s="22">
        <f t="shared" ref="O27:W27" si="7">N27+(($X$27-$N$27)/($X$1-$N$1))</f>
        <v>3298.3301940000001</v>
      </c>
      <c r="P27" s="22">
        <f t="shared" si="7"/>
        <v>3111.048828</v>
      </c>
      <c r="Q27" s="22">
        <f t="shared" si="7"/>
        <v>2923.7674619999998</v>
      </c>
      <c r="R27" s="22">
        <f t="shared" si="7"/>
        <v>2736.4860959999996</v>
      </c>
      <c r="S27" s="22">
        <f t="shared" si="7"/>
        <v>2549.2047299999995</v>
      </c>
      <c r="T27" s="22">
        <f t="shared" si="7"/>
        <v>2361.9233639999993</v>
      </c>
      <c r="U27" s="22">
        <f t="shared" si="7"/>
        <v>2174.6419979999991</v>
      </c>
      <c r="V27" s="22">
        <f t="shared" si="7"/>
        <v>1987.3606319999992</v>
      </c>
      <c r="W27" s="22">
        <f t="shared" si="7"/>
        <v>1800.0792659999993</v>
      </c>
      <c r="X27" s="22">
        <f>X25*0.9462</f>
        <v>1612.7979</v>
      </c>
      <c r="Y27" s="13">
        <f t="shared" ref="Y27:AG27" si="8">X27+($AH27-$X27)/($AH$1-$X$1)</f>
        <v>1545.7217820000001</v>
      </c>
      <c r="Z27" s="13">
        <f t="shared" si="8"/>
        <v>1478.6456640000001</v>
      </c>
      <c r="AA27" s="13">
        <f t="shared" si="8"/>
        <v>1411.5695460000002</v>
      </c>
      <c r="AB27" s="13">
        <f t="shared" si="8"/>
        <v>1344.4934280000002</v>
      </c>
      <c r="AC27" s="13">
        <f t="shared" si="8"/>
        <v>1277.4173100000003</v>
      </c>
      <c r="AD27" s="13">
        <f t="shared" si="8"/>
        <v>1210.3411920000003</v>
      </c>
      <c r="AE27" s="13">
        <f t="shared" si="8"/>
        <v>1143.2650740000004</v>
      </c>
      <c r="AF27" s="13">
        <f t="shared" si="8"/>
        <v>1076.1889560000004</v>
      </c>
      <c r="AG27" s="13">
        <f t="shared" si="8"/>
        <v>1009.1128380000005</v>
      </c>
      <c r="AH27" s="22">
        <f>AH25*0.9462</f>
        <v>942.03672000000006</v>
      </c>
    </row>
    <row r="28" spans="1:34" ht="19.5" customHeight="1">
      <c r="A28" s="18" t="s">
        <v>2162</v>
      </c>
      <c r="B28" s="18" t="s">
        <v>54</v>
      </c>
      <c r="D28" s="22">
        <f t="shared" ref="D28:M28" si="9">$N$28+(($X$28-$N$28)/($X$1-$N$1))*(D1-$N$1)</f>
        <v>9677.0595945205496</v>
      </c>
      <c r="E28" s="22">
        <f t="shared" si="9"/>
        <v>9379.1516029109607</v>
      </c>
      <c r="F28" s="22">
        <f t="shared" si="9"/>
        <v>9081.2436113013719</v>
      </c>
      <c r="G28" s="22">
        <f t="shared" si="9"/>
        <v>8783.3356196917812</v>
      </c>
      <c r="H28" s="22">
        <f t="shared" si="9"/>
        <v>8485.4276280821941</v>
      </c>
      <c r="I28" s="22">
        <f t="shared" si="9"/>
        <v>8187.5196364726035</v>
      </c>
      <c r="J28" s="22">
        <f t="shared" si="9"/>
        <v>7889.6116448630146</v>
      </c>
      <c r="K28" s="22">
        <f t="shared" si="9"/>
        <v>7591.7036532534257</v>
      </c>
      <c r="L28" s="22">
        <f t="shared" si="9"/>
        <v>7293.7956616438369</v>
      </c>
      <c r="M28" s="22">
        <f t="shared" si="9"/>
        <v>6995.8876700342471</v>
      </c>
      <c r="N28" s="22">
        <f>N26*33.33*1000/8760</f>
        <v>6697.9796784246582</v>
      </c>
      <c r="O28" s="22">
        <f t="shared" ref="O28:W28" si="10">N28+(($X$28-$N$28)/($X$1-$N$1))</f>
        <v>6400.0716868150694</v>
      </c>
      <c r="P28" s="22">
        <f t="shared" si="10"/>
        <v>6102.1636952054805</v>
      </c>
      <c r="Q28" s="22">
        <f t="shared" si="10"/>
        <v>5804.2557035958916</v>
      </c>
      <c r="R28" s="22">
        <f t="shared" si="10"/>
        <v>5506.3477119863028</v>
      </c>
      <c r="S28" s="22">
        <f t="shared" si="10"/>
        <v>5208.4397203767139</v>
      </c>
      <c r="T28" s="22">
        <f t="shared" si="10"/>
        <v>4910.5317287671251</v>
      </c>
      <c r="U28" s="22">
        <f t="shared" si="10"/>
        <v>4612.6237371575362</v>
      </c>
      <c r="V28" s="22">
        <f t="shared" si="10"/>
        <v>4314.7157455479473</v>
      </c>
      <c r="W28" s="22">
        <f t="shared" si="10"/>
        <v>4016.807753938358</v>
      </c>
      <c r="X28" s="22">
        <f>X26*33.33*1000/8760</f>
        <v>3718.8997623287669</v>
      </c>
      <c r="Y28" s="13">
        <f t="shared" ref="Y28:AG28" si="11">X28+($AH28-$X28)/($AH$1-$X$1)</f>
        <v>3564.2396134520545</v>
      </c>
      <c r="Z28" s="13">
        <f t="shared" si="11"/>
        <v>3409.5794645753422</v>
      </c>
      <c r="AA28" s="13">
        <f t="shared" si="11"/>
        <v>3254.9193156986298</v>
      </c>
      <c r="AB28" s="13">
        <f t="shared" si="11"/>
        <v>3100.2591668219175</v>
      </c>
      <c r="AC28" s="13">
        <f t="shared" si="11"/>
        <v>2945.5990179452051</v>
      </c>
      <c r="AD28" s="13">
        <f t="shared" si="11"/>
        <v>2790.9388690684927</v>
      </c>
      <c r="AE28" s="13">
        <f t="shared" si="11"/>
        <v>2636.2787201917804</v>
      </c>
      <c r="AF28" s="13">
        <f t="shared" si="11"/>
        <v>2481.618571315068</v>
      </c>
      <c r="AG28" s="13">
        <f t="shared" si="11"/>
        <v>2326.9584224383557</v>
      </c>
      <c r="AH28" s="22">
        <f>AH26*33.33*1000/8760</f>
        <v>2172.2982735616438</v>
      </c>
    </row>
    <row r="29" spans="1:34" ht="19.5" customHeight="1">
      <c r="A29" s="18" t="s">
        <v>2163</v>
      </c>
      <c r="B29" s="18" t="s">
        <v>54</v>
      </c>
      <c r="D29" s="22">
        <f t="shared" ref="D29:M29" si="12">$N$29+(($X$29-$N$29)/($X$1-$N$1))*(D1-$N$1)</f>
        <v>20387.70691582192</v>
      </c>
      <c r="E29" s="22">
        <f t="shared" si="12"/>
        <v>19675.139800664387</v>
      </c>
      <c r="F29" s="22">
        <f t="shared" si="12"/>
        <v>18962.572685506853</v>
      </c>
      <c r="G29" s="22">
        <f t="shared" si="12"/>
        <v>18250.00557034932</v>
      </c>
      <c r="H29" s="22">
        <f t="shared" si="12"/>
        <v>17537.438455191783</v>
      </c>
      <c r="I29" s="22">
        <f t="shared" si="12"/>
        <v>16824.871340034249</v>
      </c>
      <c r="J29" s="22">
        <f t="shared" si="12"/>
        <v>16112.304224876714</v>
      </c>
      <c r="K29" s="22">
        <f t="shared" si="12"/>
        <v>15399.737109719181</v>
      </c>
      <c r="L29" s="22">
        <f t="shared" si="12"/>
        <v>14687.169994561646</v>
      </c>
      <c r="M29" s="22">
        <f t="shared" si="12"/>
        <v>13974.602879404112</v>
      </c>
      <c r="N29" s="22">
        <f>N27*33.33*1000/8760</f>
        <v>13262.035764246577</v>
      </c>
      <c r="O29" s="22">
        <f t="shared" ref="O29:W29" si="13">N29+(($X$29-$N$29)/($X$1-$N$1))</f>
        <v>12549.468649089042</v>
      </c>
      <c r="P29" s="22">
        <f t="shared" si="13"/>
        <v>11836.901533931506</v>
      </c>
      <c r="Q29" s="22">
        <f t="shared" si="13"/>
        <v>11124.334418773971</v>
      </c>
      <c r="R29" s="22">
        <f t="shared" si="13"/>
        <v>10411.767303616436</v>
      </c>
      <c r="S29" s="22">
        <f t="shared" si="13"/>
        <v>9699.2001884589008</v>
      </c>
      <c r="T29" s="22">
        <f t="shared" si="13"/>
        <v>8986.6330733013656</v>
      </c>
      <c r="U29" s="22">
        <f t="shared" si="13"/>
        <v>8274.0659581438304</v>
      </c>
      <c r="V29" s="22">
        <f t="shared" si="13"/>
        <v>7561.498842986296</v>
      </c>
      <c r="W29" s="22">
        <f t="shared" si="13"/>
        <v>6848.9317278287617</v>
      </c>
      <c r="X29" s="22">
        <f>X27*33.33*1000/8760</f>
        <v>6136.3646126712329</v>
      </c>
      <c r="Y29" s="13">
        <f t="shared" ref="Y29:AG29" si="14">X29+($AH29-$X29)/($AH$1-$X$1)</f>
        <v>5881.1537664452053</v>
      </c>
      <c r="Z29" s="13">
        <f t="shared" si="14"/>
        <v>5625.9429202191777</v>
      </c>
      <c r="AA29" s="13">
        <f t="shared" si="14"/>
        <v>5370.7320739931502</v>
      </c>
      <c r="AB29" s="13">
        <f t="shared" si="14"/>
        <v>5115.5212277671226</v>
      </c>
      <c r="AC29" s="13">
        <f t="shared" si="14"/>
        <v>4860.310381541095</v>
      </c>
      <c r="AD29" s="13">
        <f t="shared" si="14"/>
        <v>4605.0995353150674</v>
      </c>
      <c r="AE29" s="13">
        <f t="shared" si="14"/>
        <v>4349.8886890890399</v>
      </c>
      <c r="AF29" s="13">
        <f t="shared" si="14"/>
        <v>4094.6778428630123</v>
      </c>
      <c r="AG29" s="13">
        <f t="shared" si="14"/>
        <v>3839.4669966369847</v>
      </c>
      <c r="AH29" s="22">
        <f>AH27*33.33*1000/8760</f>
        <v>3584.2561504109594</v>
      </c>
    </row>
    <row r="30" spans="1:34" ht="19.5" customHeight="1">
      <c r="A30" s="18" t="s">
        <v>2164</v>
      </c>
      <c r="B30" s="18" t="s">
        <v>54</v>
      </c>
      <c r="C30" s="22">
        <v>0.04</v>
      </c>
      <c r="D30" s="22"/>
      <c r="E30" s="22"/>
      <c r="F30" s="22"/>
      <c r="G30" s="22"/>
      <c r="H30" s="22"/>
      <c r="I30" s="22">
        <f t="shared" ref="I30:AH30" si="15">I28*$C$30</f>
        <v>327.50078545890415</v>
      </c>
      <c r="J30" s="22">
        <f t="shared" si="15"/>
        <v>315.58446579452061</v>
      </c>
      <c r="K30" s="22">
        <f t="shared" si="15"/>
        <v>303.66814613013702</v>
      </c>
      <c r="L30" s="22">
        <f t="shared" si="15"/>
        <v>291.75182646575348</v>
      </c>
      <c r="M30" s="22">
        <f t="shared" si="15"/>
        <v>279.83550680136989</v>
      </c>
      <c r="N30" s="22">
        <f t="shared" si="15"/>
        <v>267.91918713698635</v>
      </c>
      <c r="O30" s="22">
        <f t="shared" si="15"/>
        <v>256.00286747260276</v>
      </c>
      <c r="P30" s="22">
        <f t="shared" si="15"/>
        <v>244.08654780821922</v>
      </c>
      <c r="Q30" s="22">
        <f t="shared" si="15"/>
        <v>232.17022814383566</v>
      </c>
      <c r="R30" s="22">
        <f t="shared" si="15"/>
        <v>220.25390847945212</v>
      </c>
      <c r="S30" s="22">
        <f t="shared" si="15"/>
        <v>208.33758881506856</v>
      </c>
      <c r="T30" s="22">
        <f t="shared" si="15"/>
        <v>196.42126915068502</v>
      </c>
      <c r="U30" s="22">
        <f t="shared" si="15"/>
        <v>184.50494948630146</v>
      </c>
      <c r="V30" s="22">
        <f t="shared" si="15"/>
        <v>172.58862982191789</v>
      </c>
      <c r="W30" s="22">
        <f t="shared" si="15"/>
        <v>160.67231015753433</v>
      </c>
      <c r="X30" s="22">
        <f t="shared" si="15"/>
        <v>148.75599049315068</v>
      </c>
      <c r="Y30" s="22">
        <f t="shared" si="15"/>
        <v>142.56958453808218</v>
      </c>
      <c r="Z30" s="22">
        <f t="shared" si="15"/>
        <v>136.38317858301369</v>
      </c>
      <c r="AA30" s="22">
        <f t="shared" si="15"/>
        <v>130.19677262794519</v>
      </c>
      <c r="AB30" s="22">
        <f t="shared" si="15"/>
        <v>124.0103666728767</v>
      </c>
      <c r="AC30" s="22">
        <f t="shared" si="15"/>
        <v>117.82396071780821</v>
      </c>
      <c r="AD30" s="22">
        <f t="shared" si="15"/>
        <v>111.63755476273971</v>
      </c>
      <c r="AE30" s="22">
        <f t="shared" si="15"/>
        <v>105.45114880767122</v>
      </c>
      <c r="AF30" s="22">
        <f t="shared" si="15"/>
        <v>99.264742852602723</v>
      </c>
      <c r="AG30" s="22">
        <f t="shared" si="15"/>
        <v>93.078336897534228</v>
      </c>
      <c r="AH30" s="22">
        <f t="shared" si="15"/>
        <v>86.891930942465748</v>
      </c>
    </row>
    <row r="31" spans="1:34" ht="19.5" customHeight="1">
      <c r="A31" s="18" t="s">
        <v>2165</v>
      </c>
      <c r="B31" s="18" t="s">
        <v>54</v>
      </c>
      <c r="C31" s="22">
        <v>0.04</v>
      </c>
      <c r="D31" s="22"/>
      <c r="E31" s="22"/>
      <c r="F31" s="22"/>
      <c r="G31" s="22"/>
      <c r="H31" s="22"/>
      <c r="I31" s="22">
        <f t="shared" ref="I31:AH31" si="16">I29*$C$30</f>
        <v>672.99485360136998</v>
      </c>
      <c r="J31" s="22">
        <f t="shared" si="16"/>
        <v>644.4921689950686</v>
      </c>
      <c r="K31" s="22">
        <f t="shared" si="16"/>
        <v>615.98948438876721</v>
      </c>
      <c r="L31" s="22">
        <f t="shared" si="16"/>
        <v>587.48679978246582</v>
      </c>
      <c r="M31" s="22">
        <f t="shared" si="16"/>
        <v>558.98411517616455</v>
      </c>
      <c r="N31" s="22">
        <f t="shared" si="16"/>
        <v>530.48143056986305</v>
      </c>
      <c r="O31" s="22">
        <f t="shared" si="16"/>
        <v>501.97874596356166</v>
      </c>
      <c r="P31" s="22">
        <f t="shared" si="16"/>
        <v>473.47606135726028</v>
      </c>
      <c r="Q31" s="22">
        <f t="shared" si="16"/>
        <v>444.97337675095883</v>
      </c>
      <c r="R31" s="22">
        <f t="shared" si="16"/>
        <v>416.47069214465745</v>
      </c>
      <c r="S31" s="22">
        <f t="shared" si="16"/>
        <v>387.96800753835606</v>
      </c>
      <c r="T31" s="22">
        <f t="shared" si="16"/>
        <v>359.46532293205462</v>
      </c>
      <c r="U31" s="22">
        <f t="shared" si="16"/>
        <v>330.96263832575323</v>
      </c>
      <c r="V31" s="22">
        <f t="shared" si="16"/>
        <v>302.45995371945185</v>
      </c>
      <c r="W31" s="22">
        <f t="shared" si="16"/>
        <v>273.95726911315046</v>
      </c>
      <c r="X31" s="22">
        <f t="shared" si="16"/>
        <v>245.45458450684933</v>
      </c>
      <c r="Y31" s="22">
        <f t="shared" si="16"/>
        <v>235.24615065780822</v>
      </c>
      <c r="Z31" s="22">
        <f t="shared" si="16"/>
        <v>225.0377168087671</v>
      </c>
      <c r="AA31" s="22">
        <f t="shared" si="16"/>
        <v>214.82928295972602</v>
      </c>
      <c r="AB31" s="22">
        <f t="shared" si="16"/>
        <v>204.6208491106849</v>
      </c>
      <c r="AC31" s="22">
        <f t="shared" si="16"/>
        <v>194.41241526164382</v>
      </c>
      <c r="AD31" s="22">
        <f t="shared" si="16"/>
        <v>184.2039814126027</v>
      </c>
      <c r="AE31" s="22">
        <f t="shared" si="16"/>
        <v>173.99554756356159</v>
      </c>
      <c r="AF31" s="22">
        <f t="shared" si="16"/>
        <v>163.7871137145205</v>
      </c>
      <c r="AG31" s="22">
        <f t="shared" si="16"/>
        <v>153.57867986547939</v>
      </c>
      <c r="AH31" s="22">
        <f t="shared" si="16"/>
        <v>143.37024601643839</v>
      </c>
    </row>
    <row r="32" spans="1:34" ht="19.5" customHeight="1">
      <c r="A32" s="18" t="s">
        <v>2166</v>
      </c>
      <c r="B32" s="18" t="s">
        <v>54</v>
      </c>
      <c r="D32" s="22">
        <f t="shared" ref="D32:L32" si="17">$N$32+(($X$32-$N$32)/($X$1-$N$1))*(D1-$N$1)</f>
        <v>0.91999999999999993</v>
      </c>
      <c r="E32" s="22">
        <f t="shared" si="17"/>
        <v>0.92299999999999993</v>
      </c>
      <c r="F32" s="22">
        <f t="shared" si="17"/>
        <v>0.92599999999999993</v>
      </c>
      <c r="G32" s="22">
        <f t="shared" si="17"/>
        <v>0.92899999999999994</v>
      </c>
      <c r="H32" s="22">
        <f t="shared" si="17"/>
        <v>0.93199999999999994</v>
      </c>
      <c r="I32" s="22">
        <f t="shared" si="17"/>
        <v>0.93499999999999994</v>
      </c>
      <c r="J32" s="22">
        <f t="shared" si="17"/>
        <v>0.93799999999999994</v>
      </c>
      <c r="K32" s="22">
        <f t="shared" si="17"/>
        <v>0.94099999999999995</v>
      </c>
      <c r="L32" s="22">
        <f t="shared" si="17"/>
        <v>0.94399999999999995</v>
      </c>
      <c r="M32" s="22">
        <f>$N$33+(($X$32-$N$32)/($X$1-$N$1))*(M1-$N$1)</f>
        <v>0.94699999999999995</v>
      </c>
      <c r="N32" s="18">
        <v>0.95</v>
      </c>
      <c r="O32" s="18">
        <f t="shared" ref="O32:W32" si="18">N32+(($X$32-$N$32)/($X$1-$N$1))</f>
        <v>0.95299999999999996</v>
      </c>
      <c r="P32" s="18">
        <f t="shared" si="18"/>
        <v>0.95599999999999996</v>
      </c>
      <c r="Q32" s="18">
        <f t="shared" si="18"/>
        <v>0.95899999999999996</v>
      </c>
      <c r="R32" s="18">
        <f t="shared" si="18"/>
        <v>0.96199999999999997</v>
      </c>
      <c r="S32" s="18">
        <f t="shared" si="18"/>
        <v>0.96499999999999997</v>
      </c>
      <c r="T32" s="18">
        <f t="shared" si="18"/>
        <v>0.96799999999999997</v>
      </c>
      <c r="U32" s="18">
        <f t="shared" si="18"/>
        <v>0.97099999999999997</v>
      </c>
      <c r="V32" s="18">
        <f t="shared" si="18"/>
        <v>0.97399999999999998</v>
      </c>
      <c r="W32" s="18">
        <f t="shared" si="18"/>
        <v>0.97699999999999998</v>
      </c>
      <c r="X32" s="18">
        <v>0.98</v>
      </c>
      <c r="Y32" s="22">
        <f t="shared" ref="Y32:AG32" si="19">X32+($AH32-$X32)/($AH$1-$X$1)</f>
        <v>0.98199999999999998</v>
      </c>
      <c r="Z32" s="22">
        <f t="shared" si="19"/>
        <v>0.98399999999999999</v>
      </c>
      <c r="AA32" s="22">
        <f t="shared" si="19"/>
        <v>0.98599999999999999</v>
      </c>
      <c r="AB32" s="22">
        <f t="shared" si="19"/>
        <v>0.98799999999999999</v>
      </c>
      <c r="AC32" s="22">
        <f t="shared" si="19"/>
        <v>0.99</v>
      </c>
      <c r="AD32" s="22">
        <f t="shared" si="19"/>
        <v>0.99199999999999999</v>
      </c>
      <c r="AE32" s="22">
        <f t="shared" si="19"/>
        <v>0.99399999999999999</v>
      </c>
      <c r="AF32" s="22">
        <f t="shared" si="19"/>
        <v>0.996</v>
      </c>
      <c r="AG32" s="22">
        <f t="shared" si="19"/>
        <v>0.998</v>
      </c>
      <c r="AH32" s="12">
        <v>1</v>
      </c>
    </row>
    <row r="33" spans="1:34" ht="19.5" customHeight="1">
      <c r="A33" s="18" t="s">
        <v>2167</v>
      </c>
      <c r="B33" s="18" t="s">
        <v>54</v>
      </c>
      <c r="D33" s="22">
        <f t="shared" ref="D33:M33" si="20">$N$33+(($X$32-$N$32)/($X$1-$N$1))*(D1-$N$1)</f>
        <v>0.91999999999999993</v>
      </c>
      <c r="E33" s="22">
        <f t="shared" si="20"/>
        <v>0.92299999999999993</v>
      </c>
      <c r="F33" s="22">
        <f t="shared" si="20"/>
        <v>0.92599999999999993</v>
      </c>
      <c r="G33" s="22">
        <f t="shared" si="20"/>
        <v>0.92899999999999994</v>
      </c>
      <c r="H33" s="22">
        <f t="shared" si="20"/>
        <v>0.93199999999999994</v>
      </c>
      <c r="I33" s="22">
        <f t="shared" si="20"/>
        <v>0.93499999999999994</v>
      </c>
      <c r="J33" s="22">
        <f t="shared" si="20"/>
        <v>0.93799999999999994</v>
      </c>
      <c r="K33" s="22">
        <f t="shared" si="20"/>
        <v>0.94099999999999995</v>
      </c>
      <c r="L33" s="22">
        <f t="shared" si="20"/>
        <v>0.94399999999999995</v>
      </c>
      <c r="M33" s="22">
        <f t="shared" si="20"/>
        <v>0.94699999999999995</v>
      </c>
      <c r="N33" s="18">
        <v>0.95</v>
      </c>
      <c r="O33" s="18">
        <f t="shared" ref="O33:W33" si="21">N33+(($X$32-$N$32)/($X$1-$N$1))</f>
        <v>0.95299999999999996</v>
      </c>
      <c r="P33" s="18">
        <f t="shared" si="21"/>
        <v>0.95599999999999996</v>
      </c>
      <c r="Q33" s="18">
        <f t="shared" si="21"/>
        <v>0.95899999999999996</v>
      </c>
      <c r="R33" s="18">
        <f t="shared" si="21"/>
        <v>0.96199999999999997</v>
      </c>
      <c r="S33" s="18">
        <f t="shared" si="21"/>
        <v>0.96499999999999997</v>
      </c>
      <c r="T33" s="18">
        <f t="shared" si="21"/>
        <v>0.96799999999999997</v>
      </c>
      <c r="U33" s="18">
        <f t="shared" si="21"/>
        <v>0.97099999999999997</v>
      </c>
      <c r="V33" s="18">
        <f t="shared" si="21"/>
        <v>0.97399999999999998</v>
      </c>
      <c r="W33" s="18">
        <f t="shared" si="21"/>
        <v>0.97699999999999998</v>
      </c>
      <c r="X33" s="18">
        <v>0.98</v>
      </c>
      <c r="Y33" s="22">
        <f t="shared" ref="Y33:AG33" si="22">X33+($AH33-$X33)/($AH$1-$X$1)</f>
        <v>0.98199999999999998</v>
      </c>
      <c r="Z33" s="22">
        <f t="shared" si="22"/>
        <v>0.98399999999999999</v>
      </c>
      <c r="AA33" s="22">
        <f t="shared" si="22"/>
        <v>0.98599999999999999</v>
      </c>
      <c r="AB33" s="22">
        <f t="shared" si="22"/>
        <v>0.98799999999999999</v>
      </c>
      <c r="AC33" s="22">
        <f t="shared" si="22"/>
        <v>0.99</v>
      </c>
      <c r="AD33" s="22">
        <f t="shared" si="22"/>
        <v>0.99199999999999999</v>
      </c>
      <c r="AE33" s="22">
        <f t="shared" si="22"/>
        <v>0.99399999999999999</v>
      </c>
      <c r="AF33" s="22">
        <f t="shared" si="22"/>
        <v>0.996</v>
      </c>
      <c r="AG33" s="22">
        <f t="shared" si="22"/>
        <v>0.998</v>
      </c>
      <c r="AH33" s="12">
        <v>1</v>
      </c>
    </row>
    <row r="34" spans="1:34">
      <c r="A34" s="18" t="s">
        <v>2168</v>
      </c>
      <c r="B34" s="18" t="s">
        <v>54</v>
      </c>
      <c r="D34" s="22">
        <f t="shared" ref="D34:M34" si="23">$N$34+(($X$34-$N$34)/($X$1-$N$1))*(D$1-$N$1)</f>
        <v>9</v>
      </c>
      <c r="E34" s="22">
        <f t="shared" si="23"/>
        <v>8.9</v>
      </c>
      <c r="F34" s="22">
        <f t="shared" si="23"/>
        <v>8.8000000000000007</v>
      </c>
      <c r="G34" s="22">
        <f t="shared" si="23"/>
        <v>8.6999999999999993</v>
      </c>
      <c r="H34" s="22">
        <f t="shared" si="23"/>
        <v>8.6</v>
      </c>
      <c r="I34" s="22">
        <f t="shared" si="23"/>
        <v>8.5</v>
      </c>
      <c r="J34" s="22">
        <f t="shared" si="23"/>
        <v>8.4</v>
      </c>
      <c r="K34" s="22">
        <f t="shared" si="23"/>
        <v>8.3000000000000007</v>
      </c>
      <c r="L34" s="22">
        <f t="shared" si="23"/>
        <v>8.1999999999999993</v>
      </c>
      <c r="M34" s="22">
        <f t="shared" si="23"/>
        <v>8.1</v>
      </c>
      <c r="N34" s="22">
        <v>8</v>
      </c>
      <c r="O34" s="22">
        <f t="shared" ref="O34:W34" si="24">N34+(($X$34-$N$34)/($X$1-$N$1))</f>
        <v>7.9</v>
      </c>
      <c r="P34" s="22">
        <f t="shared" si="24"/>
        <v>7.8000000000000007</v>
      </c>
      <c r="Q34" s="22">
        <f t="shared" si="24"/>
        <v>7.7000000000000011</v>
      </c>
      <c r="R34" s="22">
        <f t="shared" si="24"/>
        <v>7.6000000000000014</v>
      </c>
      <c r="S34" s="22">
        <f t="shared" si="24"/>
        <v>7.5000000000000018</v>
      </c>
      <c r="T34" s="22">
        <f t="shared" si="24"/>
        <v>7.4000000000000021</v>
      </c>
      <c r="U34" s="22">
        <f t="shared" si="24"/>
        <v>7.3000000000000025</v>
      </c>
      <c r="V34" s="22">
        <f t="shared" si="24"/>
        <v>7.2000000000000028</v>
      </c>
      <c r="W34" s="22">
        <f t="shared" si="24"/>
        <v>7.1000000000000032</v>
      </c>
      <c r="X34" s="22">
        <v>7</v>
      </c>
      <c r="Y34" s="13">
        <f t="shared" ref="Y34:AG34" si="25">X34+($AH34-$X34)/($AH$1-$X$1)</f>
        <v>6.85</v>
      </c>
      <c r="Z34" s="13">
        <f t="shared" si="25"/>
        <v>6.6999999999999993</v>
      </c>
      <c r="AA34" s="13">
        <f t="shared" si="25"/>
        <v>6.5499999999999989</v>
      </c>
      <c r="AB34" s="13">
        <f t="shared" si="25"/>
        <v>6.3999999999999986</v>
      </c>
      <c r="AC34" s="13">
        <f t="shared" si="25"/>
        <v>6.2499999999999982</v>
      </c>
      <c r="AD34" s="13">
        <f t="shared" si="25"/>
        <v>6.0999999999999979</v>
      </c>
      <c r="AE34" s="13">
        <f t="shared" si="25"/>
        <v>5.9499999999999975</v>
      </c>
      <c r="AF34" s="13">
        <f t="shared" si="25"/>
        <v>5.7999999999999972</v>
      </c>
      <c r="AG34" s="13">
        <f t="shared" si="25"/>
        <v>5.6499999999999968</v>
      </c>
      <c r="AH34" s="36">
        <v>5.5</v>
      </c>
    </row>
    <row r="35" spans="1:34">
      <c r="A35" s="18" t="s">
        <v>2169</v>
      </c>
      <c r="B35" s="18" t="s">
        <v>54</v>
      </c>
      <c r="D35" s="22">
        <f t="shared" ref="D35:M35" si="26">$N$35+(($X$35-$N$35)/($X$1-$N$1))*(D$1-$N$1)</f>
        <v>10</v>
      </c>
      <c r="E35" s="22">
        <f t="shared" si="26"/>
        <v>9.9</v>
      </c>
      <c r="F35" s="22">
        <f t="shared" si="26"/>
        <v>9.8000000000000007</v>
      </c>
      <c r="G35" s="22">
        <f t="shared" si="26"/>
        <v>9.6999999999999993</v>
      </c>
      <c r="H35" s="22">
        <f t="shared" si="26"/>
        <v>9.6</v>
      </c>
      <c r="I35" s="22">
        <f t="shared" si="26"/>
        <v>9.5</v>
      </c>
      <c r="J35" s="22">
        <f t="shared" si="26"/>
        <v>9.4</v>
      </c>
      <c r="K35" s="22">
        <f t="shared" si="26"/>
        <v>9.3000000000000007</v>
      </c>
      <c r="L35" s="22">
        <f t="shared" si="26"/>
        <v>9.1999999999999993</v>
      </c>
      <c r="M35" s="22">
        <f t="shared" si="26"/>
        <v>9.1</v>
      </c>
      <c r="N35" s="22">
        <v>9</v>
      </c>
      <c r="O35" s="22">
        <f t="shared" ref="O35:W35" si="27">N35+(($X$34-$N$34)/($X$1-$N$1))</f>
        <v>8.9</v>
      </c>
      <c r="P35" s="22">
        <f t="shared" si="27"/>
        <v>8.8000000000000007</v>
      </c>
      <c r="Q35" s="22">
        <f t="shared" si="27"/>
        <v>8.7000000000000011</v>
      </c>
      <c r="R35" s="22">
        <f t="shared" si="27"/>
        <v>8.6000000000000014</v>
      </c>
      <c r="S35" s="22">
        <f t="shared" si="27"/>
        <v>8.5000000000000018</v>
      </c>
      <c r="T35" s="22">
        <f t="shared" si="27"/>
        <v>8.4000000000000021</v>
      </c>
      <c r="U35" s="22">
        <f t="shared" si="27"/>
        <v>8.3000000000000025</v>
      </c>
      <c r="V35" s="22">
        <f t="shared" si="27"/>
        <v>8.2000000000000028</v>
      </c>
      <c r="W35" s="22">
        <f t="shared" si="27"/>
        <v>8.1000000000000032</v>
      </c>
      <c r="X35" s="22">
        <v>8</v>
      </c>
      <c r="Y35" s="13">
        <f t="shared" ref="Y35:AG35" si="28">X35+($AH35-$X35)/($AH$1-$X$1)</f>
        <v>7.9</v>
      </c>
      <c r="Z35" s="13">
        <f t="shared" si="28"/>
        <v>7.8000000000000007</v>
      </c>
      <c r="AA35" s="13">
        <f t="shared" si="28"/>
        <v>7.7000000000000011</v>
      </c>
      <c r="AB35" s="13">
        <f t="shared" si="28"/>
        <v>7.6000000000000014</v>
      </c>
      <c r="AC35" s="13">
        <f t="shared" si="28"/>
        <v>7.5000000000000018</v>
      </c>
      <c r="AD35" s="13">
        <f t="shared" si="28"/>
        <v>7.4000000000000021</v>
      </c>
      <c r="AE35" s="13">
        <f t="shared" si="28"/>
        <v>7.3000000000000025</v>
      </c>
      <c r="AF35" s="13">
        <f t="shared" si="28"/>
        <v>7.2000000000000028</v>
      </c>
      <c r="AG35" s="13">
        <f t="shared" si="28"/>
        <v>7.1000000000000032</v>
      </c>
      <c r="AH35" s="36">
        <v>7</v>
      </c>
    </row>
    <row r="36" spans="1:34">
      <c r="A36" s="17" t="s">
        <v>2170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40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36"/>
    </row>
    <row r="37" spans="1:34">
      <c r="A37" s="18" t="s">
        <v>2171</v>
      </c>
      <c r="B37" s="18" t="s">
        <v>2172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36"/>
    </row>
    <row r="38" spans="1:34">
      <c r="A38" s="18" t="s">
        <v>2173</v>
      </c>
      <c r="B38" s="18" t="s">
        <v>46</v>
      </c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36"/>
    </row>
    <row r="39" spans="1:34">
      <c r="A39" s="18" t="s">
        <v>2174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F39" s="22"/>
      <c r="AG39" s="22"/>
      <c r="AH39" s="36"/>
    </row>
    <row r="40" spans="1:34">
      <c r="A40" s="18" t="s">
        <v>2175</v>
      </c>
      <c r="B40" s="18" t="s">
        <v>46</v>
      </c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36"/>
    </row>
    <row r="41" spans="1:34">
      <c r="A41" s="18" t="s">
        <v>2176</v>
      </c>
      <c r="B41" s="18" t="s">
        <v>46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36"/>
    </row>
    <row r="42" spans="1:34">
      <c r="A42" s="18" t="s">
        <v>2177</v>
      </c>
      <c r="B42" s="18" t="s">
        <v>46</v>
      </c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36"/>
    </row>
    <row r="43" spans="1:34">
      <c r="A43" s="18" t="s">
        <v>2178</v>
      </c>
      <c r="B43" s="18" t="s">
        <v>46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36"/>
    </row>
    <row r="44" spans="1:34">
      <c r="A44" s="18" t="s">
        <v>2179</v>
      </c>
      <c r="B44" s="18" t="s">
        <v>46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36"/>
    </row>
    <row r="45" spans="1:34">
      <c r="A45" s="18" t="s">
        <v>2180</v>
      </c>
      <c r="B45" s="18" t="s">
        <v>46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36"/>
    </row>
    <row r="46" spans="1:34">
      <c r="A46" s="17" t="s">
        <v>2181</v>
      </c>
      <c r="B46" s="17"/>
      <c r="C46" s="17"/>
      <c r="D46" s="40"/>
      <c r="E46" s="40"/>
      <c r="F46" s="40"/>
      <c r="G46" s="40"/>
      <c r="H46" s="40"/>
      <c r="I46" s="22"/>
      <c r="J46" s="22"/>
      <c r="K46" s="22"/>
      <c r="L46" s="22"/>
      <c r="M46" s="22"/>
      <c r="N46" s="40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36"/>
    </row>
    <row r="47" spans="1:34">
      <c r="A47" s="18" t="s">
        <v>2182</v>
      </c>
      <c r="B47" s="17"/>
      <c r="C47" s="18">
        <v>30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36"/>
    </row>
    <row r="48" spans="1:34" ht="23.1" customHeight="1">
      <c r="A48" s="18" t="s">
        <v>2183</v>
      </c>
      <c r="B48" s="29" t="s">
        <v>2184</v>
      </c>
      <c r="C48" s="18">
        <v>3190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36"/>
    </row>
    <row r="49" spans="1:34">
      <c r="A49" s="18" t="s">
        <v>2185</v>
      </c>
      <c r="B49" s="18" t="s">
        <v>46</v>
      </c>
      <c r="C49" s="18" t="s">
        <v>2186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36"/>
    </row>
    <row r="50" spans="1:34">
      <c r="A50" s="18" t="s">
        <v>2187</v>
      </c>
      <c r="B50" s="18" t="s">
        <v>2188</v>
      </c>
      <c r="C50" s="18">
        <v>7</v>
      </c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36"/>
    </row>
    <row r="51" spans="1:34">
      <c r="A51" s="18" t="s">
        <v>2189</v>
      </c>
      <c r="C51" s="18">
        <f>365/C50*C48</f>
        <v>166335.71428571429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36"/>
    </row>
    <row r="52" spans="1:34" ht="27.95" customHeight="1">
      <c r="A52" s="18" t="s">
        <v>2190</v>
      </c>
      <c r="B52" s="29" t="s">
        <v>2184</v>
      </c>
      <c r="C52" s="18">
        <f>290*0.89</f>
        <v>258.10000000000002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36"/>
    </row>
    <row r="53" spans="1:34">
      <c r="A53" s="18" t="s">
        <v>2191</v>
      </c>
      <c r="B53" s="18" t="s">
        <v>46</v>
      </c>
      <c r="C53" s="18">
        <f>C52/C51*1000000</f>
        <v>1551.6811955168121</v>
      </c>
      <c r="D53">
        <f>C53</f>
        <v>1551.6811955168121</v>
      </c>
      <c r="E53">
        <f t="shared" ref="E53:M53" si="29">D53+($N53-$D53)/($N$1-$D$1)</f>
        <v>1536.1643835616439</v>
      </c>
      <c r="F53">
        <f t="shared" si="29"/>
        <v>1520.6475716064758</v>
      </c>
      <c r="G53">
        <f t="shared" si="29"/>
        <v>1505.1307596513077</v>
      </c>
      <c r="H53">
        <f t="shared" si="29"/>
        <v>1489.6139476961396</v>
      </c>
      <c r="I53">
        <f t="shared" si="29"/>
        <v>1474.0971357409715</v>
      </c>
      <c r="J53">
        <f t="shared" si="29"/>
        <v>1458.5803237858033</v>
      </c>
      <c r="K53">
        <f t="shared" si="29"/>
        <v>1443.0635118306352</v>
      </c>
      <c r="L53">
        <f t="shared" si="29"/>
        <v>1427.5466998754671</v>
      </c>
      <c r="M53">
        <f t="shared" si="29"/>
        <v>1412.029887920299</v>
      </c>
      <c r="N53">
        <f>D53*0.9</f>
        <v>1396.5130759651308</v>
      </c>
      <c r="O53">
        <f t="shared" ref="O53:AG53" si="30">N53+($AH53-$N53)/($AH$1-$N$1)</f>
        <v>1361.6002490660026</v>
      </c>
      <c r="P53">
        <f t="shared" si="30"/>
        <v>1326.6874221668743</v>
      </c>
      <c r="Q53">
        <f t="shared" si="30"/>
        <v>1291.774595267746</v>
      </c>
      <c r="R53">
        <f t="shared" si="30"/>
        <v>1256.8617683686177</v>
      </c>
      <c r="S53">
        <f t="shared" si="30"/>
        <v>1221.9489414694895</v>
      </c>
      <c r="T53">
        <f t="shared" si="30"/>
        <v>1187.0361145703612</v>
      </c>
      <c r="U53">
        <f t="shared" si="30"/>
        <v>1152.1232876712329</v>
      </c>
      <c r="V53">
        <f t="shared" si="30"/>
        <v>1117.2104607721046</v>
      </c>
      <c r="W53">
        <f t="shared" si="30"/>
        <v>1082.2976338729763</v>
      </c>
      <c r="X53">
        <f t="shared" si="30"/>
        <v>1047.3848069738481</v>
      </c>
      <c r="Y53">
        <f t="shared" si="30"/>
        <v>1012.4719800747198</v>
      </c>
      <c r="Z53">
        <f t="shared" si="30"/>
        <v>977.55915317559152</v>
      </c>
      <c r="AA53">
        <f t="shared" si="30"/>
        <v>942.64632627646324</v>
      </c>
      <c r="AB53">
        <f t="shared" si="30"/>
        <v>907.73349937733497</v>
      </c>
      <c r="AC53">
        <f t="shared" si="30"/>
        <v>872.82067247820669</v>
      </c>
      <c r="AD53">
        <f t="shared" si="30"/>
        <v>837.90784557907841</v>
      </c>
      <c r="AE53">
        <f t="shared" si="30"/>
        <v>802.99501867995014</v>
      </c>
      <c r="AF53">
        <f t="shared" si="30"/>
        <v>768.08219178082186</v>
      </c>
      <c r="AG53">
        <f t="shared" si="30"/>
        <v>733.16936488169358</v>
      </c>
      <c r="AH53" s="35">
        <f>N53*0.5</f>
        <v>698.25653798256542</v>
      </c>
    </row>
    <row r="54" spans="1:34" ht="15" customHeight="1">
      <c r="A54" s="18" t="s">
        <v>2192</v>
      </c>
      <c r="B54" s="18" t="s">
        <v>46</v>
      </c>
      <c r="C54" s="18">
        <v>0.04</v>
      </c>
      <c r="D54" s="22">
        <f t="shared" ref="D54:AH54" si="31">D53*$C$54</f>
        <v>62.067247820672485</v>
      </c>
      <c r="E54" s="22">
        <f t="shared" si="31"/>
        <v>61.446575342465756</v>
      </c>
      <c r="F54" s="22">
        <f t="shared" si="31"/>
        <v>60.825902864259035</v>
      </c>
      <c r="G54" s="22">
        <f t="shared" si="31"/>
        <v>60.205230386052307</v>
      </c>
      <c r="H54" s="22">
        <f t="shared" si="31"/>
        <v>59.584557907845586</v>
      </c>
      <c r="I54" s="22">
        <f t="shared" si="31"/>
        <v>58.963885429638857</v>
      </c>
      <c r="J54" s="22">
        <f t="shared" si="31"/>
        <v>58.343212951432136</v>
      </c>
      <c r="K54" s="22">
        <f t="shared" si="31"/>
        <v>57.722540473225408</v>
      </c>
      <c r="L54" s="22">
        <f t="shared" si="31"/>
        <v>57.101867995018686</v>
      </c>
      <c r="M54" s="22">
        <f t="shared" si="31"/>
        <v>56.481195516811958</v>
      </c>
      <c r="N54" s="22">
        <f t="shared" si="31"/>
        <v>55.860523038605237</v>
      </c>
      <c r="O54" s="22">
        <f t="shared" si="31"/>
        <v>54.464009962640105</v>
      </c>
      <c r="P54" s="22">
        <f t="shared" si="31"/>
        <v>53.067496886674974</v>
      </c>
      <c r="Q54" s="22">
        <f t="shared" si="31"/>
        <v>51.670983810709842</v>
      </c>
      <c r="R54" s="22">
        <f t="shared" si="31"/>
        <v>50.27447073474471</v>
      </c>
      <c r="S54" s="22">
        <f t="shared" si="31"/>
        <v>48.877957658779579</v>
      </c>
      <c r="T54" s="22">
        <f t="shared" si="31"/>
        <v>47.481444582814447</v>
      </c>
      <c r="U54" s="22">
        <f t="shared" si="31"/>
        <v>46.084931506849315</v>
      </c>
      <c r="V54" s="22">
        <f t="shared" si="31"/>
        <v>44.688418430884184</v>
      </c>
      <c r="W54" s="22">
        <f t="shared" si="31"/>
        <v>43.291905354919052</v>
      </c>
      <c r="X54" s="22">
        <f t="shared" si="31"/>
        <v>41.895392278953921</v>
      </c>
      <c r="Y54" s="22">
        <f t="shared" si="31"/>
        <v>40.498879202988796</v>
      </c>
      <c r="Z54" s="22">
        <f t="shared" si="31"/>
        <v>39.102366127023664</v>
      </c>
      <c r="AA54" s="22">
        <f t="shared" si="31"/>
        <v>37.705853051058533</v>
      </c>
      <c r="AB54" s="22">
        <f t="shared" si="31"/>
        <v>36.309339975093401</v>
      </c>
      <c r="AC54" s="22">
        <f t="shared" si="31"/>
        <v>34.91282689912827</v>
      </c>
      <c r="AD54" s="22">
        <f t="shared" si="31"/>
        <v>33.516313823163138</v>
      </c>
      <c r="AE54" s="22">
        <f t="shared" si="31"/>
        <v>32.119800747198006</v>
      </c>
      <c r="AF54" s="22">
        <f t="shared" si="31"/>
        <v>30.723287671232875</v>
      </c>
      <c r="AG54" s="22">
        <f t="shared" si="31"/>
        <v>29.326774595267743</v>
      </c>
      <c r="AH54" s="22">
        <f t="shared" si="31"/>
        <v>27.930261519302618</v>
      </c>
    </row>
    <row r="55" spans="1:34">
      <c r="A55" s="18" t="s">
        <v>2193</v>
      </c>
      <c r="B55" s="18" t="s">
        <v>46</v>
      </c>
      <c r="C55" s="18" t="s">
        <v>2194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36"/>
    </row>
    <row r="56" spans="1:34">
      <c r="A56" s="18" t="s">
        <v>2195</v>
      </c>
      <c r="B56" s="18" t="s">
        <v>54</v>
      </c>
      <c r="C56" s="18">
        <v>0.1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36"/>
    </row>
    <row r="57" spans="1:34">
      <c r="A57" s="18" t="s">
        <v>2196</v>
      </c>
      <c r="B57" s="18" t="s">
        <v>54</v>
      </c>
      <c r="C57" s="18">
        <v>0.15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36"/>
    </row>
    <row r="58" spans="1:34">
      <c r="A58" s="18" t="s">
        <v>2197</v>
      </c>
      <c r="B58" s="18" t="s">
        <v>46</v>
      </c>
      <c r="C58" s="20">
        <v>1E-3</v>
      </c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36"/>
    </row>
    <row r="59" spans="1:34">
      <c r="A59" s="18" t="s">
        <v>2198</v>
      </c>
      <c r="B59" s="18" t="s">
        <v>54</v>
      </c>
      <c r="C59" s="20">
        <v>5.0000000000000001E-4</v>
      </c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36"/>
    </row>
    <row r="60" spans="1:34">
      <c r="A60" s="18" t="s">
        <v>2199</v>
      </c>
      <c r="B60" s="18" t="s">
        <v>54</v>
      </c>
      <c r="C60" s="20">
        <v>2.5000000000000001E-3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36"/>
    </row>
    <row r="61" spans="1:34">
      <c r="A61" s="18" t="s">
        <v>2200</v>
      </c>
      <c r="B61" s="18" t="s">
        <v>2201</v>
      </c>
      <c r="C61" s="18">
        <f>C58*C50</f>
        <v>7.0000000000000001E-3</v>
      </c>
      <c r="D61" s="40"/>
      <c r="E61" s="40"/>
      <c r="F61" s="40"/>
      <c r="G61" s="40"/>
      <c r="H61" s="40"/>
      <c r="I61" s="22"/>
      <c r="J61" s="22"/>
      <c r="K61" s="22"/>
      <c r="L61" s="22"/>
      <c r="M61" s="22"/>
      <c r="N61" s="40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36"/>
    </row>
    <row r="62" spans="1:34">
      <c r="A62" s="18" t="s">
        <v>2202</v>
      </c>
      <c r="B62" s="18" t="s">
        <v>46</v>
      </c>
      <c r="C62" s="18" t="s">
        <v>2203</v>
      </c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36"/>
    </row>
    <row r="63" spans="1:34">
      <c r="A63" s="17" t="s">
        <v>2204</v>
      </c>
      <c r="B63" s="17" t="s">
        <v>68</v>
      </c>
      <c r="C63" s="17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36"/>
    </row>
    <row r="64" spans="1:34">
      <c r="A64" s="18" t="s">
        <v>2205</v>
      </c>
      <c r="B64" s="18" t="s">
        <v>46</v>
      </c>
      <c r="C64" s="19">
        <v>30</v>
      </c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36"/>
    </row>
    <row r="65" spans="1:34">
      <c r="A65" s="18" t="s">
        <v>2206</v>
      </c>
      <c r="B65" s="18" t="s">
        <v>46</v>
      </c>
      <c r="C65" s="19">
        <v>11000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36"/>
    </row>
    <row r="66" spans="1:34">
      <c r="A66" s="18" t="s">
        <v>2207</v>
      </c>
      <c r="B66" s="18" t="s">
        <v>2208</v>
      </c>
      <c r="C66" s="19">
        <v>412</v>
      </c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 t="s">
        <v>2209</v>
      </c>
      <c r="Y66" s="22"/>
      <c r="Z66" s="22"/>
      <c r="AA66" s="22"/>
      <c r="AB66" s="22"/>
      <c r="AC66" s="22"/>
      <c r="AD66" s="22"/>
      <c r="AE66" s="22"/>
      <c r="AF66" s="22"/>
      <c r="AG66" s="22"/>
      <c r="AH66" s="36"/>
    </row>
    <row r="67" spans="1:34">
      <c r="A67" s="18" t="s">
        <v>2210</v>
      </c>
      <c r="B67" s="18" t="s">
        <v>46</v>
      </c>
      <c r="C67" s="21">
        <f>C66*1000000/(C65*1000)</f>
        <v>37.454545454545453</v>
      </c>
      <c r="D67" s="42">
        <f>C67</f>
        <v>37.454545454545453</v>
      </c>
      <c r="E67">
        <f t="shared" ref="E67:M67" si="32">D67+($N67-$D67)/($N$1-$D$1)</f>
        <v>37.08</v>
      </c>
      <c r="F67">
        <f t="shared" si="32"/>
        <v>36.705454545454543</v>
      </c>
      <c r="G67">
        <f t="shared" si="32"/>
        <v>36.330909090909088</v>
      </c>
      <c r="H67">
        <f t="shared" si="32"/>
        <v>35.956363636363633</v>
      </c>
      <c r="I67">
        <f t="shared" si="32"/>
        <v>35.581818181818178</v>
      </c>
      <c r="J67">
        <f t="shared" si="32"/>
        <v>35.207272727272724</v>
      </c>
      <c r="K67">
        <f t="shared" si="32"/>
        <v>34.832727272727269</v>
      </c>
      <c r="L67">
        <f t="shared" si="32"/>
        <v>34.458181818181814</v>
      </c>
      <c r="M67">
        <f t="shared" si="32"/>
        <v>34.083636363636359</v>
      </c>
      <c r="N67">
        <f>D67*0.9</f>
        <v>33.709090909090911</v>
      </c>
      <c r="O67">
        <f t="shared" ref="O67:AG67" si="33">N67+($AH67-$N67)/($AH$1-$N$1)</f>
        <v>32.866363636363637</v>
      </c>
      <c r="P67">
        <f t="shared" si="33"/>
        <v>32.023636363636363</v>
      </c>
      <c r="Q67">
        <f t="shared" si="33"/>
        <v>31.18090909090909</v>
      </c>
      <c r="R67">
        <f t="shared" si="33"/>
        <v>30.338181818181816</v>
      </c>
      <c r="S67">
        <f t="shared" si="33"/>
        <v>29.495454545454542</v>
      </c>
      <c r="T67">
        <f t="shared" si="33"/>
        <v>28.652727272727269</v>
      </c>
      <c r="U67">
        <f t="shared" si="33"/>
        <v>27.809999999999995</v>
      </c>
      <c r="V67">
        <f t="shared" si="33"/>
        <v>26.967272727272722</v>
      </c>
      <c r="W67">
        <f t="shared" si="33"/>
        <v>26.124545454545448</v>
      </c>
      <c r="X67">
        <f t="shared" si="33"/>
        <v>25.281818181818174</v>
      </c>
      <c r="Y67">
        <f t="shared" si="33"/>
        <v>24.439090909090901</v>
      </c>
      <c r="Z67">
        <f t="shared" si="33"/>
        <v>23.596363636363627</v>
      </c>
      <c r="AA67">
        <f t="shared" si="33"/>
        <v>22.753636363636353</v>
      </c>
      <c r="AB67">
        <f t="shared" si="33"/>
        <v>21.91090909090908</v>
      </c>
      <c r="AC67">
        <f t="shared" si="33"/>
        <v>21.068181818181806</v>
      </c>
      <c r="AD67">
        <f t="shared" si="33"/>
        <v>20.225454545454532</v>
      </c>
      <c r="AE67">
        <f t="shared" si="33"/>
        <v>19.382727272727259</v>
      </c>
      <c r="AF67">
        <f t="shared" si="33"/>
        <v>18.539999999999985</v>
      </c>
      <c r="AG67">
        <f t="shared" si="33"/>
        <v>17.697272727272711</v>
      </c>
      <c r="AH67" s="35">
        <f>N67*0.5</f>
        <v>16.854545454545455</v>
      </c>
    </row>
    <row r="68" spans="1:34" ht="15" customHeight="1">
      <c r="A68" s="18" t="s">
        <v>2211</v>
      </c>
      <c r="B68" s="18" t="s">
        <v>46</v>
      </c>
      <c r="C68" s="24">
        <v>0.04</v>
      </c>
      <c r="D68" s="22">
        <f t="shared" ref="D68:AH68" si="34">D67*$C$68</f>
        <v>1.4981818181818181</v>
      </c>
      <c r="E68" s="22">
        <f t="shared" si="34"/>
        <v>1.4831999999999999</v>
      </c>
      <c r="F68" s="22">
        <f t="shared" si="34"/>
        <v>1.4682181818181819</v>
      </c>
      <c r="G68" s="22">
        <f t="shared" si="34"/>
        <v>1.4532363636363637</v>
      </c>
      <c r="H68" s="22">
        <f t="shared" si="34"/>
        <v>1.4382545454545455</v>
      </c>
      <c r="I68" s="22">
        <f t="shared" si="34"/>
        <v>1.4232727272727272</v>
      </c>
      <c r="J68" s="22">
        <f t="shared" si="34"/>
        <v>1.408290909090909</v>
      </c>
      <c r="K68" s="22">
        <f t="shared" si="34"/>
        <v>1.3933090909090908</v>
      </c>
      <c r="L68" s="22">
        <f t="shared" si="34"/>
        <v>1.3783272727272726</v>
      </c>
      <c r="M68" s="22">
        <f t="shared" si="34"/>
        <v>1.3633454545454544</v>
      </c>
      <c r="N68" s="22">
        <f t="shared" si="34"/>
        <v>1.3483636363636364</v>
      </c>
      <c r="O68" s="22">
        <f t="shared" si="34"/>
        <v>1.3146545454545455</v>
      </c>
      <c r="P68" s="22">
        <f t="shared" si="34"/>
        <v>1.2809454545454546</v>
      </c>
      <c r="Q68" s="22">
        <f t="shared" si="34"/>
        <v>1.2472363636363637</v>
      </c>
      <c r="R68" s="22">
        <f t="shared" si="34"/>
        <v>1.2135272727272726</v>
      </c>
      <c r="S68" s="22">
        <f t="shared" si="34"/>
        <v>1.1798181818181817</v>
      </c>
      <c r="T68" s="22">
        <f t="shared" si="34"/>
        <v>1.1461090909090907</v>
      </c>
      <c r="U68" s="22">
        <f t="shared" si="34"/>
        <v>1.1123999999999998</v>
      </c>
      <c r="V68" s="22">
        <f t="shared" si="34"/>
        <v>1.0786909090909089</v>
      </c>
      <c r="W68" s="22">
        <f t="shared" si="34"/>
        <v>1.044981818181818</v>
      </c>
      <c r="X68" s="22">
        <f t="shared" si="34"/>
        <v>1.0112727272727269</v>
      </c>
      <c r="Y68" s="22">
        <f t="shared" si="34"/>
        <v>0.97756363636363608</v>
      </c>
      <c r="Z68" s="22">
        <f t="shared" si="34"/>
        <v>0.94385454545454506</v>
      </c>
      <c r="AA68" s="22">
        <f t="shared" si="34"/>
        <v>0.91014545454545415</v>
      </c>
      <c r="AB68" s="22">
        <f t="shared" si="34"/>
        <v>0.87643636363636324</v>
      </c>
      <c r="AC68" s="22">
        <f t="shared" si="34"/>
        <v>0.84272727272727221</v>
      </c>
      <c r="AD68" s="22">
        <f t="shared" si="34"/>
        <v>0.8090181818181813</v>
      </c>
      <c r="AE68" s="22">
        <f t="shared" si="34"/>
        <v>0.77530909090909039</v>
      </c>
      <c r="AF68" s="22">
        <f t="shared" si="34"/>
        <v>0.74159999999999937</v>
      </c>
      <c r="AG68" s="22">
        <f t="shared" si="34"/>
        <v>0.70789090909090846</v>
      </c>
      <c r="AH68" s="22">
        <f t="shared" si="34"/>
        <v>0.67418181818181822</v>
      </c>
    </row>
    <row r="69" spans="1:34">
      <c r="A69" s="18" t="s">
        <v>2212</v>
      </c>
      <c r="B69" s="18" t="s">
        <v>46</v>
      </c>
      <c r="C69" s="19">
        <v>30</v>
      </c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36"/>
    </row>
    <row r="70" spans="1:34">
      <c r="A70" s="18" t="s">
        <v>2213</v>
      </c>
      <c r="B70" s="23" t="s">
        <v>2214</v>
      </c>
      <c r="C70" s="22">
        <v>48</v>
      </c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36"/>
    </row>
    <row r="71" spans="1:34">
      <c r="A71" s="18" t="s">
        <v>2215</v>
      </c>
      <c r="B71" s="18" t="s">
        <v>46</v>
      </c>
      <c r="C71" s="19">
        <v>1487</v>
      </c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36"/>
    </row>
    <row r="72" spans="1:34">
      <c r="A72" s="18" t="s">
        <v>2216</v>
      </c>
      <c r="B72" s="18" t="s">
        <v>46</v>
      </c>
      <c r="C72" s="18">
        <f>C71/C3/(C65)</f>
        <v>1.1265151515151516E-3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36"/>
    </row>
    <row r="73" spans="1:34">
      <c r="A73" s="18" t="s">
        <v>2217</v>
      </c>
      <c r="B73" s="18" t="s">
        <v>46</v>
      </c>
      <c r="C73" s="18">
        <v>2E-3</v>
      </c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36"/>
    </row>
    <row r="74" spans="1:34">
      <c r="A74" s="18" t="s">
        <v>2218</v>
      </c>
      <c r="B74" s="18" t="s">
        <v>59</v>
      </c>
      <c r="C74" s="18">
        <v>0.52</v>
      </c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36"/>
    </row>
    <row r="75" spans="1:34">
      <c r="A75" s="18" t="s">
        <v>2219</v>
      </c>
      <c r="B75" s="18" t="s">
        <v>46</v>
      </c>
      <c r="C75" s="18" t="s">
        <v>2220</v>
      </c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36"/>
    </row>
    <row r="76" spans="1:34">
      <c r="A76" s="18" t="s">
        <v>2221</v>
      </c>
      <c r="B76" s="18" t="s">
        <v>2222</v>
      </c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>
        <v>4050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36"/>
    </row>
    <row r="77" spans="1:34" ht="15" customHeight="1">
      <c r="A77" s="18" t="s">
        <v>2223</v>
      </c>
      <c r="B77" s="18" t="s">
        <v>2222</v>
      </c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>
        <f>(N76/1000)*M4</f>
        <v>0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36"/>
    </row>
    <row r="78" spans="1:34">
      <c r="A78" s="18" t="s">
        <v>2224</v>
      </c>
      <c r="B78" s="18" t="s">
        <v>2222</v>
      </c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>
        <v>972</v>
      </c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36"/>
    </row>
    <row r="79" spans="1:34">
      <c r="A79" s="18" t="s">
        <v>2223</v>
      </c>
      <c r="B79" s="18" t="s">
        <v>2222</v>
      </c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>
        <f>(N78/1000)*M4</f>
        <v>0</v>
      </c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36"/>
    </row>
    <row r="80" spans="1:34">
      <c r="A80" s="18" t="s">
        <v>2225</v>
      </c>
      <c r="B80" s="18" t="s">
        <v>2226</v>
      </c>
      <c r="D80" s="22"/>
      <c r="E80" s="22"/>
      <c r="F80" s="22"/>
      <c r="G80" s="22"/>
      <c r="H80" s="22"/>
      <c r="I80" s="22"/>
      <c r="J80" s="22"/>
      <c r="L80" s="22"/>
      <c r="M80" s="22"/>
      <c r="N80" s="22">
        <v>109060</v>
      </c>
      <c r="O80" s="22"/>
      <c r="P80" s="22"/>
      <c r="Q80" s="22"/>
      <c r="R80" s="22"/>
      <c r="S80" s="22"/>
      <c r="T80" s="22"/>
      <c r="U80" s="22"/>
      <c r="V80" s="22"/>
      <c r="W80" s="22"/>
      <c r="X80" s="22">
        <v>35000</v>
      </c>
      <c r="Y80" s="22"/>
      <c r="Z80" s="22"/>
      <c r="AA80" s="22"/>
      <c r="AB80" s="22"/>
      <c r="AC80" s="22"/>
      <c r="AD80" s="22"/>
      <c r="AE80" s="22"/>
      <c r="AF80" s="22"/>
      <c r="AG80" s="22"/>
      <c r="AH80" s="36">
        <v>35000</v>
      </c>
    </row>
    <row r="81" spans="1:34">
      <c r="A81" s="18" t="s">
        <v>2227</v>
      </c>
      <c r="B81" s="18" t="s">
        <v>2226</v>
      </c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>
        <v>155800</v>
      </c>
      <c r="O81" s="22"/>
      <c r="P81" s="22"/>
      <c r="Q81" s="22"/>
      <c r="R81" s="22"/>
      <c r="S81" s="22"/>
      <c r="T81" s="22"/>
      <c r="U81" s="22"/>
      <c r="V81" s="22"/>
      <c r="W81" s="22"/>
      <c r="X81" s="22">
        <v>50000</v>
      </c>
      <c r="Y81" s="22"/>
      <c r="Z81" s="22"/>
      <c r="AA81" s="22"/>
      <c r="AB81" s="22"/>
      <c r="AC81" s="22"/>
      <c r="AD81" s="22"/>
      <c r="AE81" s="22"/>
      <c r="AF81" s="22"/>
      <c r="AG81" s="22"/>
      <c r="AH81" s="36">
        <v>50000</v>
      </c>
    </row>
    <row r="82" spans="1:34">
      <c r="A82" s="18" t="s">
        <v>2228</v>
      </c>
      <c r="B82" s="18" t="s">
        <v>2226</v>
      </c>
      <c r="D82" s="21">
        <f t="shared" ref="D82:M82" si="35">$N$82+(($X$82-$N$82)/($X$1-$N$1))*(D1-$N$1)</f>
        <v>173268.144</v>
      </c>
      <c r="E82" s="22">
        <f t="shared" si="35"/>
        <v>166260.58679999999</v>
      </c>
      <c r="F82" s="22">
        <f t="shared" si="35"/>
        <v>159253.02960000001</v>
      </c>
      <c r="G82" s="22">
        <f t="shared" si="35"/>
        <v>152245.4724</v>
      </c>
      <c r="H82" s="22">
        <f t="shared" si="35"/>
        <v>145237.91519999999</v>
      </c>
      <c r="I82" s="22">
        <f t="shared" si="35"/>
        <v>138230.35800000001</v>
      </c>
      <c r="J82" s="22">
        <f t="shared" si="35"/>
        <v>131222.8008</v>
      </c>
      <c r="K82" s="22">
        <f t="shared" si="35"/>
        <v>124215.2436</v>
      </c>
      <c r="L82" s="22">
        <f t="shared" si="35"/>
        <v>117207.68640000001</v>
      </c>
      <c r="M82" s="22">
        <f t="shared" si="35"/>
        <v>110200.1292</v>
      </c>
      <c r="N82" s="22">
        <f>N80*0.9462</f>
        <v>103192.572</v>
      </c>
      <c r="O82" s="22">
        <f t="shared" ref="O82:W82" si="36">N82+($X82-$N82)/($X$1-$N$1)</f>
        <v>96185.014800000004</v>
      </c>
      <c r="P82" s="22">
        <f t="shared" si="36"/>
        <v>89177.457600000009</v>
      </c>
      <c r="Q82" s="22">
        <f t="shared" si="36"/>
        <v>82169.900400000013</v>
      </c>
      <c r="R82" s="22">
        <f t="shared" si="36"/>
        <v>75162.343200000018</v>
      </c>
      <c r="S82" s="22">
        <f t="shared" si="36"/>
        <v>68154.786000000022</v>
      </c>
      <c r="T82" s="22">
        <f t="shared" si="36"/>
        <v>61147.228800000019</v>
      </c>
      <c r="U82" s="22">
        <f t="shared" si="36"/>
        <v>54139.671600000016</v>
      </c>
      <c r="V82" s="22">
        <f t="shared" si="36"/>
        <v>47132.114400000013</v>
      </c>
      <c r="W82" s="22">
        <f t="shared" si="36"/>
        <v>40124.55720000001</v>
      </c>
      <c r="X82" s="22">
        <f>X80*0.9462</f>
        <v>33117</v>
      </c>
      <c r="Y82" s="22">
        <f t="shared" ref="Y82:AG82" si="37">X82+($AH82-$X82)/($AH$1-$X$1)</f>
        <v>33117</v>
      </c>
      <c r="Z82" s="22">
        <f t="shared" si="37"/>
        <v>33117</v>
      </c>
      <c r="AA82" s="22">
        <f t="shared" si="37"/>
        <v>33117</v>
      </c>
      <c r="AB82" s="22">
        <f t="shared" si="37"/>
        <v>33117</v>
      </c>
      <c r="AC82" s="22">
        <f t="shared" si="37"/>
        <v>33117</v>
      </c>
      <c r="AD82" s="22">
        <f t="shared" si="37"/>
        <v>33117</v>
      </c>
      <c r="AE82" s="22">
        <f t="shared" si="37"/>
        <v>33117</v>
      </c>
      <c r="AF82" s="22">
        <f t="shared" si="37"/>
        <v>33117</v>
      </c>
      <c r="AG82" s="22">
        <f t="shared" si="37"/>
        <v>33117</v>
      </c>
      <c r="AH82" s="36">
        <f>AH80*0.9462</f>
        <v>33117</v>
      </c>
    </row>
    <row r="83" spans="1:34">
      <c r="A83" s="18" t="s">
        <v>2229</v>
      </c>
      <c r="B83" s="18" t="s">
        <v>2226</v>
      </c>
      <c r="D83" s="22">
        <f t="shared" ref="D83:M83" si="38">$N$82+(($X$82-$N$82)/($X$1-$N$1))*(D2-$N$1)</f>
        <v>14328533.688000001</v>
      </c>
      <c r="E83" s="22">
        <f t="shared" si="38"/>
        <v>14328533.688000001</v>
      </c>
      <c r="F83" s="22">
        <f t="shared" si="38"/>
        <v>14328533.688000001</v>
      </c>
      <c r="G83" s="22">
        <f t="shared" si="38"/>
        <v>14328533.688000001</v>
      </c>
      <c r="H83" s="22">
        <f t="shared" si="38"/>
        <v>14328533.688000001</v>
      </c>
      <c r="I83" s="22">
        <f t="shared" si="38"/>
        <v>14328533.688000001</v>
      </c>
      <c r="J83" s="22">
        <f t="shared" si="38"/>
        <v>14328533.688000001</v>
      </c>
      <c r="K83" s="22">
        <f t="shared" si="38"/>
        <v>14328533.688000001</v>
      </c>
      <c r="L83" s="22">
        <f t="shared" si="38"/>
        <v>14328533.688000001</v>
      </c>
      <c r="M83" s="22">
        <f t="shared" si="38"/>
        <v>14328533.688000001</v>
      </c>
      <c r="N83" s="22">
        <f>N81*0.9462</f>
        <v>147417.96</v>
      </c>
      <c r="O83" s="22">
        <f t="shared" ref="O83:W83" si="39">N83+($X83-$N83)/($X$1-$N$1)</f>
        <v>137407.16399999999</v>
      </c>
      <c r="P83" s="22">
        <f t="shared" si="39"/>
        <v>127396.36799999999</v>
      </c>
      <c r="Q83" s="22">
        <f t="shared" si="39"/>
        <v>117385.57199999999</v>
      </c>
      <c r="R83" s="22">
        <f t="shared" si="39"/>
        <v>107374.77599999998</v>
      </c>
      <c r="S83" s="22">
        <f t="shared" si="39"/>
        <v>97363.979999999981</v>
      </c>
      <c r="T83" s="22">
        <f t="shared" si="39"/>
        <v>87353.183999999979</v>
      </c>
      <c r="U83" s="22">
        <f t="shared" si="39"/>
        <v>77342.387999999977</v>
      </c>
      <c r="V83" s="22">
        <f t="shared" si="39"/>
        <v>67331.591999999975</v>
      </c>
      <c r="W83" s="22">
        <f t="shared" si="39"/>
        <v>57320.795999999973</v>
      </c>
      <c r="X83" s="22">
        <f>X81*0.9462</f>
        <v>47310</v>
      </c>
      <c r="Y83" s="22">
        <f t="shared" ref="Y83:AG83" si="40">X83+($AH83-$X83)/($AH$1-$X$1)</f>
        <v>47310</v>
      </c>
      <c r="Z83" s="22">
        <f t="shared" si="40"/>
        <v>47310</v>
      </c>
      <c r="AA83" s="22">
        <f t="shared" si="40"/>
        <v>47310</v>
      </c>
      <c r="AB83" s="22">
        <f t="shared" si="40"/>
        <v>47310</v>
      </c>
      <c r="AC83" s="22">
        <f t="shared" si="40"/>
        <v>47310</v>
      </c>
      <c r="AD83" s="22">
        <f t="shared" si="40"/>
        <v>47310</v>
      </c>
      <c r="AE83" s="22">
        <f t="shared" si="40"/>
        <v>47310</v>
      </c>
      <c r="AF83" s="22">
        <f t="shared" si="40"/>
        <v>47310</v>
      </c>
      <c r="AG83" s="22">
        <f t="shared" si="40"/>
        <v>47310</v>
      </c>
      <c r="AH83" s="36">
        <f>AH81*0.9462</f>
        <v>47310</v>
      </c>
    </row>
    <row r="84" spans="1:34" ht="15" customHeight="1">
      <c r="A84" s="18" t="s">
        <v>2230</v>
      </c>
      <c r="B84" s="18" t="s">
        <v>2226</v>
      </c>
      <c r="D84" s="22">
        <f t="shared" ref="D84:AH84" si="41">D82*$C$68</f>
        <v>6930.7257600000003</v>
      </c>
      <c r="E84" s="22">
        <f t="shared" si="41"/>
        <v>6650.4234719999995</v>
      </c>
      <c r="F84" s="22">
        <f t="shared" si="41"/>
        <v>6370.1211840000005</v>
      </c>
      <c r="G84" s="22">
        <f t="shared" si="41"/>
        <v>6089.8188959999998</v>
      </c>
      <c r="H84" s="22">
        <f t="shared" si="41"/>
        <v>5809.5166079999999</v>
      </c>
      <c r="I84" s="22">
        <f t="shared" si="41"/>
        <v>5529.21432</v>
      </c>
      <c r="J84" s="22">
        <f t="shared" si="41"/>
        <v>5248.9120320000002</v>
      </c>
      <c r="K84" s="22">
        <f t="shared" si="41"/>
        <v>4968.6097440000003</v>
      </c>
      <c r="L84" s="22">
        <f t="shared" si="41"/>
        <v>4688.3074560000005</v>
      </c>
      <c r="M84" s="22">
        <f t="shared" si="41"/>
        <v>4408.0051679999997</v>
      </c>
      <c r="N84" s="22">
        <f t="shared" si="41"/>
        <v>4127.7028799999998</v>
      </c>
      <c r="O84" s="22">
        <f t="shared" si="41"/>
        <v>3847.4005920000004</v>
      </c>
      <c r="P84" s="22">
        <f t="shared" si="41"/>
        <v>3567.0983040000006</v>
      </c>
      <c r="Q84" s="22">
        <f t="shared" si="41"/>
        <v>3286.7960160000007</v>
      </c>
      <c r="R84" s="22">
        <f t="shared" si="41"/>
        <v>3006.4937280000008</v>
      </c>
      <c r="S84" s="22">
        <f t="shared" si="41"/>
        <v>2726.191440000001</v>
      </c>
      <c r="T84" s="22">
        <f t="shared" si="41"/>
        <v>2445.8891520000006</v>
      </c>
      <c r="U84" s="22">
        <f t="shared" si="41"/>
        <v>2165.5868640000008</v>
      </c>
      <c r="V84" s="22">
        <f t="shared" si="41"/>
        <v>1885.2845760000005</v>
      </c>
      <c r="W84" s="22">
        <f t="shared" si="41"/>
        <v>1604.9822880000004</v>
      </c>
      <c r="X84" s="22">
        <f t="shared" si="41"/>
        <v>1324.68</v>
      </c>
      <c r="Y84" s="22">
        <f t="shared" si="41"/>
        <v>1324.68</v>
      </c>
      <c r="Z84" s="22">
        <f t="shared" si="41"/>
        <v>1324.68</v>
      </c>
      <c r="AA84" s="22">
        <f t="shared" si="41"/>
        <v>1324.68</v>
      </c>
      <c r="AB84" s="22">
        <f t="shared" si="41"/>
        <v>1324.68</v>
      </c>
      <c r="AC84" s="22">
        <f t="shared" si="41"/>
        <v>1324.68</v>
      </c>
      <c r="AD84" s="22">
        <f t="shared" si="41"/>
        <v>1324.68</v>
      </c>
      <c r="AE84" s="22">
        <f t="shared" si="41"/>
        <v>1324.68</v>
      </c>
      <c r="AF84" s="22">
        <f t="shared" si="41"/>
        <v>1324.68</v>
      </c>
      <c r="AG84" s="22">
        <f t="shared" si="41"/>
        <v>1324.68</v>
      </c>
      <c r="AH84" s="22">
        <f t="shared" si="41"/>
        <v>1324.68</v>
      </c>
    </row>
    <row r="85" spans="1:34" ht="15" customHeight="1">
      <c r="A85" s="18" t="s">
        <v>2231</v>
      </c>
      <c r="B85" s="18" t="s">
        <v>2226</v>
      </c>
      <c r="D85" s="22">
        <f t="shared" ref="D85:AH85" si="42">D83*$C$68</f>
        <v>573141.34752000007</v>
      </c>
      <c r="E85" s="22">
        <f t="shared" si="42"/>
        <v>573141.34752000007</v>
      </c>
      <c r="F85" s="22">
        <f t="shared" si="42"/>
        <v>573141.34752000007</v>
      </c>
      <c r="G85" s="22">
        <f t="shared" si="42"/>
        <v>573141.34752000007</v>
      </c>
      <c r="H85" s="22">
        <f t="shared" si="42"/>
        <v>573141.34752000007</v>
      </c>
      <c r="I85" s="22">
        <f t="shared" si="42"/>
        <v>573141.34752000007</v>
      </c>
      <c r="J85" s="22">
        <f t="shared" si="42"/>
        <v>573141.34752000007</v>
      </c>
      <c r="K85" s="22">
        <f t="shared" si="42"/>
        <v>573141.34752000007</v>
      </c>
      <c r="L85" s="22">
        <f t="shared" si="42"/>
        <v>573141.34752000007</v>
      </c>
      <c r="M85" s="22">
        <f t="shared" si="42"/>
        <v>573141.34752000007</v>
      </c>
      <c r="N85" s="22">
        <f t="shared" si="42"/>
        <v>5896.7183999999997</v>
      </c>
      <c r="O85" s="22">
        <f t="shared" si="42"/>
        <v>5496.2865599999996</v>
      </c>
      <c r="P85" s="22">
        <f t="shared" si="42"/>
        <v>5095.8547199999994</v>
      </c>
      <c r="Q85" s="22">
        <f t="shared" si="42"/>
        <v>4695.4228799999992</v>
      </c>
      <c r="R85" s="22">
        <f t="shared" si="42"/>
        <v>4294.991039999999</v>
      </c>
      <c r="S85" s="22">
        <f t="shared" si="42"/>
        <v>3894.5591999999992</v>
      </c>
      <c r="T85" s="22">
        <f t="shared" si="42"/>
        <v>3494.127359999999</v>
      </c>
      <c r="U85" s="22">
        <f t="shared" si="42"/>
        <v>3093.6955199999993</v>
      </c>
      <c r="V85" s="22">
        <f t="shared" si="42"/>
        <v>2693.2636799999991</v>
      </c>
      <c r="W85" s="22">
        <f t="shared" si="42"/>
        <v>2292.8318399999989</v>
      </c>
      <c r="X85" s="22">
        <f t="shared" si="42"/>
        <v>1892.4</v>
      </c>
      <c r="Y85" s="22">
        <f t="shared" si="42"/>
        <v>1892.4</v>
      </c>
      <c r="Z85" s="22">
        <f t="shared" si="42"/>
        <v>1892.4</v>
      </c>
      <c r="AA85" s="22">
        <f t="shared" si="42"/>
        <v>1892.4</v>
      </c>
      <c r="AB85" s="22">
        <f t="shared" si="42"/>
        <v>1892.4</v>
      </c>
      <c r="AC85" s="22">
        <f t="shared" si="42"/>
        <v>1892.4</v>
      </c>
      <c r="AD85" s="22">
        <f t="shared" si="42"/>
        <v>1892.4</v>
      </c>
      <c r="AE85" s="22">
        <f t="shared" si="42"/>
        <v>1892.4</v>
      </c>
      <c r="AF85" s="22">
        <f t="shared" si="42"/>
        <v>1892.4</v>
      </c>
      <c r="AG85" s="22">
        <f t="shared" si="42"/>
        <v>1892.4</v>
      </c>
      <c r="AH85" s="22">
        <f t="shared" si="42"/>
        <v>1892.4</v>
      </c>
    </row>
    <row r="86" spans="1:34" ht="15" customHeight="1">
      <c r="A86" s="18" t="s">
        <v>2232</v>
      </c>
      <c r="B86" s="18" t="s">
        <v>2226</v>
      </c>
      <c r="D86" s="22">
        <v>2.6</v>
      </c>
      <c r="E86" s="22">
        <v>2.6</v>
      </c>
      <c r="F86" s="22">
        <v>2.6</v>
      </c>
      <c r="G86" s="22">
        <v>2.6</v>
      </c>
      <c r="H86" s="22">
        <v>2.6</v>
      </c>
      <c r="I86" s="22">
        <v>2.6</v>
      </c>
      <c r="J86" s="22">
        <v>2.6</v>
      </c>
      <c r="K86" s="22">
        <v>2.6</v>
      </c>
      <c r="L86" s="22">
        <v>2.6</v>
      </c>
      <c r="M86" s="22">
        <v>2.6</v>
      </c>
      <c r="N86" s="22">
        <v>2.6</v>
      </c>
      <c r="O86" s="22">
        <f t="shared" ref="O86:W86" si="43">N86+($X86-$N86)/($X$1-$N$1)</f>
        <v>2.88</v>
      </c>
      <c r="P86" s="22">
        <f t="shared" si="43"/>
        <v>3.16</v>
      </c>
      <c r="Q86" s="22">
        <f t="shared" si="43"/>
        <v>3.4400000000000004</v>
      </c>
      <c r="R86" s="22">
        <f t="shared" si="43"/>
        <v>3.7200000000000006</v>
      </c>
      <c r="S86" s="22">
        <f t="shared" si="43"/>
        <v>4.0000000000000009</v>
      </c>
      <c r="T86" s="22">
        <f t="shared" si="43"/>
        <v>4.2800000000000011</v>
      </c>
      <c r="U86" s="22">
        <f t="shared" si="43"/>
        <v>4.5600000000000014</v>
      </c>
      <c r="V86" s="22">
        <f t="shared" si="43"/>
        <v>4.8400000000000016</v>
      </c>
      <c r="W86" s="22">
        <f t="shared" si="43"/>
        <v>5.1200000000000019</v>
      </c>
      <c r="X86" s="22">
        <v>5.4</v>
      </c>
      <c r="Y86" s="22">
        <f t="shared" ref="Y86:AG86" si="44">X86+($AH86-$X86)/($AH$1-$X$1)</f>
        <v>5.4</v>
      </c>
      <c r="Z86" s="22">
        <f t="shared" si="44"/>
        <v>5.4</v>
      </c>
      <c r="AA86" s="22">
        <f t="shared" si="44"/>
        <v>5.4</v>
      </c>
      <c r="AB86" s="22">
        <f t="shared" si="44"/>
        <v>5.4</v>
      </c>
      <c r="AC86" s="22">
        <f t="shared" si="44"/>
        <v>5.4</v>
      </c>
      <c r="AD86" s="22">
        <f t="shared" si="44"/>
        <v>5.4</v>
      </c>
      <c r="AE86" s="22">
        <f t="shared" si="44"/>
        <v>5.4</v>
      </c>
      <c r="AF86" s="22">
        <f t="shared" si="44"/>
        <v>5.4</v>
      </c>
      <c r="AG86" s="22">
        <f t="shared" si="44"/>
        <v>5.4</v>
      </c>
      <c r="AH86" s="22">
        <v>5.4</v>
      </c>
    </row>
    <row r="87" spans="1:34" ht="15" customHeight="1">
      <c r="A87" s="18" t="s">
        <v>2233</v>
      </c>
      <c r="B87" s="18" t="s">
        <v>2226</v>
      </c>
      <c r="D87" s="22">
        <v>2.6</v>
      </c>
      <c r="E87" s="22">
        <v>2.6</v>
      </c>
      <c r="F87" s="22">
        <v>2.6</v>
      </c>
      <c r="G87" s="22">
        <v>2.6</v>
      </c>
      <c r="H87" s="22">
        <v>2.6</v>
      </c>
      <c r="I87" s="22">
        <v>2.6</v>
      </c>
      <c r="J87" s="22">
        <v>2.6</v>
      </c>
      <c r="K87" s="22">
        <v>2.6</v>
      </c>
      <c r="L87" s="22">
        <v>2.6</v>
      </c>
      <c r="M87" s="22">
        <v>2.6</v>
      </c>
      <c r="N87" s="22">
        <v>2.6</v>
      </c>
      <c r="O87" s="22">
        <f t="shared" ref="O87:W87" si="45">N87+($X87-$N87)/($X$1-$N$1)</f>
        <v>2.88</v>
      </c>
      <c r="P87" s="22">
        <f t="shared" si="45"/>
        <v>3.16</v>
      </c>
      <c r="Q87" s="22">
        <f t="shared" si="45"/>
        <v>3.4400000000000004</v>
      </c>
      <c r="R87" s="22">
        <f t="shared" si="45"/>
        <v>3.7200000000000006</v>
      </c>
      <c r="S87" s="22">
        <f t="shared" si="45"/>
        <v>4.0000000000000009</v>
      </c>
      <c r="T87" s="22">
        <f t="shared" si="45"/>
        <v>4.2800000000000011</v>
      </c>
      <c r="U87" s="22">
        <f t="shared" si="45"/>
        <v>4.5600000000000014</v>
      </c>
      <c r="V87" s="22">
        <f t="shared" si="45"/>
        <v>4.8400000000000016</v>
      </c>
      <c r="W87" s="22">
        <f t="shared" si="45"/>
        <v>5.1200000000000019</v>
      </c>
      <c r="X87" s="22">
        <v>5.4</v>
      </c>
      <c r="Y87" s="22">
        <f t="shared" ref="Y87:AG87" si="46">X87+($AH87-$X87)/($AH$1-$X$1)</f>
        <v>5.4</v>
      </c>
      <c r="Z87" s="22">
        <f t="shared" si="46"/>
        <v>5.4</v>
      </c>
      <c r="AA87" s="22">
        <f t="shared" si="46"/>
        <v>5.4</v>
      </c>
      <c r="AB87" s="22">
        <f t="shared" si="46"/>
        <v>5.4</v>
      </c>
      <c r="AC87" s="22">
        <f t="shared" si="46"/>
        <v>5.4</v>
      </c>
      <c r="AD87" s="22">
        <f t="shared" si="46"/>
        <v>5.4</v>
      </c>
      <c r="AE87" s="22">
        <f t="shared" si="46"/>
        <v>5.4</v>
      </c>
      <c r="AF87" s="22">
        <f t="shared" si="46"/>
        <v>5.4</v>
      </c>
      <c r="AG87" s="22">
        <f t="shared" si="46"/>
        <v>5.4</v>
      </c>
      <c r="AH87" s="22">
        <v>5.4</v>
      </c>
    </row>
    <row r="88" spans="1:34">
      <c r="A88" s="17" t="s">
        <v>2234</v>
      </c>
      <c r="B88" s="17" t="s">
        <v>68</v>
      </c>
      <c r="C88" s="17"/>
      <c r="D88" s="40"/>
      <c r="E88" s="40"/>
      <c r="F88" s="40"/>
      <c r="G88" s="40"/>
      <c r="H88" s="40"/>
      <c r="I88" s="22"/>
      <c r="J88" s="22"/>
      <c r="K88" s="22"/>
      <c r="L88" s="22"/>
      <c r="M88" s="22"/>
      <c r="N88" s="40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36"/>
    </row>
    <row r="89" spans="1:34">
      <c r="A89" s="18" t="s">
        <v>2235</v>
      </c>
      <c r="B89" s="18" t="s">
        <v>46</v>
      </c>
      <c r="C89" s="18">
        <v>30</v>
      </c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36"/>
    </row>
    <row r="90" spans="1:34">
      <c r="A90" s="18" t="s">
        <v>2236</v>
      </c>
      <c r="B90" s="18" t="s">
        <v>46</v>
      </c>
      <c r="C90" s="18">
        <v>8.8827432999999997E-2</v>
      </c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36"/>
    </row>
    <row r="91" spans="1:34">
      <c r="A91" s="18" t="s">
        <v>2237</v>
      </c>
      <c r="B91" s="18" t="s">
        <v>46</v>
      </c>
      <c r="C91" s="18">
        <v>3550</v>
      </c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36"/>
    </row>
    <row r="92" spans="1:34">
      <c r="A92" s="18" t="s">
        <v>2238</v>
      </c>
      <c r="B92" s="18" t="s">
        <v>46</v>
      </c>
      <c r="C92" s="18">
        <v>7</v>
      </c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36"/>
    </row>
    <row r="93" spans="1:34">
      <c r="A93" s="18" t="s">
        <v>2239</v>
      </c>
      <c r="B93" s="18" t="s">
        <v>46</v>
      </c>
      <c r="C93" s="18">
        <f>365/C92*C91</f>
        <v>185107.14285714287</v>
      </c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36"/>
    </row>
    <row r="94" spans="1:34">
      <c r="A94" s="18" t="s">
        <v>2240</v>
      </c>
      <c r="B94" s="18" t="s">
        <v>46</v>
      </c>
      <c r="C94" s="18">
        <f>320*0.89</f>
        <v>284.8</v>
      </c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36"/>
    </row>
    <row r="95" spans="1:34">
      <c r="A95" s="18" t="s">
        <v>2241</v>
      </c>
      <c r="B95" s="18" t="s">
        <v>46</v>
      </c>
      <c r="C95" s="18">
        <f>C94/C93*1000000</f>
        <v>1538.5683966814586</v>
      </c>
      <c r="D95">
        <f>C95</f>
        <v>1538.5683966814586</v>
      </c>
      <c r="E95">
        <f t="shared" ref="E95:M95" si="47">D95+($N95-$D95)/($N$1-$D$1)</f>
        <v>1523.1827127146439</v>
      </c>
      <c r="F95">
        <f t="shared" si="47"/>
        <v>1507.7970287478292</v>
      </c>
      <c r="G95">
        <f t="shared" si="47"/>
        <v>1492.4113447810146</v>
      </c>
      <c r="H95">
        <f t="shared" si="47"/>
        <v>1477.0256608141999</v>
      </c>
      <c r="I95">
        <f t="shared" si="47"/>
        <v>1461.6399768473852</v>
      </c>
      <c r="J95">
        <f t="shared" si="47"/>
        <v>1446.2542928805706</v>
      </c>
      <c r="K95">
        <f t="shared" si="47"/>
        <v>1430.8686089137559</v>
      </c>
      <c r="L95">
        <f t="shared" si="47"/>
        <v>1415.4829249469412</v>
      </c>
      <c r="M95">
        <f t="shared" si="47"/>
        <v>1400.0972409801266</v>
      </c>
      <c r="N95">
        <f>D95*0.9</f>
        <v>1384.7115570133128</v>
      </c>
      <c r="O95">
        <f t="shared" ref="O95:AG95" si="48">N95+($AH95-$N95)/($AH$1-$N$1)</f>
        <v>1350.0937680879799</v>
      </c>
      <c r="P95">
        <f t="shared" si="48"/>
        <v>1315.475979162647</v>
      </c>
      <c r="Q95">
        <f t="shared" si="48"/>
        <v>1280.8581902373141</v>
      </c>
      <c r="R95">
        <f t="shared" si="48"/>
        <v>1246.2404013119813</v>
      </c>
      <c r="S95">
        <f t="shared" si="48"/>
        <v>1211.6226123866484</v>
      </c>
      <c r="T95">
        <f t="shared" si="48"/>
        <v>1177.0048234613155</v>
      </c>
      <c r="U95">
        <f t="shared" si="48"/>
        <v>1142.3870345359826</v>
      </c>
      <c r="V95">
        <f t="shared" si="48"/>
        <v>1107.7692456106497</v>
      </c>
      <c r="W95">
        <f t="shared" si="48"/>
        <v>1073.1514566853168</v>
      </c>
      <c r="X95">
        <f t="shared" si="48"/>
        <v>1038.5336677599839</v>
      </c>
      <c r="Y95">
        <f t="shared" si="48"/>
        <v>1003.9158788346512</v>
      </c>
      <c r="Z95">
        <f t="shared" si="48"/>
        <v>969.29808990931838</v>
      </c>
      <c r="AA95">
        <f t="shared" si="48"/>
        <v>934.6803009839856</v>
      </c>
      <c r="AB95">
        <f t="shared" si="48"/>
        <v>900.06251205865283</v>
      </c>
      <c r="AC95">
        <f t="shared" si="48"/>
        <v>865.44472313332005</v>
      </c>
      <c r="AD95">
        <f t="shared" si="48"/>
        <v>830.82693420798728</v>
      </c>
      <c r="AE95">
        <f t="shared" si="48"/>
        <v>796.2091452826545</v>
      </c>
      <c r="AF95">
        <f t="shared" si="48"/>
        <v>761.59135635732173</v>
      </c>
      <c r="AG95">
        <f t="shared" si="48"/>
        <v>726.97356743198895</v>
      </c>
      <c r="AH95" s="35">
        <f>N95*0.5</f>
        <v>692.35577850665641</v>
      </c>
    </row>
    <row r="96" spans="1:34">
      <c r="A96" s="18" t="s">
        <v>2242</v>
      </c>
      <c r="B96" s="18" t="s">
        <v>46</v>
      </c>
      <c r="D96">
        <f t="shared" ref="D96:AH96" si="49">D95*$C$97</f>
        <v>61.542735867258344</v>
      </c>
      <c r="E96">
        <f t="shared" si="49"/>
        <v>60.92730850858576</v>
      </c>
      <c r="F96">
        <f t="shared" si="49"/>
        <v>60.31188114991317</v>
      </c>
      <c r="G96">
        <f t="shared" si="49"/>
        <v>59.696453791240586</v>
      </c>
      <c r="H96">
        <f t="shared" si="49"/>
        <v>59.081026432567995</v>
      </c>
      <c r="I96">
        <f t="shared" si="49"/>
        <v>58.465599073895412</v>
      </c>
      <c r="J96">
        <f t="shared" si="49"/>
        <v>57.850171715222821</v>
      </c>
      <c r="K96">
        <f t="shared" si="49"/>
        <v>57.234744356550237</v>
      </c>
      <c r="L96">
        <f t="shared" si="49"/>
        <v>56.619316997877654</v>
      </c>
      <c r="M96">
        <f t="shared" si="49"/>
        <v>56.003889639205063</v>
      </c>
      <c r="N96">
        <f t="shared" si="49"/>
        <v>55.388462280532515</v>
      </c>
      <c r="O96">
        <f t="shared" si="49"/>
        <v>54.003750723519197</v>
      </c>
      <c r="P96">
        <f t="shared" si="49"/>
        <v>52.619039166505885</v>
      </c>
      <c r="Q96">
        <f t="shared" si="49"/>
        <v>51.234327609492567</v>
      </c>
      <c r="R96">
        <f t="shared" si="49"/>
        <v>49.849616052479249</v>
      </c>
      <c r="S96">
        <f t="shared" si="49"/>
        <v>48.464904495465937</v>
      </c>
      <c r="T96">
        <f t="shared" si="49"/>
        <v>47.080192938452619</v>
      </c>
      <c r="U96">
        <f t="shared" si="49"/>
        <v>45.695481381439308</v>
      </c>
      <c r="V96">
        <f t="shared" si="49"/>
        <v>44.310769824425989</v>
      </c>
      <c r="W96">
        <f t="shared" si="49"/>
        <v>42.926058267412671</v>
      </c>
      <c r="X96">
        <f t="shared" si="49"/>
        <v>41.54134671039936</v>
      </c>
      <c r="Y96">
        <f t="shared" si="49"/>
        <v>40.156635153386048</v>
      </c>
      <c r="Z96">
        <f t="shared" si="49"/>
        <v>38.771923596372737</v>
      </c>
      <c r="AA96">
        <f t="shared" si="49"/>
        <v>37.387212039359426</v>
      </c>
      <c r="AB96">
        <f t="shared" si="49"/>
        <v>36.002500482346115</v>
      </c>
      <c r="AC96">
        <f t="shared" si="49"/>
        <v>34.617788925332803</v>
      </c>
      <c r="AD96">
        <f t="shared" si="49"/>
        <v>33.233077368319492</v>
      </c>
      <c r="AE96">
        <f t="shared" si="49"/>
        <v>31.848365811306181</v>
      </c>
      <c r="AF96">
        <f t="shared" si="49"/>
        <v>30.463654254292869</v>
      </c>
      <c r="AG96">
        <f t="shared" si="49"/>
        <v>29.078942697279558</v>
      </c>
      <c r="AH96">
        <f t="shared" si="49"/>
        <v>27.694231140266258</v>
      </c>
    </row>
    <row r="97" spans="1:34">
      <c r="A97" s="18" t="s">
        <v>2243</v>
      </c>
      <c r="B97" s="18" t="s">
        <v>46</v>
      </c>
      <c r="C97" s="18">
        <v>0.04</v>
      </c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36"/>
    </row>
    <row r="98" spans="1:34">
      <c r="A98" s="18" t="s">
        <v>2244</v>
      </c>
      <c r="B98" s="18" t="s">
        <v>2245</v>
      </c>
      <c r="C98" s="18">
        <v>0.2</v>
      </c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36"/>
    </row>
    <row r="99" spans="1:34">
      <c r="A99" s="18" t="s">
        <v>2246</v>
      </c>
      <c r="B99" s="18" t="s">
        <v>46</v>
      </c>
      <c r="C99" s="18">
        <v>0.63630760099999994</v>
      </c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36"/>
    </row>
    <row r="100" spans="1:34">
      <c r="A100" s="18" t="s">
        <v>2247</v>
      </c>
      <c r="B100" s="18" t="s">
        <v>46</v>
      </c>
      <c r="C100" s="20">
        <v>1E-3</v>
      </c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36"/>
    </row>
    <row r="101" spans="1:34">
      <c r="A101" s="18" t="s">
        <v>2198</v>
      </c>
      <c r="B101" s="18" t="s">
        <v>54</v>
      </c>
      <c r="C101" s="20">
        <v>5.0000000000000001E-4</v>
      </c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36"/>
    </row>
    <row r="102" spans="1:34">
      <c r="A102" s="18" t="s">
        <v>2199</v>
      </c>
      <c r="B102" s="18" t="s">
        <v>54</v>
      </c>
      <c r="C102" s="20">
        <v>2.5000000000000001E-3</v>
      </c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36"/>
    </row>
    <row r="103" spans="1:34">
      <c r="A103" s="18" t="s">
        <v>2248</v>
      </c>
      <c r="B103" s="18" t="s">
        <v>54</v>
      </c>
      <c r="C103" s="20" t="s">
        <v>2249</v>
      </c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36"/>
    </row>
    <row r="104" spans="1:34">
      <c r="A104" s="18" t="s">
        <v>2250</v>
      </c>
      <c r="B104" s="18" t="s">
        <v>54</v>
      </c>
      <c r="C104" s="18">
        <v>0.1</v>
      </c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36"/>
    </row>
    <row r="105" spans="1:34">
      <c r="A105" s="17" t="s">
        <v>2251</v>
      </c>
      <c r="D105" s="20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36"/>
    </row>
    <row r="106" spans="1:34">
      <c r="A106" s="18" t="s">
        <v>2252</v>
      </c>
      <c r="B106" s="18" t="s">
        <v>54</v>
      </c>
      <c r="N106" s="18">
        <v>365.6</v>
      </c>
      <c r="X106" s="18">
        <v>150.5</v>
      </c>
      <c r="AH106" s="41">
        <v>60.4</v>
      </c>
    </row>
    <row r="107" spans="1:34">
      <c r="A107" s="18" t="s">
        <v>2253</v>
      </c>
      <c r="B107" s="18" t="s">
        <v>54</v>
      </c>
      <c r="N107" s="18">
        <v>933.3</v>
      </c>
      <c r="X107" s="18">
        <v>384.1</v>
      </c>
      <c r="AH107" s="41">
        <v>190.5</v>
      </c>
    </row>
    <row r="108" spans="1:34">
      <c r="A108" s="18" t="s">
        <v>2254</v>
      </c>
      <c r="B108" s="18" t="s">
        <v>54</v>
      </c>
      <c r="D108" s="18">
        <f t="shared" ref="D108:M108" si="50">$N$108+(($X$108-$N$108)/($X$1-$N$1))*(D1-$N$1)</f>
        <v>2090.5760813013703</v>
      </c>
      <c r="E108" s="18">
        <f t="shared" si="50"/>
        <v>2013.1380039657536</v>
      </c>
      <c r="F108" s="18">
        <f t="shared" si="50"/>
        <v>1935.6999266301373</v>
      </c>
      <c r="G108" s="18">
        <f t="shared" si="50"/>
        <v>1858.2618492945207</v>
      </c>
      <c r="H108" s="18">
        <f t="shared" si="50"/>
        <v>1780.8237719589042</v>
      </c>
      <c r="I108" s="18">
        <f t="shared" si="50"/>
        <v>1703.3856946232877</v>
      </c>
      <c r="J108" s="18">
        <f t="shared" si="50"/>
        <v>1625.9476172876714</v>
      </c>
      <c r="K108" s="18">
        <f t="shared" si="50"/>
        <v>1548.5095399520549</v>
      </c>
      <c r="L108" s="18">
        <f t="shared" si="50"/>
        <v>1471.0714626164383</v>
      </c>
      <c r="M108" s="18">
        <f t="shared" si="50"/>
        <v>1393.633385280822</v>
      </c>
      <c r="N108" s="18">
        <f>N106*'General Assumptions'!$B$14*$C$4*1000/8760</f>
        <v>1316.1953079452055</v>
      </c>
      <c r="O108" s="18">
        <f t="shared" ref="O108:W108" si="51">N108+($X108-$N108)/($X$1-$N$1)</f>
        <v>1238.757230609589</v>
      </c>
      <c r="P108" s="18">
        <f t="shared" si="51"/>
        <v>1161.3191532739725</v>
      </c>
      <c r="Q108" s="18">
        <f t="shared" si="51"/>
        <v>1083.8810759383559</v>
      </c>
      <c r="R108" s="18">
        <f t="shared" si="51"/>
        <v>1006.4429986027395</v>
      </c>
      <c r="S108" s="18">
        <f t="shared" si="51"/>
        <v>929.00492126712311</v>
      </c>
      <c r="T108" s="18">
        <f t="shared" si="51"/>
        <v>851.5668439315067</v>
      </c>
      <c r="U108" s="18">
        <f t="shared" si="51"/>
        <v>774.12876659589028</v>
      </c>
      <c r="V108" s="18">
        <f t="shared" si="51"/>
        <v>696.69068926027387</v>
      </c>
      <c r="W108" s="18">
        <f t="shared" si="51"/>
        <v>619.25261192465746</v>
      </c>
      <c r="X108" s="18">
        <f>X106*'General Assumptions'!$B$14*$C$4*1000/8760</f>
        <v>541.81453458904093</v>
      </c>
      <c r="Y108" s="18">
        <f t="shared" ref="Y108:AG108" si="52">X108+($AH108-$X108)/($AH$1-$X$1)</f>
        <v>509.37766444520531</v>
      </c>
      <c r="Z108" s="18">
        <f t="shared" si="52"/>
        <v>476.94079430136969</v>
      </c>
      <c r="AA108" s="18">
        <f t="shared" si="52"/>
        <v>444.50392415753407</v>
      </c>
      <c r="AB108" s="18">
        <f t="shared" si="52"/>
        <v>412.06705401369845</v>
      </c>
      <c r="AC108" s="18">
        <f t="shared" si="52"/>
        <v>379.63018386986283</v>
      </c>
      <c r="AD108" s="18">
        <f t="shared" si="52"/>
        <v>347.19331372602721</v>
      </c>
      <c r="AE108" s="18">
        <f t="shared" si="52"/>
        <v>314.75644358219159</v>
      </c>
      <c r="AF108" s="18">
        <f t="shared" si="52"/>
        <v>282.31957343835597</v>
      </c>
      <c r="AG108" s="18">
        <f t="shared" si="52"/>
        <v>249.88270329452038</v>
      </c>
      <c r="AH108" s="41">
        <f>AH106*'General Assumptions'!$B$14*$C$4*1000/8760</f>
        <v>217.44583315068493</v>
      </c>
    </row>
    <row r="109" spans="1:34">
      <c r="A109" s="18" t="s">
        <v>2255</v>
      </c>
      <c r="B109" s="18" t="s">
        <v>54</v>
      </c>
      <c r="D109" s="18">
        <f t="shared" ref="D109:M109" si="53">$N$108+(($X$108-$N$108)/($X$1-$N$1))*(D2-$N$1)</f>
        <v>158515.4922992466</v>
      </c>
      <c r="E109" s="18">
        <f t="shared" si="53"/>
        <v>158515.4922992466</v>
      </c>
      <c r="F109" s="18">
        <f t="shared" si="53"/>
        <v>158515.4922992466</v>
      </c>
      <c r="G109" s="18">
        <f t="shared" si="53"/>
        <v>158515.4922992466</v>
      </c>
      <c r="H109" s="18">
        <f t="shared" si="53"/>
        <v>158515.4922992466</v>
      </c>
      <c r="I109" s="18">
        <f t="shared" si="53"/>
        <v>158515.4922992466</v>
      </c>
      <c r="J109" s="18">
        <f t="shared" si="53"/>
        <v>158515.4922992466</v>
      </c>
      <c r="K109" s="18">
        <f t="shared" si="53"/>
        <v>158515.4922992466</v>
      </c>
      <c r="L109" s="18">
        <f t="shared" si="53"/>
        <v>158515.4922992466</v>
      </c>
      <c r="M109" s="18">
        <f t="shared" si="53"/>
        <v>158515.4922992466</v>
      </c>
      <c r="N109" s="18">
        <f>N107*'General Assumptions'!$B$14*$C$4*1000/8760</f>
        <v>3359.9701337671231</v>
      </c>
      <c r="O109" s="18">
        <f t="shared" ref="O109:W109" si="54">N109+($X109-$N109)/($X$1-$N$1)</f>
        <v>3162.2528298493148</v>
      </c>
      <c r="P109" s="18">
        <f t="shared" si="54"/>
        <v>2964.5355259315065</v>
      </c>
      <c r="Q109" s="18">
        <f t="shared" si="54"/>
        <v>2766.8182220136982</v>
      </c>
      <c r="R109" s="18">
        <f t="shared" si="54"/>
        <v>2569.1009180958899</v>
      </c>
      <c r="S109" s="18">
        <f t="shared" si="54"/>
        <v>2371.3836141780816</v>
      </c>
      <c r="T109" s="18">
        <f t="shared" si="54"/>
        <v>2173.6663102602733</v>
      </c>
      <c r="U109" s="18">
        <f t="shared" si="54"/>
        <v>1975.9490063424651</v>
      </c>
      <c r="V109" s="18">
        <f t="shared" si="54"/>
        <v>1778.2317024246568</v>
      </c>
      <c r="W109" s="18">
        <f t="shared" si="54"/>
        <v>1580.5143985068485</v>
      </c>
      <c r="X109" s="18">
        <f>X107*'General Assumptions'!$B$14*$C$4*1000/8760</f>
        <v>1382.7970945890413</v>
      </c>
      <c r="Y109" s="18">
        <f t="shared" ref="Y109:AG109" si="55">X109+($AH109-$X109)/($AH$1-$X$1)</f>
        <v>1313.0992248904111</v>
      </c>
      <c r="Z109" s="18">
        <f t="shared" si="55"/>
        <v>1243.4013551917808</v>
      </c>
      <c r="AA109" s="18">
        <f t="shared" si="55"/>
        <v>1173.7034854931505</v>
      </c>
      <c r="AB109" s="18">
        <f t="shared" si="55"/>
        <v>1104.0056157945203</v>
      </c>
      <c r="AC109" s="18">
        <f t="shared" si="55"/>
        <v>1034.30774609589</v>
      </c>
      <c r="AD109" s="18">
        <f t="shared" si="55"/>
        <v>964.60987639725988</v>
      </c>
      <c r="AE109" s="18">
        <f t="shared" si="55"/>
        <v>894.91200669862974</v>
      </c>
      <c r="AF109" s="18">
        <f t="shared" si="55"/>
        <v>825.2141369999996</v>
      </c>
      <c r="AG109" s="18">
        <f t="shared" si="55"/>
        <v>755.51626730136945</v>
      </c>
      <c r="AH109" s="41">
        <f>AH107*'General Assumptions'!$B$14*$C$4*1000/8760</f>
        <v>685.81839760273965</v>
      </c>
    </row>
    <row r="110" spans="1:34" ht="15" customHeight="1">
      <c r="A110" s="18" t="s">
        <v>2256</v>
      </c>
      <c r="B110" s="18" t="s">
        <v>54</v>
      </c>
      <c r="D110" s="18">
        <f t="shared" ref="D110:AH110" si="56">D108*$C$112</f>
        <v>62.717282439041107</v>
      </c>
      <c r="E110" s="18">
        <f t="shared" si="56"/>
        <v>60.394140118972608</v>
      </c>
      <c r="F110" s="18">
        <f t="shared" si="56"/>
        <v>58.070997798904116</v>
      </c>
      <c r="G110" s="18">
        <f t="shared" si="56"/>
        <v>55.747855478835618</v>
      </c>
      <c r="H110" s="18">
        <f t="shared" si="56"/>
        <v>53.424713158767126</v>
      </c>
      <c r="I110" s="18">
        <f t="shared" si="56"/>
        <v>51.101570838698628</v>
      </c>
      <c r="J110" s="18">
        <f t="shared" si="56"/>
        <v>48.778428518630143</v>
      </c>
      <c r="K110" s="18">
        <f t="shared" si="56"/>
        <v>46.455286198561645</v>
      </c>
      <c r="L110" s="18">
        <f t="shared" si="56"/>
        <v>44.132143878493146</v>
      </c>
      <c r="M110" s="18">
        <f t="shared" si="56"/>
        <v>41.809001558424661</v>
      </c>
      <c r="N110" s="18">
        <f t="shared" si="56"/>
        <v>39.485859238356163</v>
      </c>
      <c r="O110" s="18">
        <f t="shared" si="56"/>
        <v>37.162716918287671</v>
      </c>
      <c r="P110" s="18">
        <f t="shared" si="56"/>
        <v>34.839574598219173</v>
      </c>
      <c r="Q110" s="18">
        <f t="shared" si="56"/>
        <v>32.516432278150674</v>
      </c>
      <c r="R110" s="18">
        <f t="shared" si="56"/>
        <v>30.193289958082186</v>
      </c>
      <c r="S110" s="18">
        <f t="shared" si="56"/>
        <v>27.870147638013691</v>
      </c>
      <c r="T110" s="18">
        <f t="shared" si="56"/>
        <v>25.547005317945199</v>
      </c>
      <c r="U110" s="18">
        <f t="shared" si="56"/>
        <v>23.223862997876708</v>
      </c>
      <c r="V110" s="18">
        <f t="shared" si="56"/>
        <v>20.900720677808216</v>
      </c>
      <c r="W110" s="18">
        <f t="shared" si="56"/>
        <v>18.577578357739721</v>
      </c>
      <c r="X110" s="18">
        <f t="shared" si="56"/>
        <v>16.254436037671226</v>
      </c>
      <c r="Y110" s="18">
        <f t="shared" si="56"/>
        <v>15.281329933356158</v>
      </c>
      <c r="Z110" s="18">
        <f t="shared" si="56"/>
        <v>14.30822382904109</v>
      </c>
      <c r="AA110" s="18">
        <f t="shared" si="56"/>
        <v>13.335117724726022</v>
      </c>
      <c r="AB110" s="18">
        <f t="shared" si="56"/>
        <v>12.362011620410954</v>
      </c>
      <c r="AC110" s="18">
        <f t="shared" si="56"/>
        <v>11.388905516095885</v>
      </c>
      <c r="AD110" s="18">
        <f t="shared" si="56"/>
        <v>10.415799411780815</v>
      </c>
      <c r="AE110" s="18">
        <f t="shared" si="56"/>
        <v>9.4426933074657473</v>
      </c>
      <c r="AF110" s="18">
        <f t="shared" si="56"/>
        <v>8.4695872031506791</v>
      </c>
      <c r="AG110" s="18">
        <f t="shared" si="56"/>
        <v>7.496481098835611</v>
      </c>
      <c r="AH110" s="18">
        <f t="shared" si="56"/>
        <v>6.5233749945205481</v>
      </c>
    </row>
    <row r="111" spans="1:34" ht="15" customHeight="1">
      <c r="A111" s="18" t="s">
        <v>2257</v>
      </c>
      <c r="B111" s="18" t="s">
        <v>54</v>
      </c>
      <c r="D111" s="18">
        <f t="shared" ref="D111:AH111" si="57">D109*$C$113</f>
        <v>6340.6196919698641</v>
      </c>
      <c r="E111" s="18">
        <f t="shared" si="57"/>
        <v>6340.6196919698641</v>
      </c>
      <c r="F111" s="18">
        <f t="shared" si="57"/>
        <v>6340.6196919698641</v>
      </c>
      <c r="G111" s="18">
        <f t="shared" si="57"/>
        <v>6340.6196919698641</v>
      </c>
      <c r="H111" s="18">
        <f t="shared" si="57"/>
        <v>6340.6196919698641</v>
      </c>
      <c r="I111" s="18">
        <f t="shared" si="57"/>
        <v>6340.6196919698641</v>
      </c>
      <c r="J111" s="18">
        <f t="shared" si="57"/>
        <v>6340.6196919698641</v>
      </c>
      <c r="K111" s="18">
        <f t="shared" si="57"/>
        <v>6340.6196919698641</v>
      </c>
      <c r="L111" s="18">
        <f t="shared" si="57"/>
        <v>6340.6196919698641</v>
      </c>
      <c r="M111" s="18">
        <f t="shared" si="57"/>
        <v>6340.6196919698641</v>
      </c>
      <c r="N111" s="18">
        <f t="shared" si="57"/>
        <v>134.39880535068494</v>
      </c>
      <c r="O111" s="18">
        <f t="shared" si="57"/>
        <v>126.49011319397259</v>
      </c>
      <c r="P111" s="18">
        <f t="shared" si="57"/>
        <v>118.58142103726027</v>
      </c>
      <c r="Q111" s="18">
        <f t="shared" si="57"/>
        <v>110.67272888054794</v>
      </c>
      <c r="R111" s="18">
        <f t="shared" si="57"/>
        <v>102.7640367238356</v>
      </c>
      <c r="S111" s="18">
        <f t="shared" si="57"/>
        <v>94.855344567123268</v>
      </c>
      <c r="T111" s="18">
        <f t="shared" si="57"/>
        <v>86.946652410410934</v>
      </c>
      <c r="U111" s="18">
        <f t="shared" si="57"/>
        <v>79.0379602536986</v>
      </c>
      <c r="V111" s="18">
        <f t="shared" si="57"/>
        <v>71.129268096986266</v>
      </c>
      <c r="W111" s="18">
        <f t="shared" si="57"/>
        <v>63.220575940273939</v>
      </c>
      <c r="X111" s="18">
        <f t="shared" si="57"/>
        <v>55.311883783561655</v>
      </c>
      <c r="Y111" s="18">
        <f t="shared" si="57"/>
        <v>52.523968995616443</v>
      </c>
      <c r="Z111" s="18">
        <f t="shared" si="57"/>
        <v>49.736054207671231</v>
      </c>
      <c r="AA111" s="18">
        <f t="shared" si="57"/>
        <v>46.948139419726026</v>
      </c>
      <c r="AB111" s="18">
        <f t="shared" si="57"/>
        <v>44.160224631780814</v>
      </c>
      <c r="AC111" s="18">
        <f t="shared" si="57"/>
        <v>41.372309843835602</v>
      </c>
      <c r="AD111" s="18">
        <f t="shared" si="57"/>
        <v>38.584395055890397</v>
      </c>
      <c r="AE111" s="18">
        <f t="shared" si="57"/>
        <v>35.796480267945192</v>
      </c>
      <c r="AF111" s="18">
        <f t="shared" si="57"/>
        <v>33.008565479999987</v>
      </c>
      <c r="AG111" s="18">
        <f t="shared" si="57"/>
        <v>30.220650692054779</v>
      </c>
      <c r="AH111" s="18">
        <f t="shared" si="57"/>
        <v>27.432735904109588</v>
      </c>
    </row>
    <row r="112" spans="1:34">
      <c r="A112" s="18" t="s">
        <v>2258</v>
      </c>
      <c r="B112" s="18" t="s">
        <v>54</v>
      </c>
      <c r="C112" s="18">
        <v>0.03</v>
      </c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>
        <v>98</v>
      </c>
      <c r="O112" s="22">
        <f>N112+($X112-$N112)/($X$1-$N$1)</f>
        <v>98</v>
      </c>
      <c r="P112" s="22"/>
      <c r="Q112" s="22"/>
      <c r="R112" s="22"/>
      <c r="S112" s="22"/>
      <c r="T112" s="22"/>
      <c r="U112" s="22"/>
      <c r="V112" s="22"/>
      <c r="W112" s="22"/>
      <c r="X112" s="22">
        <v>98</v>
      </c>
      <c r="Y112" s="22"/>
      <c r="Z112" s="22"/>
      <c r="AA112" s="22"/>
      <c r="AB112" s="22"/>
      <c r="AC112" s="22"/>
      <c r="AD112" s="22"/>
      <c r="AE112" s="22"/>
      <c r="AF112" s="22"/>
      <c r="AG112" s="22"/>
      <c r="AH112" s="36">
        <v>98</v>
      </c>
    </row>
    <row r="113" spans="1:36">
      <c r="A113" s="18" t="s">
        <v>2259</v>
      </c>
      <c r="B113" s="18" t="s">
        <v>54</v>
      </c>
      <c r="C113" s="18">
        <v>0.04</v>
      </c>
    </row>
    <row r="114" spans="1:36">
      <c r="A114" s="18" t="s">
        <v>2260</v>
      </c>
      <c r="B114" s="18" t="s">
        <v>54</v>
      </c>
      <c r="C114" s="18">
        <v>0.98</v>
      </c>
    </row>
    <row r="115" spans="1:36">
      <c r="A115" s="18" t="s">
        <v>2261</v>
      </c>
      <c r="B115" s="18" t="s">
        <v>54</v>
      </c>
      <c r="C115" s="18">
        <v>0.2</v>
      </c>
      <c r="D115" s="22">
        <f t="shared" ref="D115:M115" si="58">$N$115+(($X$115-$N$115)/($X$1-$N$1))*(D1-$N$1)</f>
        <v>0.79999999999999993</v>
      </c>
      <c r="E115" s="22">
        <f t="shared" si="58"/>
        <v>0.77999999999999992</v>
      </c>
      <c r="F115" s="22">
        <f t="shared" si="58"/>
        <v>0.76</v>
      </c>
      <c r="G115" s="22">
        <f t="shared" si="58"/>
        <v>0.74</v>
      </c>
      <c r="H115" s="22">
        <f t="shared" si="58"/>
        <v>0.72</v>
      </c>
      <c r="I115" s="22">
        <f t="shared" si="58"/>
        <v>0.7</v>
      </c>
      <c r="J115" s="22">
        <f t="shared" si="58"/>
        <v>0.67999999999999994</v>
      </c>
      <c r="K115" s="22">
        <f t="shared" si="58"/>
        <v>0.65999999999999992</v>
      </c>
      <c r="L115" s="22">
        <f t="shared" si="58"/>
        <v>0.64</v>
      </c>
      <c r="M115" s="22">
        <f t="shared" si="58"/>
        <v>0.62</v>
      </c>
      <c r="N115" s="22">
        <v>0.6</v>
      </c>
      <c r="O115" s="22">
        <f t="shared" ref="O115:W115" si="59">N115+($X115-$N115)/($X$1-$N$1)</f>
        <v>0.57999999999999996</v>
      </c>
      <c r="P115" s="22">
        <f t="shared" si="59"/>
        <v>0.55999999999999994</v>
      </c>
      <c r="Q115" s="22">
        <f t="shared" si="59"/>
        <v>0.53999999999999992</v>
      </c>
      <c r="R115" s="22">
        <f t="shared" si="59"/>
        <v>0.51999999999999991</v>
      </c>
      <c r="S115" s="22">
        <f t="shared" si="59"/>
        <v>0.49999999999999989</v>
      </c>
      <c r="T115" s="22">
        <f t="shared" si="59"/>
        <v>0.47999999999999987</v>
      </c>
      <c r="U115" s="22">
        <f t="shared" si="59"/>
        <v>0.45999999999999985</v>
      </c>
      <c r="V115" s="22">
        <f t="shared" si="59"/>
        <v>0.43999999999999984</v>
      </c>
      <c r="W115" s="22">
        <f t="shared" si="59"/>
        <v>0.41999999999999982</v>
      </c>
      <c r="X115" s="22">
        <v>0.4</v>
      </c>
      <c r="Y115" s="22">
        <f t="shared" ref="Y115:AG115" si="60">X115+($AH115-$X115)/($AH$1-$X$1)</f>
        <v>0.38</v>
      </c>
      <c r="Z115" s="22">
        <f t="shared" si="60"/>
        <v>0.36</v>
      </c>
      <c r="AA115" s="22">
        <f t="shared" si="60"/>
        <v>0.33999999999999997</v>
      </c>
      <c r="AB115" s="22">
        <f t="shared" si="60"/>
        <v>0.31999999999999995</v>
      </c>
      <c r="AC115" s="22">
        <f t="shared" si="60"/>
        <v>0.29999999999999993</v>
      </c>
      <c r="AD115" s="22">
        <f t="shared" si="60"/>
        <v>0.27999999999999992</v>
      </c>
      <c r="AE115" s="22">
        <f t="shared" si="60"/>
        <v>0.2599999999999999</v>
      </c>
      <c r="AF115" s="22">
        <f t="shared" si="60"/>
        <v>0.23999999999999991</v>
      </c>
      <c r="AG115" s="22">
        <f t="shared" si="60"/>
        <v>0.21999999999999992</v>
      </c>
      <c r="AH115" s="36">
        <v>0.2</v>
      </c>
      <c r="AJ115" s="12"/>
    </row>
    <row r="116" spans="1:36">
      <c r="A116" s="18" t="s">
        <v>2262</v>
      </c>
      <c r="B116" s="18" t="s">
        <v>54</v>
      </c>
      <c r="D116" s="22">
        <f t="shared" ref="D116:M116" si="61">$N$116+(($X$115-$N$116)/($X$1-$N$1))*(D1-$N$1)</f>
        <v>1.4</v>
      </c>
      <c r="E116" s="22">
        <f t="shared" si="61"/>
        <v>1.35</v>
      </c>
      <c r="F116" s="22">
        <f t="shared" si="61"/>
        <v>1.3</v>
      </c>
      <c r="G116" s="22">
        <f t="shared" si="61"/>
        <v>1.25</v>
      </c>
      <c r="H116" s="22">
        <f t="shared" si="61"/>
        <v>1.2000000000000002</v>
      </c>
      <c r="I116" s="22">
        <f t="shared" si="61"/>
        <v>1.1499999999999999</v>
      </c>
      <c r="J116" s="22">
        <f t="shared" si="61"/>
        <v>1.1000000000000001</v>
      </c>
      <c r="K116" s="22">
        <f t="shared" si="61"/>
        <v>1.05</v>
      </c>
      <c r="L116" s="22">
        <f t="shared" si="61"/>
        <v>1</v>
      </c>
      <c r="M116" s="22">
        <f t="shared" si="61"/>
        <v>0.95000000000000007</v>
      </c>
      <c r="N116" s="22">
        <v>0.9</v>
      </c>
      <c r="O116" s="22">
        <f t="shared" ref="O116:W116" si="62">N116+($X116-$N116)/($X$1-$N$1)</f>
        <v>0.875</v>
      </c>
      <c r="P116" s="22">
        <f t="shared" si="62"/>
        <v>0.85</v>
      </c>
      <c r="Q116" s="22">
        <f t="shared" si="62"/>
        <v>0.82499999999999996</v>
      </c>
      <c r="R116" s="22">
        <f t="shared" si="62"/>
        <v>0.79999999999999993</v>
      </c>
      <c r="S116" s="22">
        <f t="shared" si="62"/>
        <v>0.77499999999999991</v>
      </c>
      <c r="T116" s="22">
        <f t="shared" si="62"/>
        <v>0.74999999999999989</v>
      </c>
      <c r="U116" s="22">
        <f t="shared" si="62"/>
        <v>0.72499999999999987</v>
      </c>
      <c r="V116" s="22">
        <f t="shared" si="62"/>
        <v>0.69999999999999984</v>
      </c>
      <c r="W116" s="22">
        <f t="shared" si="62"/>
        <v>0.67499999999999982</v>
      </c>
      <c r="X116" s="22">
        <v>0.65</v>
      </c>
      <c r="Y116" s="22">
        <f t="shared" ref="Y116:AG116" si="63">X116+($AH116-$X116)/($AH$1-$X$1)</f>
        <v>0.625</v>
      </c>
      <c r="Z116" s="22">
        <f t="shared" si="63"/>
        <v>0.6</v>
      </c>
      <c r="AA116" s="22">
        <f t="shared" si="63"/>
        <v>0.57499999999999996</v>
      </c>
      <c r="AB116" s="22">
        <f t="shared" si="63"/>
        <v>0.54999999999999993</v>
      </c>
      <c r="AC116" s="22">
        <f t="shared" si="63"/>
        <v>0.52499999999999991</v>
      </c>
      <c r="AD116" s="22">
        <f t="shared" si="63"/>
        <v>0.49999999999999989</v>
      </c>
      <c r="AE116" s="22">
        <f t="shared" si="63"/>
        <v>0.47499999999999987</v>
      </c>
      <c r="AF116" s="22">
        <f t="shared" si="63"/>
        <v>0.44999999999999984</v>
      </c>
      <c r="AG116" s="22">
        <f t="shared" si="63"/>
        <v>0.42499999999999982</v>
      </c>
      <c r="AH116" s="36">
        <v>0.4</v>
      </c>
      <c r="AJ116" s="12"/>
    </row>
    <row r="117" spans="1:36">
      <c r="A117" t="s">
        <v>2263</v>
      </c>
      <c r="B117" s="18" t="s">
        <v>2264</v>
      </c>
      <c r="D117" s="57">
        <v>4939.2243874204123</v>
      </c>
      <c r="E117" s="57">
        <v>4889.8321435462076</v>
      </c>
      <c r="F117" s="57">
        <v>4840.4398996720047</v>
      </c>
      <c r="G117" s="57">
        <v>4791.0476557978009</v>
      </c>
      <c r="H117" s="57">
        <v>4741.6554119235971</v>
      </c>
      <c r="I117" s="57">
        <v>4692.2631680493932</v>
      </c>
      <c r="J117" s="57">
        <v>4642.8709241751894</v>
      </c>
      <c r="K117" s="57">
        <v>4593.4786803009856</v>
      </c>
      <c r="L117" s="57">
        <v>4544.0864364267818</v>
      </c>
      <c r="M117" s="57">
        <v>4494.694192552578</v>
      </c>
      <c r="N117" s="57">
        <v>4445.3019486783714</v>
      </c>
      <c r="O117" s="57">
        <v>4334.1693999614117</v>
      </c>
      <c r="P117" s="57">
        <v>4223.036851244452</v>
      </c>
      <c r="Q117" s="57">
        <v>4111.9043025274923</v>
      </c>
      <c r="R117" s="57">
        <v>4000.771753810533</v>
      </c>
      <c r="S117" s="57">
        <v>3889.6392050935742</v>
      </c>
      <c r="T117" s="57">
        <v>3778.506656376615</v>
      </c>
      <c r="U117" s="57">
        <v>3667.3741076596548</v>
      </c>
      <c r="V117" s="57">
        <v>3556.241558942696</v>
      </c>
      <c r="W117" s="57">
        <v>3445.1090102257372</v>
      </c>
      <c r="X117" s="57">
        <v>3333.976461508777</v>
      </c>
      <c r="Y117" s="57">
        <v>3222.8439127918182</v>
      </c>
      <c r="Z117" s="57">
        <v>3111.7113640748589</v>
      </c>
      <c r="AA117" s="57">
        <v>3000.5788153579001</v>
      </c>
      <c r="AB117" s="57">
        <v>2889.4462666409399</v>
      </c>
      <c r="AC117" s="57">
        <v>2778.3137179239811</v>
      </c>
      <c r="AD117" s="57">
        <v>2667.1811692070219</v>
      </c>
      <c r="AE117" s="57">
        <v>2556.0486204900631</v>
      </c>
      <c r="AF117" s="57">
        <v>2444.9160717731029</v>
      </c>
      <c r="AG117" s="57">
        <v>2333.7835230561441</v>
      </c>
      <c r="AH117" s="57">
        <v>2222.6509743391862</v>
      </c>
      <c r="AJ117" s="12"/>
    </row>
    <row r="118" spans="1:36">
      <c r="A118" t="s">
        <v>2265</v>
      </c>
      <c r="B118" s="18" t="s">
        <v>2264</v>
      </c>
      <c r="D118" s="57" t="e">
        <v>#REF!</v>
      </c>
      <c r="E118" s="57" t="e">
        <v>#REF!</v>
      </c>
      <c r="F118" s="57" t="e">
        <v>#REF!</v>
      </c>
      <c r="G118" s="57" t="e">
        <v>#REF!</v>
      </c>
      <c r="H118" s="57" t="e">
        <v>#REF!</v>
      </c>
      <c r="I118" s="57" t="e">
        <v>#REF!</v>
      </c>
      <c r="J118" s="57" t="e">
        <v>#REF!</v>
      </c>
      <c r="K118" s="57" t="e">
        <v>#REF!</v>
      </c>
      <c r="L118" s="57" t="e">
        <v>#REF!</v>
      </c>
      <c r="M118" s="57" t="e">
        <v>#REF!</v>
      </c>
      <c r="N118" s="57" t="e">
        <v>#REF!</v>
      </c>
      <c r="O118" s="57" t="e">
        <v>#REF!</v>
      </c>
      <c r="P118" s="57" t="e">
        <v>#REF!</v>
      </c>
      <c r="Q118" s="57" t="e">
        <v>#REF!</v>
      </c>
      <c r="R118" s="57" t="e">
        <v>#REF!</v>
      </c>
      <c r="S118" s="57" t="e">
        <v>#REF!</v>
      </c>
      <c r="T118" s="57" t="e">
        <v>#REF!</v>
      </c>
      <c r="U118" s="57" t="e">
        <v>#REF!</v>
      </c>
      <c r="V118" s="57" t="e">
        <v>#REF!</v>
      </c>
      <c r="W118" s="57" t="e">
        <v>#REF!</v>
      </c>
      <c r="X118" s="57" t="e">
        <v>#REF!</v>
      </c>
      <c r="Y118" s="57" t="e">
        <v>#REF!</v>
      </c>
      <c r="Z118" s="57" t="e">
        <v>#REF!</v>
      </c>
      <c r="AA118" s="57" t="e">
        <v>#REF!</v>
      </c>
      <c r="AB118" s="57" t="e">
        <v>#REF!</v>
      </c>
      <c r="AC118" s="57" t="e">
        <v>#REF!</v>
      </c>
      <c r="AD118" s="57" t="e">
        <v>#REF!</v>
      </c>
      <c r="AE118" s="57" t="e">
        <v>#REF!</v>
      </c>
      <c r="AF118" s="57" t="e">
        <v>#REF!</v>
      </c>
      <c r="AG118" s="57" t="e">
        <v>#REF!</v>
      </c>
      <c r="AH118" s="57" t="e">
        <v>#REF!</v>
      </c>
      <c r="AJ118" s="12"/>
    </row>
    <row r="119" spans="1:36">
      <c r="A119" t="s">
        <v>2266</v>
      </c>
      <c r="B119" s="18" t="s">
        <v>2264</v>
      </c>
      <c r="D119" s="57">
        <f t="shared" ref="D119:AH119" si="64">D117*$C$113/1000/33.33/D121*8760</f>
        <v>57.695910436114033</v>
      </c>
      <c r="E119" s="57">
        <f t="shared" si="64"/>
        <v>57.118951331752882</v>
      </c>
      <c r="F119" s="57">
        <f t="shared" si="64"/>
        <v>56.541992227391752</v>
      </c>
      <c r="G119" s="57">
        <f t="shared" si="64"/>
        <v>55.965033123030608</v>
      </c>
      <c r="H119" s="57">
        <f t="shared" si="64"/>
        <v>55.388074018669478</v>
      </c>
      <c r="I119" s="57">
        <f t="shared" si="64"/>
        <v>54.811114914308348</v>
      </c>
      <c r="J119" s="57">
        <f t="shared" si="64"/>
        <v>54.234155809947211</v>
      </c>
      <c r="K119" s="57">
        <f t="shared" si="64"/>
        <v>53.657196705586081</v>
      </c>
      <c r="L119" s="57">
        <f t="shared" si="64"/>
        <v>53.08023760122493</v>
      </c>
      <c r="M119" s="57">
        <f t="shared" si="64"/>
        <v>52.5032784968638</v>
      </c>
      <c r="N119" s="57">
        <f t="shared" si="64"/>
        <v>51.926319392502634</v>
      </c>
      <c r="O119" s="57">
        <f t="shared" si="64"/>
        <v>50.628161407690051</v>
      </c>
      <c r="P119" s="57">
        <f t="shared" si="64"/>
        <v>49.330003422877482</v>
      </c>
      <c r="Q119" s="57">
        <f t="shared" si="64"/>
        <v>48.031845438064927</v>
      </c>
      <c r="R119" s="57">
        <f t="shared" si="64"/>
        <v>46.733687453252351</v>
      </c>
      <c r="S119" s="57">
        <f t="shared" si="64"/>
        <v>45.435529468439796</v>
      </c>
      <c r="T119" s="57">
        <f t="shared" si="64"/>
        <v>44.137371483627227</v>
      </c>
      <c r="U119" s="57">
        <f t="shared" si="64"/>
        <v>42.839213498814651</v>
      </c>
      <c r="V119" s="57">
        <f t="shared" si="64"/>
        <v>41.541055514002082</v>
      </c>
      <c r="W119" s="57">
        <f t="shared" si="64"/>
        <v>40.242897529189534</v>
      </c>
      <c r="X119" s="57">
        <f t="shared" si="64"/>
        <v>38.944739544376958</v>
      </c>
      <c r="Y119" s="57">
        <f t="shared" si="64"/>
        <v>37.646581559564396</v>
      </c>
      <c r="Z119" s="57">
        <f t="shared" si="64"/>
        <v>36.348423574751827</v>
      </c>
      <c r="AA119" s="57">
        <f t="shared" si="64"/>
        <v>35.050265589939272</v>
      </c>
      <c r="AB119" s="57">
        <f t="shared" si="64"/>
        <v>33.752107605126689</v>
      </c>
      <c r="AC119" s="57">
        <f t="shared" si="64"/>
        <v>32.453949620314134</v>
      </c>
      <c r="AD119" s="57">
        <f t="shared" si="64"/>
        <v>31.155791635501568</v>
      </c>
      <c r="AE119" s="57">
        <f t="shared" si="64"/>
        <v>29.85763365068901</v>
      </c>
      <c r="AF119" s="57">
        <f t="shared" si="64"/>
        <v>28.559475665876427</v>
      </c>
      <c r="AG119" s="57">
        <f t="shared" si="64"/>
        <v>27.261317681063872</v>
      </c>
      <c r="AH119" s="57">
        <f t="shared" si="64"/>
        <v>25.963159696251321</v>
      </c>
      <c r="AJ119" s="12"/>
    </row>
    <row r="120" spans="1:36">
      <c r="A120" t="s">
        <v>2267</v>
      </c>
      <c r="B120" s="18" t="s">
        <v>2264</v>
      </c>
      <c r="C120">
        <v>0.01</v>
      </c>
      <c r="D120">
        <v>0.01</v>
      </c>
      <c r="E120">
        <v>0.01</v>
      </c>
      <c r="F120">
        <v>0.01</v>
      </c>
      <c r="G120">
        <v>0.01</v>
      </c>
      <c r="H120">
        <v>0.01</v>
      </c>
      <c r="I120">
        <v>0.01</v>
      </c>
      <c r="J120">
        <v>0.01</v>
      </c>
      <c r="K120">
        <v>0.01</v>
      </c>
      <c r="L120">
        <v>0.01</v>
      </c>
      <c r="M120">
        <v>0.01</v>
      </c>
      <c r="N120">
        <v>0.01</v>
      </c>
      <c r="O120">
        <v>0.01</v>
      </c>
      <c r="P120">
        <v>0.01</v>
      </c>
      <c r="Q120">
        <v>0.01</v>
      </c>
      <c r="R120">
        <v>0.01</v>
      </c>
      <c r="S120">
        <v>0.01</v>
      </c>
      <c r="T120">
        <v>0.01</v>
      </c>
      <c r="U120">
        <v>0.01</v>
      </c>
      <c r="V120">
        <v>0.01</v>
      </c>
      <c r="W120">
        <v>0.01</v>
      </c>
      <c r="X120">
        <v>0.01</v>
      </c>
      <c r="Y120">
        <v>0.01</v>
      </c>
      <c r="Z120">
        <v>0.01</v>
      </c>
      <c r="AA120">
        <v>0.01</v>
      </c>
      <c r="AB120">
        <v>0.01</v>
      </c>
      <c r="AC120">
        <v>0.01</v>
      </c>
      <c r="AD120">
        <v>0.01</v>
      </c>
      <c r="AE120">
        <v>0.01</v>
      </c>
      <c r="AF120">
        <v>0.01</v>
      </c>
      <c r="AG120">
        <v>0.01</v>
      </c>
      <c r="AH120">
        <v>0.01</v>
      </c>
      <c r="AJ120" s="12"/>
    </row>
    <row r="121" spans="1:36">
      <c r="A121" t="s">
        <v>2104</v>
      </c>
      <c r="B121" s="18" t="s">
        <v>2264</v>
      </c>
      <c r="C121" s="57"/>
      <c r="D121" s="58">
        <v>0.9</v>
      </c>
      <c r="E121" s="58">
        <v>0.9</v>
      </c>
      <c r="F121" s="58">
        <v>0.9</v>
      </c>
      <c r="G121" s="58">
        <v>0.9</v>
      </c>
      <c r="H121" s="58">
        <v>0.9</v>
      </c>
      <c r="I121" s="58">
        <v>0.9</v>
      </c>
      <c r="J121" s="58">
        <v>0.9</v>
      </c>
      <c r="K121" s="58">
        <v>0.9</v>
      </c>
      <c r="L121" s="58">
        <v>0.9</v>
      </c>
      <c r="M121" s="58">
        <v>0.9</v>
      </c>
      <c r="N121" s="58">
        <v>0.9</v>
      </c>
      <c r="O121" s="58">
        <v>0.9</v>
      </c>
      <c r="P121" s="58">
        <v>0.9</v>
      </c>
      <c r="Q121" s="58">
        <v>0.9</v>
      </c>
      <c r="R121" s="58">
        <v>0.9</v>
      </c>
      <c r="S121" s="58">
        <v>0.9</v>
      </c>
      <c r="T121" s="58">
        <v>0.9</v>
      </c>
      <c r="U121" s="58">
        <v>0.9</v>
      </c>
      <c r="V121" s="58">
        <v>0.9</v>
      </c>
      <c r="W121" s="58">
        <v>0.9</v>
      </c>
      <c r="X121" s="58">
        <v>0.9</v>
      </c>
      <c r="Y121" s="58">
        <v>0.9</v>
      </c>
      <c r="Z121" s="58">
        <v>0.9</v>
      </c>
      <c r="AA121" s="58">
        <v>0.9</v>
      </c>
      <c r="AB121" s="58">
        <v>0.9</v>
      </c>
      <c r="AC121" s="58">
        <v>0.9</v>
      </c>
      <c r="AD121" s="58">
        <v>0.9</v>
      </c>
      <c r="AE121" s="58">
        <v>0.9</v>
      </c>
      <c r="AF121" s="58">
        <v>0.9</v>
      </c>
      <c r="AG121" s="58">
        <v>0.9</v>
      </c>
      <c r="AH121" s="58">
        <v>0.9</v>
      </c>
    </row>
    <row r="122" spans="1:36">
      <c r="A122" t="s">
        <v>2268</v>
      </c>
      <c r="B122" s="18" t="s">
        <v>2264</v>
      </c>
      <c r="C122" s="67">
        <v>30</v>
      </c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</row>
  </sheetData>
  <pageMargins left="0.7" right="0.7" top="0.78740157499999996" bottom="0.78740157499999996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</sheetPr>
  <dimension ref="A1:AH111"/>
  <sheetViews>
    <sheetView zoomScale="90" zoomScaleNormal="90" workbookViewId="0">
      <pane ySplit="1" topLeftCell="A2" activePane="bottomLeft" state="frozen"/>
      <selection pane="bottomLeft" activeCell="A56" sqref="A56"/>
    </sheetView>
  </sheetViews>
  <sheetFormatPr baseColWidth="10" defaultColWidth="10.625" defaultRowHeight="15.75"/>
  <cols>
    <col min="1" max="1" width="50.5" style="18" customWidth="1"/>
    <col min="2" max="2" width="9.875" style="18" customWidth="1"/>
    <col min="3" max="7" width="8" style="18" customWidth="1"/>
    <col min="8" max="8" width="12.125" style="18" bestFit="1" customWidth="1"/>
    <col min="9" max="9" width="12.125" style="118" bestFit="1" customWidth="1"/>
    <col min="10" max="13" width="12.125" style="18" bestFit="1" customWidth="1"/>
    <col min="14" max="14" width="8.375" style="18" bestFit="1" customWidth="1"/>
    <col min="15" max="23" width="12.125" style="18" bestFit="1" customWidth="1"/>
    <col min="24" max="24" width="12.125" style="118" bestFit="1" customWidth="1"/>
    <col min="25" max="33" width="12.125" style="18" bestFit="1" customWidth="1"/>
    <col min="34" max="34" width="8.125" style="18" customWidth="1"/>
    <col min="35" max="57" width="10.625" style="18" customWidth="1"/>
    <col min="58" max="16384" width="10.625" style="18"/>
  </cols>
  <sheetData>
    <row r="1" spans="1:34">
      <c r="A1" s="17" t="s">
        <v>254</v>
      </c>
      <c r="B1" s="17" t="s">
        <v>68</v>
      </c>
      <c r="C1" s="17" t="s">
        <v>2269</v>
      </c>
      <c r="D1" s="55">
        <v>2020</v>
      </c>
      <c r="E1" s="55">
        <v>2021</v>
      </c>
      <c r="F1" s="55">
        <v>2022</v>
      </c>
      <c r="G1" s="55">
        <v>2023</v>
      </c>
      <c r="H1" s="55">
        <v>2024</v>
      </c>
      <c r="I1" s="3">
        <v>2025</v>
      </c>
      <c r="J1" s="31">
        <v>2026</v>
      </c>
      <c r="K1" s="31">
        <v>2027</v>
      </c>
      <c r="L1" s="31">
        <v>2028</v>
      </c>
      <c r="M1" s="31">
        <v>2029</v>
      </c>
      <c r="N1" s="17">
        <v>2030</v>
      </c>
      <c r="O1" s="31">
        <v>2031</v>
      </c>
      <c r="P1" s="31">
        <v>2032</v>
      </c>
      <c r="Q1" s="31">
        <v>2033</v>
      </c>
      <c r="R1" s="31">
        <v>2034</v>
      </c>
      <c r="S1" s="31">
        <v>2035</v>
      </c>
      <c r="T1" s="31">
        <v>2036</v>
      </c>
      <c r="U1" s="31">
        <v>2037</v>
      </c>
      <c r="V1" s="31">
        <v>2038</v>
      </c>
      <c r="W1" s="31">
        <v>2039</v>
      </c>
      <c r="X1" s="3">
        <v>2040</v>
      </c>
      <c r="Y1" s="31">
        <v>2041</v>
      </c>
      <c r="Z1" s="31">
        <v>2042</v>
      </c>
      <c r="AA1" s="31">
        <v>2043</v>
      </c>
      <c r="AB1" s="31">
        <v>2044</v>
      </c>
      <c r="AC1" s="31">
        <v>2045</v>
      </c>
      <c r="AD1" s="31">
        <v>2046</v>
      </c>
      <c r="AE1" s="31">
        <v>2047</v>
      </c>
      <c r="AF1" s="31">
        <v>2048</v>
      </c>
      <c r="AG1" s="31">
        <v>2049</v>
      </c>
      <c r="AH1" s="17">
        <v>2050</v>
      </c>
    </row>
    <row r="2" spans="1:34">
      <c r="A2" s="18" t="s">
        <v>2135</v>
      </c>
      <c r="C2" s="18">
        <v>682.8</v>
      </c>
    </row>
    <row r="3" spans="1:34">
      <c r="A3" s="18" t="s">
        <v>2270</v>
      </c>
      <c r="B3" s="18" t="s">
        <v>59</v>
      </c>
      <c r="C3" s="18">
        <v>18.600000000000001</v>
      </c>
    </row>
    <row r="4" spans="1:34">
      <c r="A4" s="18" t="s">
        <v>2137</v>
      </c>
      <c r="B4" s="18" t="s">
        <v>1979</v>
      </c>
      <c r="C4" s="25">
        <v>5.17</v>
      </c>
      <c r="D4" s="25"/>
      <c r="E4" s="25"/>
      <c r="F4" s="25"/>
      <c r="G4" s="25"/>
      <c r="H4" s="25"/>
    </row>
    <row r="5" spans="1:34">
      <c r="A5" s="18" t="s">
        <v>2138</v>
      </c>
      <c r="B5" s="28" t="s">
        <v>2139</v>
      </c>
      <c r="C5" s="27">
        <v>3730</v>
      </c>
      <c r="D5" s="27"/>
      <c r="E5" s="27"/>
      <c r="F5" s="27"/>
      <c r="G5" s="27"/>
      <c r="H5" s="27"/>
    </row>
    <row r="6" spans="1:34">
      <c r="A6" s="18" t="s">
        <v>2140</v>
      </c>
      <c r="C6" s="27">
        <v>-33</v>
      </c>
      <c r="D6" s="27"/>
      <c r="E6" s="27"/>
      <c r="F6" s="27"/>
      <c r="G6" s="27"/>
      <c r="H6" s="27"/>
      <c r="AH6" s="26"/>
    </row>
    <row r="7" spans="1:34">
      <c r="A7" s="18" t="s">
        <v>2271</v>
      </c>
      <c r="B7" s="18">
        <v>33.33</v>
      </c>
      <c r="C7" s="18">
        <f>B7/C4</f>
        <v>6.4468085106382977</v>
      </c>
    </row>
    <row r="8" spans="1:34">
      <c r="A8" s="17" t="s">
        <v>2170</v>
      </c>
      <c r="F8" s="18" t="s">
        <v>2272</v>
      </c>
      <c r="N8" s="17"/>
      <c r="X8" s="18"/>
    </row>
    <row r="9" spans="1:34">
      <c r="A9" s="18" t="s">
        <v>2273</v>
      </c>
      <c r="C9" s="18">
        <v>0.05</v>
      </c>
      <c r="N9" s="17"/>
      <c r="X9" s="18"/>
    </row>
    <row r="10" spans="1:34">
      <c r="A10" s="18" t="s">
        <v>2274</v>
      </c>
      <c r="B10" s="18" t="s">
        <v>2275</v>
      </c>
      <c r="C10" s="18">
        <v>30</v>
      </c>
      <c r="N10" s="17"/>
      <c r="X10" s="18"/>
    </row>
    <row r="11" spans="1:34">
      <c r="A11" s="18" t="s">
        <v>2171</v>
      </c>
      <c r="B11" s="18" t="s">
        <v>2172</v>
      </c>
      <c r="C11" s="18">
        <v>1000</v>
      </c>
      <c r="X11" s="18"/>
    </row>
    <row r="12" spans="1:34">
      <c r="A12" s="18" t="s">
        <v>2173</v>
      </c>
      <c r="B12" s="18" t="s">
        <v>46</v>
      </c>
      <c r="C12" s="18">
        <f>C13*C11/1000000</f>
        <v>0.6</v>
      </c>
      <c r="X12" s="18"/>
    </row>
    <row r="13" spans="1:34">
      <c r="A13" s="18" t="s">
        <v>2174</v>
      </c>
      <c r="C13" s="18">
        <v>600</v>
      </c>
      <c r="X13" s="18"/>
    </row>
    <row r="14" spans="1:34">
      <c r="A14" s="18" t="s">
        <v>2175</v>
      </c>
      <c r="B14" s="18" t="s">
        <v>46</v>
      </c>
      <c r="C14" s="18">
        <v>0.04</v>
      </c>
      <c r="X14" s="18"/>
    </row>
    <row r="15" spans="1:34">
      <c r="A15" s="18" t="s">
        <v>2176</v>
      </c>
      <c r="B15" s="18" t="s">
        <v>46</v>
      </c>
      <c r="X15" s="18"/>
    </row>
    <row r="16" spans="1:34">
      <c r="A16" s="18" t="s">
        <v>2177</v>
      </c>
      <c r="B16" s="18" t="s">
        <v>46</v>
      </c>
      <c r="X16" s="18"/>
    </row>
    <row r="17" spans="1:34" ht="17.25" customHeight="1">
      <c r="A17" s="18" t="s">
        <v>2276</v>
      </c>
      <c r="B17" s="18" t="s">
        <v>54</v>
      </c>
      <c r="N17" s="18">
        <v>987</v>
      </c>
      <c r="X17">
        <v>440.9</v>
      </c>
      <c r="AH17" s="18">
        <v>292.7</v>
      </c>
    </row>
    <row r="18" spans="1:34" ht="19.5" customHeight="1">
      <c r="A18" s="18" t="s">
        <v>2277</v>
      </c>
      <c r="B18" s="18" t="s">
        <v>54</v>
      </c>
      <c r="N18" s="18">
        <v>1973.9</v>
      </c>
      <c r="X18">
        <v>881.7</v>
      </c>
      <c r="AH18" s="18">
        <v>585.4</v>
      </c>
    </row>
    <row r="19" spans="1:34" ht="19.5" customHeight="1">
      <c r="A19" s="18" t="s">
        <v>2278</v>
      </c>
      <c r="B19" s="18" t="s">
        <v>54</v>
      </c>
      <c r="D19" s="18">
        <f t="shared" ref="D19:M19" si="0">$N19+(($X19-$N19)/($X$1-$N$1))*(D1-$N$1)</f>
        <v>1450.61922</v>
      </c>
      <c r="E19" s="18">
        <f t="shared" si="0"/>
        <v>1398.947238</v>
      </c>
      <c r="F19" s="18">
        <f t="shared" si="0"/>
        <v>1347.2752559999999</v>
      </c>
      <c r="G19" s="18">
        <f t="shared" si="0"/>
        <v>1295.6032740000001</v>
      </c>
      <c r="H19" s="18">
        <f t="shared" si="0"/>
        <v>1243.931292</v>
      </c>
      <c r="I19" s="18">
        <f t="shared" si="0"/>
        <v>1192.2593099999999</v>
      </c>
      <c r="J19" s="18">
        <f t="shared" si="0"/>
        <v>1140.5873280000001</v>
      </c>
      <c r="K19" s="18">
        <f t="shared" si="0"/>
        <v>1088.915346</v>
      </c>
      <c r="L19" s="18">
        <f t="shared" si="0"/>
        <v>1037.2433639999999</v>
      </c>
      <c r="M19" s="18">
        <f t="shared" si="0"/>
        <v>985.57138199999997</v>
      </c>
      <c r="N19" s="18">
        <f>N17*0.9462</f>
        <v>933.89940000000001</v>
      </c>
      <c r="O19" s="18">
        <f t="shared" ref="O19:W19" si="1">N19+($X19-$N19)/($X$1-$N$1)</f>
        <v>882.22741800000006</v>
      </c>
      <c r="P19" s="18">
        <f t="shared" si="1"/>
        <v>830.5554360000001</v>
      </c>
      <c r="Q19" s="18">
        <f t="shared" si="1"/>
        <v>778.88345400000014</v>
      </c>
      <c r="R19" s="18">
        <f t="shared" si="1"/>
        <v>727.21147200000019</v>
      </c>
      <c r="S19" s="18">
        <f t="shared" si="1"/>
        <v>675.53949000000023</v>
      </c>
      <c r="T19" s="18">
        <f t="shared" si="1"/>
        <v>623.86750800000027</v>
      </c>
      <c r="U19" s="18">
        <f t="shared" si="1"/>
        <v>572.19552600000031</v>
      </c>
      <c r="V19" s="18">
        <f t="shared" si="1"/>
        <v>520.52354400000036</v>
      </c>
      <c r="W19" s="18">
        <f t="shared" si="1"/>
        <v>468.85156200000034</v>
      </c>
      <c r="X19">
        <f>X17*0.9462</f>
        <v>417.17957999999999</v>
      </c>
      <c r="Y19" s="18">
        <f t="shared" ref="Y19:AG19" si="2">X19+($AH19-$X19)/($AH$1-$X$1)</f>
        <v>403.15689599999996</v>
      </c>
      <c r="Z19" s="18">
        <f t="shared" si="2"/>
        <v>389.13421199999993</v>
      </c>
      <c r="AA19" s="18">
        <f t="shared" si="2"/>
        <v>375.11152799999991</v>
      </c>
      <c r="AB19" s="18">
        <f t="shared" si="2"/>
        <v>361.08884399999988</v>
      </c>
      <c r="AC19" s="18">
        <f t="shared" si="2"/>
        <v>347.06615999999985</v>
      </c>
      <c r="AD19" s="18">
        <f t="shared" si="2"/>
        <v>333.04347599999983</v>
      </c>
      <c r="AE19" s="18">
        <f t="shared" si="2"/>
        <v>319.0207919999998</v>
      </c>
      <c r="AF19" s="18">
        <f t="shared" si="2"/>
        <v>304.99810799999977</v>
      </c>
      <c r="AG19" s="18">
        <f t="shared" si="2"/>
        <v>290.97542399999975</v>
      </c>
      <c r="AH19" s="18">
        <f>AH17*0.9462</f>
        <v>276.95274000000001</v>
      </c>
    </row>
    <row r="20" spans="1:34" ht="19.5" customHeight="1">
      <c r="A20" s="18" t="s">
        <v>2279</v>
      </c>
      <c r="B20" s="18" t="s">
        <v>54</v>
      </c>
      <c r="D20" s="18">
        <f t="shared" ref="D20:M22" si="3">$N20+(($X20-$N20)/($X$1-$N$1))*(D$1-$N$1)</f>
        <v>2901.1438200000002</v>
      </c>
      <c r="E20" s="18">
        <f t="shared" si="3"/>
        <v>2797.7998560000001</v>
      </c>
      <c r="F20" s="18">
        <f t="shared" si="3"/>
        <v>2694.4558919999999</v>
      </c>
      <c r="G20" s="18">
        <f t="shared" si="3"/>
        <v>2591.1119280000003</v>
      </c>
      <c r="H20" s="18">
        <f t="shared" si="3"/>
        <v>2487.7679640000001</v>
      </c>
      <c r="I20" s="18">
        <f t="shared" si="3"/>
        <v>2384.424</v>
      </c>
      <c r="J20" s="18">
        <f t="shared" si="3"/>
        <v>2281.0800360000003</v>
      </c>
      <c r="K20" s="18">
        <f t="shared" si="3"/>
        <v>2177.7360720000001</v>
      </c>
      <c r="L20" s="18">
        <f t="shared" si="3"/>
        <v>2074.392108</v>
      </c>
      <c r="M20" s="18">
        <f t="shared" si="3"/>
        <v>1971.0481440000001</v>
      </c>
      <c r="N20" s="18">
        <f>N18*0.9462</f>
        <v>1867.7041800000002</v>
      </c>
      <c r="O20" s="18">
        <f t="shared" ref="O20:W20" si="4">N20+($X20-$N20)/($X$1-$N$1)</f>
        <v>1764.3602160000003</v>
      </c>
      <c r="P20" s="18">
        <f t="shared" si="4"/>
        <v>1661.0162520000003</v>
      </c>
      <c r="Q20" s="18">
        <f t="shared" si="4"/>
        <v>1557.6722880000004</v>
      </c>
      <c r="R20" s="18">
        <f t="shared" si="4"/>
        <v>1454.3283240000005</v>
      </c>
      <c r="S20" s="18">
        <f t="shared" si="4"/>
        <v>1350.9843600000006</v>
      </c>
      <c r="T20" s="18">
        <f t="shared" si="4"/>
        <v>1247.6403960000007</v>
      </c>
      <c r="U20" s="18">
        <f t="shared" si="4"/>
        <v>1144.2964320000008</v>
      </c>
      <c r="V20" s="18">
        <f t="shared" si="4"/>
        <v>1040.9524680000009</v>
      </c>
      <c r="W20" s="18">
        <f t="shared" si="4"/>
        <v>937.60850400000083</v>
      </c>
      <c r="X20">
        <f>X18*0.9462</f>
        <v>834.26454000000012</v>
      </c>
      <c r="Y20" s="18">
        <f t="shared" ref="Y20:AG20" si="5">X20+($AH20-$X20)/($AH$1-$X$1)</f>
        <v>806.22863400000006</v>
      </c>
      <c r="Z20" s="18">
        <f t="shared" si="5"/>
        <v>778.19272799999999</v>
      </c>
      <c r="AA20" s="18">
        <f t="shared" si="5"/>
        <v>750.15682199999992</v>
      </c>
      <c r="AB20" s="18">
        <f t="shared" si="5"/>
        <v>722.12091599999985</v>
      </c>
      <c r="AC20" s="18">
        <f t="shared" si="5"/>
        <v>694.08500999999978</v>
      </c>
      <c r="AD20" s="18">
        <f t="shared" si="5"/>
        <v>666.04910399999972</v>
      </c>
      <c r="AE20" s="18">
        <f t="shared" si="5"/>
        <v>638.01319799999965</v>
      </c>
      <c r="AF20" s="18">
        <f t="shared" si="5"/>
        <v>609.97729199999958</v>
      </c>
      <c r="AG20" s="18">
        <f t="shared" si="5"/>
        <v>581.94138599999951</v>
      </c>
      <c r="AH20" s="18">
        <f>AH18*0.9462</f>
        <v>553.90548000000001</v>
      </c>
    </row>
    <row r="21" spans="1:34" ht="19.5" customHeight="1">
      <c r="A21" s="18" t="s">
        <v>2280</v>
      </c>
      <c r="D21" s="18">
        <f t="shared" si="3"/>
        <v>856.13029308219188</v>
      </c>
      <c r="E21" s="18">
        <f t="shared" si="3"/>
        <v>825.63438589726024</v>
      </c>
      <c r="F21" s="18">
        <f t="shared" si="3"/>
        <v>795.13847871232883</v>
      </c>
      <c r="G21" s="18">
        <f t="shared" si="3"/>
        <v>764.64257152739731</v>
      </c>
      <c r="H21" s="18">
        <f t="shared" si="3"/>
        <v>734.14666434246578</v>
      </c>
      <c r="I21" s="18">
        <f t="shared" si="3"/>
        <v>703.65075715753426</v>
      </c>
      <c r="J21" s="18">
        <f t="shared" si="3"/>
        <v>673.15484997260273</v>
      </c>
      <c r="K21" s="18">
        <f t="shared" si="3"/>
        <v>642.65894278767132</v>
      </c>
      <c r="L21" s="18">
        <f t="shared" si="3"/>
        <v>612.1630356027398</v>
      </c>
      <c r="M21" s="18">
        <f t="shared" si="3"/>
        <v>581.66712841780827</v>
      </c>
      <c r="N21" s="18">
        <f>N19*$C$4*1000/8760</f>
        <v>551.17122123287675</v>
      </c>
      <c r="O21" s="18">
        <f t="shared" ref="O21:W21" si="6">N21+($X21-$N21)/($X$1-$N$1)</f>
        <v>520.67531404794522</v>
      </c>
      <c r="P21" s="18">
        <f t="shared" si="6"/>
        <v>490.1794068630137</v>
      </c>
      <c r="Q21" s="18">
        <f t="shared" si="6"/>
        <v>459.68349967808217</v>
      </c>
      <c r="R21" s="18">
        <f t="shared" si="6"/>
        <v>429.18759249315065</v>
      </c>
      <c r="S21" s="18">
        <f t="shared" si="6"/>
        <v>398.69168530821912</v>
      </c>
      <c r="T21" s="18">
        <f t="shared" si="6"/>
        <v>368.1957781232876</v>
      </c>
      <c r="U21" s="18">
        <f t="shared" si="6"/>
        <v>337.69987093835607</v>
      </c>
      <c r="V21" s="18">
        <f t="shared" si="6"/>
        <v>307.20396375342455</v>
      </c>
      <c r="W21" s="18">
        <f t="shared" si="6"/>
        <v>276.70805656849302</v>
      </c>
      <c r="X21">
        <f>X19*$C$4*1000/8760</f>
        <v>246.21214938356167</v>
      </c>
      <c r="Y21" s="18">
        <f t="shared" ref="Y21:AG21" si="7">X21+($AH21-$X21)/($AH$1-$X$1)</f>
        <v>237.93620460273974</v>
      </c>
      <c r="Z21" s="18">
        <f t="shared" si="7"/>
        <v>229.6602598219178</v>
      </c>
      <c r="AA21" s="18">
        <f t="shared" si="7"/>
        <v>221.38431504109587</v>
      </c>
      <c r="AB21" s="18">
        <f t="shared" si="7"/>
        <v>213.10837026027394</v>
      </c>
      <c r="AC21" s="18">
        <f t="shared" si="7"/>
        <v>204.83242547945201</v>
      </c>
      <c r="AD21" s="18">
        <f t="shared" si="7"/>
        <v>196.55648069863008</v>
      </c>
      <c r="AE21" s="18">
        <f t="shared" si="7"/>
        <v>188.28053591780815</v>
      </c>
      <c r="AF21" s="18">
        <f t="shared" si="7"/>
        <v>180.00459113698622</v>
      </c>
      <c r="AG21" s="18">
        <f t="shared" si="7"/>
        <v>171.72864635616429</v>
      </c>
      <c r="AH21" s="18">
        <f>AH19*$C$4*1000/8760</f>
        <v>163.45270157534247</v>
      </c>
    </row>
    <row r="22" spans="1:34" ht="19.5" customHeight="1">
      <c r="A22" s="18" t="s">
        <v>2281</v>
      </c>
      <c r="D22" s="18">
        <f t="shared" si="3"/>
        <v>1712.2047430821917</v>
      </c>
      <c r="E22" s="18">
        <f t="shared" si="3"/>
        <v>1651.2129287123289</v>
      </c>
      <c r="F22" s="18">
        <f t="shared" si="3"/>
        <v>1590.2211143424656</v>
      </c>
      <c r="G22" s="18">
        <f t="shared" si="3"/>
        <v>1529.2292999726028</v>
      </c>
      <c r="H22" s="18">
        <f t="shared" si="3"/>
        <v>1468.2374856027398</v>
      </c>
      <c r="I22" s="18">
        <f t="shared" si="3"/>
        <v>1407.2456712328767</v>
      </c>
      <c r="J22" s="18">
        <f t="shared" si="3"/>
        <v>1346.2538568630137</v>
      </c>
      <c r="K22" s="18">
        <f t="shared" si="3"/>
        <v>1285.2620424931506</v>
      </c>
      <c r="L22" s="18">
        <f t="shared" si="3"/>
        <v>1224.2702281232878</v>
      </c>
      <c r="M22" s="18">
        <f t="shared" si="3"/>
        <v>1163.2784137534247</v>
      </c>
      <c r="N22" s="18">
        <f>N20*$C$4*1000/8760</f>
        <v>1102.2865993835617</v>
      </c>
      <c r="O22" s="18">
        <f t="shared" ref="O22:W22" si="8">N22+($X22-$N22)/($X$1-$N$1)</f>
        <v>1041.2947850136986</v>
      </c>
      <c r="P22" s="18">
        <f t="shared" si="8"/>
        <v>980.30297064383558</v>
      </c>
      <c r="Q22" s="18">
        <f t="shared" si="8"/>
        <v>919.31115627397253</v>
      </c>
      <c r="R22" s="18">
        <f t="shared" si="8"/>
        <v>858.31934190410948</v>
      </c>
      <c r="S22" s="18">
        <f t="shared" si="8"/>
        <v>797.32752753424643</v>
      </c>
      <c r="T22" s="18">
        <f t="shared" si="8"/>
        <v>736.33571316438338</v>
      </c>
      <c r="U22" s="18">
        <f t="shared" si="8"/>
        <v>675.34389879452033</v>
      </c>
      <c r="V22" s="18">
        <f t="shared" si="8"/>
        <v>614.35208442465728</v>
      </c>
      <c r="W22" s="18">
        <f t="shared" si="8"/>
        <v>553.36027005479423</v>
      </c>
      <c r="X22">
        <f>X20*$C$4*1000/8760</f>
        <v>492.36845568493158</v>
      </c>
      <c r="Y22" s="18">
        <f t="shared" ref="Y22:AG22" si="9">X22+($AH22-$X22)/($AH$1-$X$1)</f>
        <v>475.82215043150688</v>
      </c>
      <c r="Z22" s="18">
        <f t="shared" si="9"/>
        <v>459.27584517808225</v>
      </c>
      <c r="AA22" s="18">
        <f t="shared" si="9"/>
        <v>442.72953992465762</v>
      </c>
      <c r="AB22" s="18">
        <f t="shared" si="9"/>
        <v>426.18323467123298</v>
      </c>
      <c r="AC22" s="18">
        <f t="shared" si="9"/>
        <v>409.63692941780835</v>
      </c>
      <c r="AD22" s="18">
        <f t="shared" si="9"/>
        <v>393.09062416438371</v>
      </c>
      <c r="AE22" s="18">
        <f t="shared" si="9"/>
        <v>376.54431891095908</v>
      </c>
      <c r="AF22" s="18">
        <f t="shared" si="9"/>
        <v>359.99801365753444</v>
      </c>
      <c r="AG22" s="18">
        <f t="shared" si="9"/>
        <v>343.45170840410981</v>
      </c>
      <c r="AH22" s="18">
        <f>AH20*$C$4*1000/8760</f>
        <v>326.90540315068495</v>
      </c>
    </row>
    <row r="23" spans="1:34" ht="19.5" customHeight="1">
      <c r="A23" s="18" t="s">
        <v>2282</v>
      </c>
      <c r="B23" s="18" t="s">
        <v>54</v>
      </c>
      <c r="C23" s="20">
        <v>0.02</v>
      </c>
      <c r="X23" s="18">
        <v>2</v>
      </c>
      <c r="AH23" s="18">
        <v>2</v>
      </c>
    </row>
    <row r="24" spans="1:34" ht="19.5" customHeight="1">
      <c r="A24" s="18" t="s">
        <v>2283</v>
      </c>
      <c r="B24" s="18" t="s">
        <v>54</v>
      </c>
      <c r="C24" s="20">
        <v>0.04</v>
      </c>
      <c r="X24" s="18"/>
    </row>
    <row r="25" spans="1:34" ht="19.5" customHeight="1">
      <c r="A25" s="18" t="s">
        <v>2284</v>
      </c>
      <c r="B25" s="18" t="s">
        <v>54</v>
      </c>
      <c r="D25" s="18">
        <f t="shared" ref="D25:AH25" si="10">D21*$C$23</f>
        <v>17.122605861643837</v>
      </c>
      <c r="E25" s="18">
        <f t="shared" si="10"/>
        <v>16.512687717945205</v>
      </c>
      <c r="F25" s="18">
        <f t="shared" si="10"/>
        <v>15.902769574246577</v>
      </c>
      <c r="G25" s="18">
        <f t="shared" si="10"/>
        <v>15.292851430547946</v>
      </c>
      <c r="H25" s="18">
        <f t="shared" si="10"/>
        <v>14.682933286849316</v>
      </c>
      <c r="I25" s="18">
        <f t="shared" si="10"/>
        <v>14.073015143150686</v>
      </c>
      <c r="J25" s="18">
        <f t="shared" si="10"/>
        <v>13.463096999452056</v>
      </c>
      <c r="K25" s="18">
        <f t="shared" si="10"/>
        <v>12.853178855753427</v>
      </c>
      <c r="L25" s="18">
        <f t="shared" si="10"/>
        <v>12.243260712054797</v>
      </c>
      <c r="M25" s="18">
        <f t="shared" si="10"/>
        <v>11.633342568356166</v>
      </c>
      <c r="N25" s="18">
        <f t="shared" si="10"/>
        <v>11.023424424657534</v>
      </c>
      <c r="O25" s="18">
        <f t="shared" si="10"/>
        <v>10.413506280958904</v>
      </c>
      <c r="P25" s="18">
        <f t="shared" si="10"/>
        <v>9.8035881372602738</v>
      </c>
      <c r="Q25" s="18">
        <f t="shared" si="10"/>
        <v>9.1936699935616435</v>
      </c>
      <c r="R25" s="18">
        <f t="shared" si="10"/>
        <v>8.5837518498630132</v>
      </c>
      <c r="S25" s="18">
        <f t="shared" si="10"/>
        <v>7.9738337061643829</v>
      </c>
      <c r="T25" s="18">
        <f t="shared" si="10"/>
        <v>7.3639155624657517</v>
      </c>
      <c r="U25" s="18">
        <f t="shared" si="10"/>
        <v>6.7539974187671215</v>
      </c>
      <c r="V25" s="18">
        <f t="shared" si="10"/>
        <v>6.1440792750684912</v>
      </c>
      <c r="W25" s="18">
        <f t="shared" si="10"/>
        <v>5.5341611313698609</v>
      </c>
      <c r="X25" s="18">
        <f t="shared" si="10"/>
        <v>4.9242429876712333</v>
      </c>
      <c r="Y25" s="18">
        <f t="shared" si="10"/>
        <v>4.7587240920547949</v>
      </c>
      <c r="Z25" s="18">
        <f t="shared" si="10"/>
        <v>4.5932051964383565</v>
      </c>
      <c r="AA25" s="18">
        <f t="shared" si="10"/>
        <v>4.4276863008219172</v>
      </c>
      <c r="AB25" s="18">
        <f t="shared" si="10"/>
        <v>4.2621674052054788</v>
      </c>
      <c r="AC25" s="18">
        <f t="shared" si="10"/>
        <v>4.0966485095890404</v>
      </c>
      <c r="AD25" s="18">
        <f t="shared" si="10"/>
        <v>3.9311296139726015</v>
      </c>
      <c r="AE25" s="18">
        <f t="shared" si="10"/>
        <v>3.7656107183561631</v>
      </c>
      <c r="AF25" s="18">
        <f t="shared" si="10"/>
        <v>3.6000918227397243</v>
      </c>
      <c r="AG25" s="18">
        <f t="shared" si="10"/>
        <v>3.4345729271232859</v>
      </c>
      <c r="AH25" s="18">
        <f t="shared" si="10"/>
        <v>3.2690540315068497</v>
      </c>
    </row>
    <row r="26" spans="1:34" ht="19.5" customHeight="1">
      <c r="A26" s="18" t="s">
        <v>2285</v>
      </c>
      <c r="B26" s="18" t="s">
        <v>54</v>
      </c>
      <c r="D26" s="18">
        <f t="shared" ref="D26:AH26" si="11">D22*$C$23</f>
        <v>34.244094861643838</v>
      </c>
      <c r="E26" s="18">
        <f t="shared" si="11"/>
        <v>33.024258574246581</v>
      </c>
      <c r="F26" s="18">
        <f t="shared" si="11"/>
        <v>31.804422286849313</v>
      </c>
      <c r="G26" s="18">
        <f t="shared" si="11"/>
        <v>30.584585999452056</v>
      </c>
      <c r="H26" s="18">
        <f t="shared" si="11"/>
        <v>29.364749712054795</v>
      </c>
      <c r="I26" s="18">
        <f t="shared" si="11"/>
        <v>28.144913424657535</v>
      </c>
      <c r="J26" s="18">
        <f t="shared" si="11"/>
        <v>26.925077137260274</v>
      </c>
      <c r="K26" s="18">
        <f t="shared" si="11"/>
        <v>25.705240849863014</v>
      </c>
      <c r="L26" s="18">
        <f t="shared" si="11"/>
        <v>24.485404562465757</v>
      </c>
      <c r="M26" s="18">
        <f t="shared" si="11"/>
        <v>23.265568275068496</v>
      </c>
      <c r="N26" s="18">
        <f t="shared" si="11"/>
        <v>22.045731987671235</v>
      </c>
      <c r="O26" s="18">
        <f t="shared" si="11"/>
        <v>20.825895700273971</v>
      </c>
      <c r="P26" s="18">
        <f t="shared" si="11"/>
        <v>19.606059412876711</v>
      </c>
      <c r="Q26" s="18">
        <f t="shared" si="11"/>
        <v>18.38622312547945</v>
      </c>
      <c r="R26" s="18">
        <f t="shared" si="11"/>
        <v>17.16638683808219</v>
      </c>
      <c r="S26" s="18">
        <f t="shared" si="11"/>
        <v>15.946550550684929</v>
      </c>
      <c r="T26" s="18">
        <f t="shared" si="11"/>
        <v>14.726714263287668</v>
      </c>
      <c r="U26" s="18">
        <f t="shared" si="11"/>
        <v>13.506877975890406</v>
      </c>
      <c r="V26" s="18">
        <f t="shared" si="11"/>
        <v>12.287041688493145</v>
      </c>
      <c r="W26" s="18">
        <f t="shared" si="11"/>
        <v>11.067205401095885</v>
      </c>
      <c r="X26" s="18">
        <f t="shared" si="11"/>
        <v>9.8473691136986314</v>
      </c>
      <c r="Y26" s="18">
        <f t="shared" si="11"/>
        <v>9.5164430086301373</v>
      </c>
      <c r="Z26" s="18">
        <f t="shared" si="11"/>
        <v>9.1855169035616449</v>
      </c>
      <c r="AA26" s="18">
        <f t="shared" si="11"/>
        <v>8.8545907984931524</v>
      </c>
      <c r="AB26" s="18">
        <f t="shared" si="11"/>
        <v>8.52366469342466</v>
      </c>
      <c r="AC26" s="18">
        <f t="shared" si="11"/>
        <v>8.1927385883561676</v>
      </c>
      <c r="AD26" s="18">
        <f t="shared" si="11"/>
        <v>7.8618124832876743</v>
      </c>
      <c r="AE26" s="18">
        <f t="shared" si="11"/>
        <v>7.5308863782191819</v>
      </c>
      <c r="AF26" s="18">
        <f t="shared" si="11"/>
        <v>7.1999602731506886</v>
      </c>
      <c r="AG26" s="18">
        <f t="shared" si="11"/>
        <v>6.8690341680821962</v>
      </c>
      <c r="AH26" s="18">
        <f t="shared" si="11"/>
        <v>6.5381080630136994</v>
      </c>
    </row>
    <row r="27" spans="1:34" ht="19.5" customHeight="1">
      <c r="A27" s="18" t="s">
        <v>2286</v>
      </c>
      <c r="B27" s="18" t="s">
        <v>54</v>
      </c>
      <c r="D27" s="18">
        <v>0.88</v>
      </c>
      <c r="E27" s="18">
        <v>0.88</v>
      </c>
      <c r="F27" s="18">
        <v>0.88</v>
      </c>
      <c r="G27" s="18">
        <v>0.88</v>
      </c>
      <c r="H27" s="18">
        <v>0.88</v>
      </c>
      <c r="I27" s="18">
        <v>0.88</v>
      </c>
      <c r="J27" s="18">
        <v>0.88</v>
      </c>
      <c r="K27" s="18">
        <v>0.88</v>
      </c>
      <c r="L27" s="18">
        <v>0.88</v>
      </c>
      <c r="M27" s="18">
        <v>0.88</v>
      </c>
      <c r="N27" s="18">
        <v>0.88</v>
      </c>
      <c r="O27" s="18">
        <v>0.88</v>
      </c>
      <c r="P27" s="18">
        <v>0.88</v>
      </c>
      <c r="Q27" s="18">
        <v>0.88</v>
      </c>
      <c r="R27" s="18">
        <v>0.88</v>
      </c>
      <c r="S27" s="18">
        <v>0.88</v>
      </c>
      <c r="T27" s="18">
        <v>0.88</v>
      </c>
      <c r="U27" s="18">
        <v>0.88</v>
      </c>
      <c r="V27" s="18">
        <v>0.88</v>
      </c>
      <c r="W27" s="18">
        <v>0.88</v>
      </c>
      <c r="X27" s="18">
        <v>0.88</v>
      </c>
      <c r="Y27" s="18">
        <v>0.88</v>
      </c>
      <c r="Z27" s="18">
        <v>0.88</v>
      </c>
      <c r="AA27" s="18">
        <v>0.88</v>
      </c>
      <c r="AB27" s="18">
        <v>0.88</v>
      </c>
      <c r="AC27" s="18">
        <v>0.88</v>
      </c>
      <c r="AD27" s="18">
        <v>0.88</v>
      </c>
      <c r="AE27" s="18">
        <v>0.88</v>
      </c>
      <c r="AF27" s="18">
        <v>0.88</v>
      </c>
      <c r="AG27" s="18">
        <v>0.88</v>
      </c>
      <c r="AH27" s="18">
        <v>0.88</v>
      </c>
    </row>
    <row r="28" spans="1:34" ht="19.5" customHeight="1">
      <c r="A28" s="18" t="s">
        <v>2287</v>
      </c>
      <c r="B28" s="18" t="s">
        <v>54</v>
      </c>
      <c r="D28" s="18">
        <v>0.87</v>
      </c>
      <c r="E28" s="18">
        <v>0.87</v>
      </c>
      <c r="F28" s="18">
        <v>0.87</v>
      </c>
      <c r="G28" s="18">
        <v>0.87</v>
      </c>
      <c r="H28" s="18">
        <v>0.87</v>
      </c>
      <c r="I28" s="18">
        <v>0.87</v>
      </c>
      <c r="J28" s="18">
        <v>0.87</v>
      </c>
      <c r="K28" s="18">
        <v>0.87</v>
      </c>
      <c r="L28" s="18">
        <v>0.87</v>
      </c>
      <c r="M28" s="18">
        <v>0.87</v>
      </c>
      <c r="N28" s="18">
        <v>0.87</v>
      </c>
      <c r="O28" s="18">
        <v>0.87</v>
      </c>
      <c r="P28" s="18">
        <v>0.87</v>
      </c>
      <c r="Q28" s="18">
        <v>0.87</v>
      </c>
      <c r="R28" s="18">
        <v>0.87</v>
      </c>
      <c r="S28" s="18">
        <v>0.87</v>
      </c>
      <c r="T28" s="18">
        <v>0.87</v>
      </c>
      <c r="U28" s="18">
        <v>0.87</v>
      </c>
      <c r="V28" s="18">
        <v>0.87</v>
      </c>
      <c r="W28" s="18">
        <v>0.87</v>
      </c>
      <c r="X28" s="18">
        <v>0.87</v>
      </c>
      <c r="Y28" s="18">
        <v>0.87</v>
      </c>
      <c r="Z28" s="18">
        <v>0.87</v>
      </c>
      <c r="AA28" s="18">
        <v>0.87</v>
      </c>
      <c r="AB28" s="18">
        <v>0.87</v>
      </c>
      <c r="AC28" s="18">
        <v>0.87</v>
      </c>
      <c r="AD28" s="18">
        <v>0.87</v>
      </c>
      <c r="AE28" s="18">
        <v>0.87</v>
      </c>
      <c r="AF28" s="18">
        <v>0.87</v>
      </c>
      <c r="AG28" s="18">
        <v>0.87</v>
      </c>
      <c r="AH28" s="18">
        <v>0.87</v>
      </c>
    </row>
    <row r="29" spans="1:34" ht="15" customHeight="1">
      <c r="A29" s="18" t="s">
        <v>2288</v>
      </c>
      <c r="B29" s="18" t="s">
        <v>54</v>
      </c>
      <c r="D29" s="18">
        <v>4.3</v>
      </c>
      <c r="E29" s="18">
        <v>4.3</v>
      </c>
      <c r="F29" s="18">
        <v>4.3</v>
      </c>
      <c r="G29" s="18">
        <v>4.3</v>
      </c>
      <c r="H29" s="18">
        <v>4.3</v>
      </c>
      <c r="I29" s="18">
        <v>4.3</v>
      </c>
      <c r="J29" s="18">
        <v>4.3</v>
      </c>
      <c r="K29" s="18">
        <v>4.3</v>
      </c>
      <c r="L29" s="18">
        <v>4.3</v>
      </c>
      <c r="M29" s="18">
        <v>4.3</v>
      </c>
      <c r="N29" s="18">
        <v>4.3</v>
      </c>
      <c r="O29" s="18">
        <f t="shared" ref="O29:W29" si="12">N29+($X29-$N29)/($X$1-$N$1)</f>
        <v>4.2</v>
      </c>
      <c r="P29" s="18">
        <f t="shared" si="12"/>
        <v>4.1000000000000005</v>
      </c>
      <c r="Q29" s="18">
        <f t="shared" si="12"/>
        <v>4.0000000000000009</v>
      </c>
      <c r="R29" s="18">
        <f t="shared" si="12"/>
        <v>3.9000000000000008</v>
      </c>
      <c r="S29" s="18">
        <f t="shared" si="12"/>
        <v>3.8000000000000007</v>
      </c>
      <c r="T29" s="18">
        <f t="shared" si="12"/>
        <v>3.7000000000000006</v>
      </c>
      <c r="U29" s="18">
        <f t="shared" si="12"/>
        <v>3.6000000000000005</v>
      </c>
      <c r="V29" s="18">
        <f t="shared" si="12"/>
        <v>3.5000000000000004</v>
      </c>
      <c r="W29" s="18">
        <f t="shared" si="12"/>
        <v>3.4000000000000004</v>
      </c>
      <c r="X29" s="18">
        <v>3.3</v>
      </c>
      <c r="Y29" s="18">
        <f t="shared" ref="Y29:AG29" si="13">X29+($AH29-$X29)/($AH$1-$X$1)</f>
        <v>3.3</v>
      </c>
      <c r="Z29" s="18">
        <f t="shared" si="13"/>
        <v>3.3</v>
      </c>
      <c r="AA29" s="18">
        <f t="shared" si="13"/>
        <v>3.3</v>
      </c>
      <c r="AB29" s="18">
        <f t="shared" si="13"/>
        <v>3.3</v>
      </c>
      <c r="AC29" s="18">
        <f t="shared" si="13"/>
        <v>3.3</v>
      </c>
      <c r="AD29" s="18">
        <f t="shared" si="13"/>
        <v>3.3</v>
      </c>
      <c r="AE29" s="18">
        <f t="shared" si="13"/>
        <v>3.3</v>
      </c>
      <c r="AF29" s="18">
        <f t="shared" si="13"/>
        <v>3.3</v>
      </c>
      <c r="AG29" s="18">
        <f t="shared" si="13"/>
        <v>3.3</v>
      </c>
      <c r="AH29" s="18">
        <v>3.3</v>
      </c>
    </row>
    <row r="30" spans="1:34" ht="15" customHeight="1">
      <c r="A30" s="18" t="s">
        <v>2289</v>
      </c>
      <c r="B30" s="18" t="s">
        <v>54</v>
      </c>
      <c r="D30" s="18">
        <v>4.3</v>
      </c>
      <c r="E30" s="18">
        <v>4.3</v>
      </c>
      <c r="F30" s="18">
        <v>4.3</v>
      </c>
      <c r="G30" s="18">
        <v>4.3</v>
      </c>
      <c r="H30" s="18">
        <v>4.3</v>
      </c>
      <c r="I30" s="18">
        <v>4.3</v>
      </c>
      <c r="J30" s="18">
        <v>4.3</v>
      </c>
      <c r="K30" s="18">
        <v>4.3</v>
      </c>
      <c r="L30" s="18">
        <v>4.3</v>
      </c>
      <c r="M30" s="18">
        <v>4.3</v>
      </c>
      <c r="N30" s="18">
        <v>4.3</v>
      </c>
      <c r="O30" s="18">
        <v>4.3</v>
      </c>
      <c r="P30" s="18">
        <v>4.3</v>
      </c>
      <c r="Q30" s="18">
        <v>4.3</v>
      </c>
      <c r="R30" s="18">
        <v>4.3</v>
      </c>
      <c r="S30" s="18">
        <v>4.3</v>
      </c>
      <c r="T30" s="18">
        <v>4.3</v>
      </c>
      <c r="U30" s="18">
        <v>4.3</v>
      </c>
      <c r="V30" s="18">
        <v>4.3</v>
      </c>
      <c r="W30" s="18">
        <v>4.3</v>
      </c>
      <c r="X30" s="18">
        <v>4.3</v>
      </c>
      <c r="Y30" s="18">
        <v>4.3</v>
      </c>
      <c r="Z30" s="18">
        <v>4.3</v>
      </c>
      <c r="AA30" s="18">
        <v>4.3</v>
      </c>
      <c r="AB30" s="18">
        <v>4.3</v>
      </c>
      <c r="AC30" s="18">
        <v>4.3</v>
      </c>
      <c r="AD30" s="18">
        <v>4.3</v>
      </c>
      <c r="AE30" s="18">
        <v>4.3</v>
      </c>
      <c r="AF30" s="18">
        <v>4.3</v>
      </c>
      <c r="AG30" s="18">
        <v>4.3</v>
      </c>
      <c r="AH30" s="18">
        <v>4.3</v>
      </c>
    </row>
    <row r="31" spans="1:34">
      <c r="A31" s="17" t="s">
        <v>2181</v>
      </c>
      <c r="B31" s="17"/>
      <c r="C31" s="17"/>
      <c r="D31" s="17"/>
      <c r="E31" s="17"/>
      <c r="F31" s="17"/>
      <c r="G31" s="17"/>
      <c r="H31" s="17"/>
      <c r="N31" s="17"/>
      <c r="X31" s="18"/>
    </row>
    <row r="32" spans="1:34">
      <c r="A32" s="18" t="s">
        <v>2182</v>
      </c>
      <c r="B32" s="17"/>
      <c r="C32" s="18">
        <v>30</v>
      </c>
      <c r="X32" s="18"/>
    </row>
    <row r="33" spans="1:34" ht="69" customHeight="1">
      <c r="A33" s="18" t="s">
        <v>2183</v>
      </c>
      <c r="B33" s="29" t="s">
        <v>2184</v>
      </c>
      <c r="C33" s="18">
        <v>34100</v>
      </c>
      <c r="X33" s="18"/>
    </row>
    <row r="34" spans="1:34" ht="32.1" customHeight="1">
      <c r="A34" s="18" t="s">
        <v>2290</v>
      </c>
      <c r="B34" s="29" t="s">
        <v>2291</v>
      </c>
      <c r="C34" s="18">
        <v>701</v>
      </c>
      <c r="D34" s="18">
        <v>701</v>
      </c>
      <c r="X34" s="18"/>
    </row>
    <row r="35" spans="1:34" ht="32.1" customHeight="1">
      <c r="A35" s="18" t="s">
        <v>2292</v>
      </c>
      <c r="B35" s="29" t="s">
        <v>2291</v>
      </c>
      <c r="C35" s="18">
        <f t="shared" ref="C35:AH35" si="14">$C$34*0.981</f>
        <v>687.68100000000004</v>
      </c>
      <c r="D35" s="18">
        <f t="shared" si="14"/>
        <v>687.68100000000004</v>
      </c>
      <c r="E35" s="18">
        <f t="shared" si="14"/>
        <v>687.68100000000004</v>
      </c>
      <c r="F35" s="18">
        <f t="shared" si="14"/>
        <v>687.68100000000004</v>
      </c>
      <c r="G35" s="18">
        <f t="shared" si="14"/>
        <v>687.68100000000004</v>
      </c>
      <c r="H35" s="18">
        <f t="shared" si="14"/>
        <v>687.68100000000004</v>
      </c>
      <c r="I35" s="18">
        <f t="shared" si="14"/>
        <v>687.68100000000004</v>
      </c>
      <c r="J35" s="18">
        <f t="shared" si="14"/>
        <v>687.68100000000004</v>
      </c>
      <c r="K35" s="18">
        <f t="shared" si="14"/>
        <v>687.68100000000004</v>
      </c>
      <c r="L35" s="18">
        <f t="shared" si="14"/>
        <v>687.68100000000004</v>
      </c>
      <c r="M35" s="18">
        <f t="shared" si="14"/>
        <v>687.68100000000004</v>
      </c>
      <c r="N35" s="18">
        <f t="shared" si="14"/>
        <v>687.68100000000004</v>
      </c>
      <c r="O35" s="18">
        <f t="shared" si="14"/>
        <v>687.68100000000004</v>
      </c>
      <c r="P35" s="18">
        <f t="shared" si="14"/>
        <v>687.68100000000004</v>
      </c>
      <c r="Q35" s="18">
        <f t="shared" si="14"/>
        <v>687.68100000000004</v>
      </c>
      <c r="R35" s="18">
        <f t="shared" si="14"/>
        <v>687.68100000000004</v>
      </c>
      <c r="S35" s="18">
        <f t="shared" si="14"/>
        <v>687.68100000000004</v>
      </c>
      <c r="T35" s="18">
        <f t="shared" si="14"/>
        <v>687.68100000000004</v>
      </c>
      <c r="U35" s="18">
        <f t="shared" si="14"/>
        <v>687.68100000000004</v>
      </c>
      <c r="V35" s="18">
        <f t="shared" si="14"/>
        <v>687.68100000000004</v>
      </c>
      <c r="W35" s="18">
        <f t="shared" si="14"/>
        <v>687.68100000000004</v>
      </c>
      <c r="X35" s="18">
        <f t="shared" si="14"/>
        <v>687.68100000000004</v>
      </c>
      <c r="Y35" s="18">
        <f t="shared" si="14"/>
        <v>687.68100000000004</v>
      </c>
      <c r="Z35" s="18">
        <f t="shared" si="14"/>
        <v>687.68100000000004</v>
      </c>
      <c r="AA35" s="18">
        <f t="shared" si="14"/>
        <v>687.68100000000004</v>
      </c>
      <c r="AB35" s="18">
        <f t="shared" si="14"/>
        <v>687.68100000000004</v>
      </c>
      <c r="AC35" s="18">
        <f t="shared" si="14"/>
        <v>687.68100000000004</v>
      </c>
      <c r="AD35" s="18">
        <f t="shared" si="14"/>
        <v>687.68100000000004</v>
      </c>
      <c r="AE35" s="18">
        <f t="shared" si="14"/>
        <v>687.68100000000004</v>
      </c>
      <c r="AF35" s="18">
        <f t="shared" si="14"/>
        <v>687.68100000000004</v>
      </c>
      <c r="AG35" s="18">
        <f t="shared" si="14"/>
        <v>687.68100000000004</v>
      </c>
      <c r="AH35" s="18">
        <f t="shared" si="14"/>
        <v>687.68100000000004</v>
      </c>
    </row>
    <row r="36" spans="1:34" ht="18.95" customHeight="1">
      <c r="A36" s="18" t="s">
        <v>2293</v>
      </c>
      <c r="B36" s="29" t="s">
        <v>2291</v>
      </c>
      <c r="C36" s="18">
        <f t="shared" ref="C36:AH36" si="15">C35*$C$41</f>
        <v>27.507240000000003</v>
      </c>
      <c r="D36" s="18">
        <f t="shared" si="15"/>
        <v>27.507240000000003</v>
      </c>
      <c r="E36" s="18">
        <f t="shared" si="15"/>
        <v>27.507240000000003</v>
      </c>
      <c r="F36" s="18">
        <f t="shared" si="15"/>
        <v>27.507240000000003</v>
      </c>
      <c r="G36" s="18">
        <f t="shared" si="15"/>
        <v>27.507240000000003</v>
      </c>
      <c r="H36" s="18">
        <f t="shared" si="15"/>
        <v>27.507240000000003</v>
      </c>
      <c r="I36" s="18">
        <f t="shared" si="15"/>
        <v>27.507240000000003</v>
      </c>
      <c r="J36" s="18">
        <f t="shared" si="15"/>
        <v>27.507240000000003</v>
      </c>
      <c r="K36" s="18">
        <f t="shared" si="15"/>
        <v>27.507240000000003</v>
      </c>
      <c r="L36" s="18">
        <f t="shared" si="15"/>
        <v>27.507240000000003</v>
      </c>
      <c r="M36" s="18">
        <f t="shared" si="15"/>
        <v>27.507240000000003</v>
      </c>
      <c r="N36" s="18">
        <f t="shared" si="15"/>
        <v>27.507240000000003</v>
      </c>
      <c r="O36" s="18">
        <f t="shared" si="15"/>
        <v>27.507240000000003</v>
      </c>
      <c r="P36" s="18">
        <f t="shared" si="15"/>
        <v>27.507240000000003</v>
      </c>
      <c r="Q36" s="18">
        <f t="shared" si="15"/>
        <v>27.507240000000003</v>
      </c>
      <c r="R36" s="18">
        <f t="shared" si="15"/>
        <v>27.507240000000003</v>
      </c>
      <c r="S36" s="18">
        <f t="shared" si="15"/>
        <v>27.507240000000003</v>
      </c>
      <c r="T36" s="18">
        <f t="shared" si="15"/>
        <v>27.507240000000003</v>
      </c>
      <c r="U36" s="18">
        <f t="shared" si="15"/>
        <v>27.507240000000003</v>
      </c>
      <c r="V36" s="18">
        <f t="shared" si="15"/>
        <v>27.507240000000003</v>
      </c>
      <c r="W36" s="18">
        <f t="shared" si="15"/>
        <v>27.507240000000003</v>
      </c>
      <c r="X36" s="18">
        <f t="shared" si="15"/>
        <v>27.507240000000003</v>
      </c>
      <c r="Y36" s="18">
        <f t="shared" si="15"/>
        <v>27.507240000000003</v>
      </c>
      <c r="Z36" s="18">
        <f t="shared" si="15"/>
        <v>27.507240000000003</v>
      </c>
      <c r="AA36" s="18">
        <f t="shared" si="15"/>
        <v>27.507240000000003</v>
      </c>
      <c r="AB36" s="18">
        <f t="shared" si="15"/>
        <v>27.507240000000003</v>
      </c>
      <c r="AC36" s="18">
        <f t="shared" si="15"/>
        <v>27.507240000000003</v>
      </c>
      <c r="AD36" s="18">
        <f t="shared" si="15"/>
        <v>27.507240000000003</v>
      </c>
      <c r="AE36" s="18">
        <f t="shared" si="15"/>
        <v>27.507240000000003</v>
      </c>
      <c r="AF36" s="18">
        <f t="shared" si="15"/>
        <v>27.507240000000003</v>
      </c>
      <c r="AG36" s="18">
        <f t="shared" si="15"/>
        <v>27.507240000000003</v>
      </c>
      <c r="AH36" s="18">
        <f t="shared" si="15"/>
        <v>27.507240000000003</v>
      </c>
    </row>
    <row r="37" spans="1:34">
      <c r="A37" s="18" t="s">
        <v>2187</v>
      </c>
      <c r="B37" s="18" t="s">
        <v>2188</v>
      </c>
      <c r="C37" s="18">
        <v>7</v>
      </c>
      <c r="X37" s="18"/>
    </row>
    <row r="38" spans="1:34">
      <c r="A38" s="18" t="s">
        <v>2189</v>
      </c>
      <c r="C38" s="18">
        <f>365/C37*C33</f>
        <v>1778071.4285714286</v>
      </c>
      <c r="X38" s="18"/>
    </row>
    <row r="39" spans="1:34" ht="27" customHeight="1">
      <c r="A39" s="18" t="s">
        <v>2294</v>
      </c>
      <c r="B39" s="29" t="s">
        <v>2184</v>
      </c>
      <c r="C39" s="18">
        <f>68*0.89</f>
        <v>60.52</v>
      </c>
      <c r="X39" s="18"/>
    </row>
    <row r="40" spans="1:34">
      <c r="A40" s="18" t="s">
        <v>2295</v>
      </c>
      <c r="C40" s="18">
        <f>C39*1000000/C33</f>
        <v>1774.7800586510264</v>
      </c>
      <c r="X40" s="18"/>
    </row>
    <row r="41" spans="1:34">
      <c r="A41" s="18" t="s">
        <v>2296</v>
      </c>
      <c r="B41" s="18" t="s">
        <v>46</v>
      </c>
      <c r="C41" s="18">
        <v>0.04</v>
      </c>
      <c r="X41" s="18"/>
    </row>
    <row r="42" spans="1:34">
      <c r="A42" s="18" t="s">
        <v>2193</v>
      </c>
      <c r="B42" s="18" t="s">
        <v>46</v>
      </c>
      <c r="C42" s="18" t="s">
        <v>2297</v>
      </c>
      <c r="X42" s="18"/>
    </row>
    <row r="43" spans="1:34">
      <c r="A43" s="18" t="s">
        <v>2197</v>
      </c>
      <c r="B43" s="18" t="s">
        <v>54</v>
      </c>
      <c r="C43" s="18">
        <f>0.04/100</f>
        <v>4.0000000000000002E-4</v>
      </c>
      <c r="F43" s="18" t="s">
        <v>2272</v>
      </c>
      <c r="X43" s="18"/>
    </row>
    <row r="44" spans="1:34">
      <c r="A44" s="18" t="s">
        <v>2298</v>
      </c>
      <c r="B44" s="18" t="s">
        <v>2299</v>
      </c>
      <c r="C44" s="18">
        <v>3.78E-2</v>
      </c>
      <c r="X44" s="18"/>
    </row>
    <row r="45" spans="1:34">
      <c r="A45" s="17" t="s">
        <v>2204</v>
      </c>
      <c r="B45" s="17" t="s">
        <v>68</v>
      </c>
      <c r="C45" s="17"/>
      <c r="D45" s="17"/>
      <c r="E45" s="17"/>
      <c r="F45" s="17"/>
      <c r="G45" s="17"/>
      <c r="H45" s="17"/>
      <c r="N45" s="17"/>
      <c r="X45" s="18"/>
    </row>
    <row r="46" spans="1:34">
      <c r="A46" s="18" t="s">
        <v>2205</v>
      </c>
      <c r="B46" s="18" t="s">
        <v>46</v>
      </c>
      <c r="C46" s="19">
        <v>30</v>
      </c>
      <c r="D46" s="19"/>
      <c r="E46" s="19"/>
      <c r="F46" s="19"/>
      <c r="G46" s="19"/>
      <c r="H46" s="19"/>
      <c r="X46" s="18"/>
    </row>
    <row r="47" spans="1:34">
      <c r="A47" s="18" t="s">
        <v>2300</v>
      </c>
      <c r="B47" s="18" t="s">
        <v>46</v>
      </c>
      <c r="C47" s="19">
        <v>53000</v>
      </c>
      <c r="D47" s="19"/>
      <c r="E47" s="19"/>
      <c r="F47" s="19"/>
      <c r="G47" s="19"/>
      <c r="H47" s="19"/>
      <c r="X47" s="18"/>
    </row>
    <row r="48" spans="1:34">
      <c r="A48" s="18" t="s">
        <v>2207</v>
      </c>
      <c r="B48" s="18" t="s">
        <v>2208</v>
      </c>
      <c r="C48" s="19">
        <v>85</v>
      </c>
      <c r="D48" s="19"/>
      <c r="E48" s="19"/>
      <c r="F48" s="19"/>
      <c r="G48" s="19"/>
      <c r="H48" s="19"/>
      <c r="X48" s="18"/>
      <c r="AH48" s="18" t="s">
        <v>2209</v>
      </c>
    </row>
    <row r="49" spans="1:34">
      <c r="A49" s="18" t="s">
        <v>2210</v>
      </c>
      <c r="B49" s="18" t="s">
        <v>46</v>
      </c>
      <c r="C49" s="21">
        <f>C48*1000000/(C47*1000)</f>
        <v>1.6037735849056605</v>
      </c>
      <c r="D49" s="21"/>
      <c r="E49" s="21"/>
      <c r="F49" s="21"/>
      <c r="G49" s="21"/>
      <c r="H49" s="21"/>
      <c r="X49" s="18"/>
    </row>
    <row r="50" spans="1:34">
      <c r="A50" s="18" t="s">
        <v>2212</v>
      </c>
      <c r="B50" s="18" t="s">
        <v>46</v>
      </c>
      <c r="C50" s="19">
        <v>30</v>
      </c>
      <c r="D50" s="19"/>
      <c r="E50" s="19"/>
      <c r="F50" s="19"/>
      <c r="G50" s="19"/>
      <c r="H50" s="19"/>
      <c r="X50" s="18"/>
    </row>
    <row r="51" spans="1:34">
      <c r="A51" s="18" t="s">
        <v>2213</v>
      </c>
      <c r="B51" s="23" t="s">
        <v>2301</v>
      </c>
      <c r="C51" s="22">
        <v>48</v>
      </c>
      <c r="D51" s="22"/>
      <c r="E51" s="22"/>
      <c r="F51" s="22"/>
      <c r="G51" s="22"/>
      <c r="H51" s="22"/>
      <c r="X51" s="18"/>
    </row>
    <row r="52" spans="1:34">
      <c r="A52" s="18" t="s">
        <v>2211</v>
      </c>
      <c r="B52" s="18" t="s">
        <v>54</v>
      </c>
      <c r="C52" s="68">
        <v>2.5000000000000001E-2</v>
      </c>
      <c r="D52" s="24"/>
      <c r="E52" s="24"/>
      <c r="F52" s="24"/>
      <c r="G52" s="24"/>
      <c r="H52" s="24"/>
      <c r="X52" s="18"/>
    </row>
    <row r="53" spans="1:34" ht="15" customHeight="1">
      <c r="A53" s="18" t="s">
        <v>2215</v>
      </c>
      <c r="B53" s="18" t="s">
        <v>2302</v>
      </c>
      <c r="C53" s="19">
        <v>2500</v>
      </c>
      <c r="D53" s="19">
        <v>2500</v>
      </c>
      <c r="E53" s="19">
        <v>2500</v>
      </c>
      <c r="F53" s="19">
        <v>2500</v>
      </c>
      <c r="G53" s="19">
        <v>2500</v>
      </c>
      <c r="H53" s="19">
        <v>2500</v>
      </c>
      <c r="I53" s="19">
        <v>2500</v>
      </c>
      <c r="J53" s="19">
        <v>2500</v>
      </c>
      <c r="K53" s="19">
        <v>2500</v>
      </c>
      <c r="L53" s="19">
        <v>2500</v>
      </c>
      <c r="M53" s="19">
        <v>2500</v>
      </c>
      <c r="N53" s="19">
        <v>2500</v>
      </c>
      <c r="O53" s="22">
        <f t="shared" ref="O53:AG53" si="16">N53+($AH53-$N53)/($AH$1-$N$1)</f>
        <v>2450</v>
      </c>
      <c r="P53" s="22">
        <f t="shared" si="16"/>
        <v>2400</v>
      </c>
      <c r="Q53" s="22">
        <f t="shared" si="16"/>
        <v>2350</v>
      </c>
      <c r="R53" s="22">
        <f t="shared" si="16"/>
        <v>2300</v>
      </c>
      <c r="S53" s="22">
        <f t="shared" si="16"/>
        <v>2250</v>
      </c>
      <c r="T53" s="22">
        <f t="shared" si="16"/>
        <v>2200</v>
      </c>
      <c r="U53" s="22">
        <f t="shared" si="16"/>
        <v>2150</v>
      </c>
      <c r="V53" s="22">
        <f t="shared" si="16"/>
        <v>2100</v>
      </c>
      <c r="W53" s="22">
        <f t="shared" si="16"/>
        <v>2050</v>
      </c>
      <c r="X53" s="22">
        <f t="shared" si="16"/>
        <v>2000</v>
      </c>
      <c r="Y53" s="22">
        <f t="shared" si="16"/>
        <v>1950</v>
      </c>
      <c r="Z53" s="22">
        <f t="shared" si="16"/>
        <v>1900</v>
      </c>
      <c r="AA53" s="22">
        <f t="shared" si="16"/>
        <v>1850</v>
      </c>
      <c r="AB53" s="22">
        <f t="shared" si="16"/>
        <v>1800</v>
      </c>
      <c r="AC53" s="22">
        <f t="shared" si="16"/>
        <v>1750</v>
      </c>
      <c r="AD53" s="22">
        <f t="shared" si="16"/>
        <v>1700</v>
      </c>
      <c r="AE53" s="22">
        <f t="shared" si="16"/>
        <v>1650</v>
      </c>
      <c r="AF53" s="22">
        <f t="shared" si="16"/>
        <v>1600</v>
      </c>
      <c r="AG53" s="22">
        <f t="shared" si="16"/>
        <v>1550</v>
      </c>
      <c r="AH53" s="18">
        <v>1500</v>
      </c>
    </row>
    <row r="54" spans="1:34" ht="15" customHeight="1">
      <c r="A54" s="18" t="s">
        <v>2303</v>
      </c>
      <c r="B54" s="18" t="s">
        <v>46</v>
      </c>
      <c r="C54" s="18">
        <f t="shared" ref="C54:AH54" si="17">C53/$C$3/$C$47</f>
        <v>2.5360113613308987E-3</v>
      </c>
      <c r="D54" s="18">
        <f t="shared" si="17"/>
        <v>2.5360113613308987E-3</v>
      </c>
      <c r="E54" s="18">
        <f t="shared" si="17"/>
        <v>2.5360113613308987E-3</v>
      </c>
      <c r="F54" s="18">
        <f t="shared" si="17"/>
        <v>2.5360113613308987E-3</v>
      </c>
      <c r="G54" s="18">
        <f t="shared" si="17"/>
        <v>2.5360113613308987E-3</v>
      </c>
      <c r="H54" s="18">
        <f t="shared" si="17"/>
        <v>2.5360113613308987E-3</v>
      </c>
      <c r="I54" s="18">
        <f t="shared" si="17"/>
        <v>2.5360113613308987E-3</v>
      </c>
      <c r="J54" s="18">
        <f t="shared" si="17"/>
        <v>2.5360113613308987E-3</v>
      </c>
      <c r="K54" s="18">
        <f t="shared" si="17"/>
        <v>2.5360113613308987E-3</v>
      </c>
      <c r="L54" s="18">
        <f t="shared" si="17"/>
        <v>2.5360113613308987E-3</v>
      </c>
      <c r="M54" s="18">
        <f t="shared" si="17"/>
        <v>2.5360113613308987E-3</v>
      </c>
      <c r="N54" s="18">
        <f t="shared" si="17"/>
        <v>2.5360113613308987E-3</v>
      </c>
      <c r="O54" s="18">
        <f t="shared" si="17"/>
        <v>2.4852911341042808E-3</v>
      </c>
      <c r="P54" s="18">
        <f t="shared" si="17"/>
        <v>2.4345709068776629E-3</v>
      </c>
      <c r="Q54" s="18">
        <f t="shared" si="17"/>
        <v>2.3838506796510445E-3</v>
      </c>
      <c r="R54" s="18">
        <f t="shared" si="17"/>
        <v>2.3331304524244266E-3</v>
      </c>
      <c r="S54" s="18">
        <f t="shared" si="17"/>
        <v>2.2824102251978087E-3</v>
      </c>
      <c r="T54" s="18">
        <f t="shared" si="17"/>
        <v>2.2316899979711907E-3</v>
      </c>
      <c r="U54" s="18">
        <f t="shared" si="17"/>
        <v>2.1809697707445728E-3</v>
      </c>
      <c r="V54" s="18">
        <f t="shared" si="17"/>
        <v>2.1302495435179549E-3</v>
      </c>
      <c r="W54" s="18">
        <f t="shared" si="17"/>
        <v>2.079529316291337E-3</v>
      </c>
      <c r="X54" s="18">
        <f t="shared" si="17"/>
        <v>2.0288090890647186E-3</v>
      </c>
      <c r="Y54" s="18">
        <f t="shared" si="17"/>
        <v>1.9780888618381007E-3</v>
      </c>
      <c r="Z54" s="18">
        <f t="shared" si="17"/>
        <v>1.927368634611483E-3</v>
      </c>
      <c r="AA54" s="18">
        <f t="shared" si="17"/>
        <v>1.8766484073848648E-3</v>
      </c>
      <c r="AB54" s="18">
        <f t="shared" si="17"/>
        <v>1.8259281801582469E-3</v>
      </c>
      <c r="AC54" s="18">
        <f t="shared" si="17"/>
        <v>1.775207952931629E-3</v>
      </c>
      <c r="AD54" s="18">
        <f t="shared" si="17"/>
        <v>1.7244877257050111E-3</v>
      </c>
      <c r="AE54" s="18">
        <f t="shared" si="17"/>
        <v>1.6737674984783932E-3</v>
      </c>
      <c r="AF54" s="18">
        <f t="shared" si="17"/>
        <v>1.623047271251775E-3</v>
      </c>
      <c r="AG54" s="18">
        <f t="shared" si="17"/>
        <v>1.5723270440251571E-3</v>
      </c>
      <c r="AH54" s="18">
        <f t="shared" si="17"/>
        <v>1.5216068167985392E-3</v>
      </c>
    </row>
    <row r="55" spans="1:34" ht="15" customHeight="1">
      <c r="A55" s="18" t="s">
        <v>2304</v>
      </c>
      <c r="B55" s="18" t="s">
        <v>2305</v>
      </c>
      <c r="C55" s="18">
        <v>0.12</v>
      </c>
      <c r="I55" s="18"/>
      <c r="X55" s="18"/>
    </row>
    <row r="56" spans="1:34" ht="15" customHeight="1">
      <c r="A56" s="18" t="s">
        <v>2306</v>
      </c>
      <c r="B56" s="18" t="s">
        <v>2305</v>
      </c>
      <c r="C56" s="18">
        <f>C55/C3</f>
        <v>6.4516129032258056E-3</v>
      </c>
      <c r="I56" s="18"/>
      <c r="X56" s="18"/>
    </row>
    <row r="57" spans="1:34">
      <c r="A57" s="18" t="s">
        <v>2217</v>
      </c>
      <c r="B57" s="18" t="s">
        <v>59</v>
      </c>
      <c r="C57" s="18">
        <v>2.5000000000000001E-2</v>
      </c>
      <c r="O57" s="22"/>
      <c r="X57" s="18"/>
    </row>
    <row r="58" spans="1:34">
      <c r="A58" s="18" t="s">
        <v>2307</v>
      </c>
      <c r="B58" s="18" t="s">
        <v>59</v>
      </c>
      <c r="O58" s="22"/>
      <c r="X58" s="18"/>
      <c r="AH58" s="34"/>
    </row>
    <row r="59" spans="1:34">
      <c r="A59" s="18" t="s">
        <v>2219</v>
      </c>
      <c r="B59" s="18" t="s">
        <v>46</v>
      </c>
      <c r="N59" s="18" t="s">
        <v>2308</v>
      </c>
      <c r="O59" s="22"/>
      <c r="X59" s="18"/>
    </row>
    <row r="60" spans="1:34">
      <c r="O60" s="22"/>
    </row>
    <row r="61" spans="1:34">
      <c r="A61" s="18" t="s">
        <v>2221</v>
      </c>
      <c r="B61" s="18" t="s">
        <v>2222</v>
      </c>
      <c r="N61" s="22">
        <v>279</v>
      </c>
      <c r="O61" s="22"/>
      <c r="X61" s="18"/>
    </row>
    <row r="62" spans="1:34">
      <c r="A62" s="18" t="s">
        <v>2223</v>
      </c>
      <c r="B62" s="18" t="s">
        <v>2222</v>
      </c>
      <c r="N62" s="22"/>
      <c r="O62" s="22"/>
      <c r="X62" s="18"/>
    </row>
    <row r="63" spans="1:34">
      <c r="A63" s="18" t="s">
        <v>2224</v>
      </c>
      <c r="B63" s="18" t="s">
        <v>2222</v>
      </c>
      <c r="N63" s="22">
        <v>155</v>
      </c>
      <c r="O63" s="22"/>
      <c r="X63" s="18"/>
    </row>
    <row r="64" spans="1:34">
      <c r="A64" s="18" t="s">
        <v>2223</v>
      </c>
      <c r="B64" s="18" t="s">
        <v>2222</v>
      </c>
      <c r="N64" s="22"/>
      <c r="O64" s="22"/>
      <c r="X64" s="18"/>
    </row>
    <row r="65" spans="1:34">
      <c r="A65" s="18" t="s">
        <v>2225</v>
      </c>
      <c r="B65" s="18" t="s">
        <v>2226</v>
      </c>
      <c r="N65" s="22">
        <v>2723</v>
      </c>
      <c r="O65" s="22"/>
      <c r="X65" s="18">
        <v>900</v>
      </c>
      <c r="AH65" s="18">
        <v>900</v>
      </c>
    </row>
    <row r="66" spans="1:34">
      <c r="A66" s="18" t="s">
        <v>2227</v>
      </c>
      <c r="B66" s="18" t="s">
        <v>2226</v>
      </c>
      <c r="N66" s="22">
        <v>5294</v>
      </c>
      <c r="O66" s="22"/>
      <c r="X66" s="18">
        <v>1750</v>
      </c>
      <c r="AH66" s="18">
        <v>1750</v>
      </c>
    </row>
    <row r="67" spans="1:34" ht="17.100000000000001" customHeight="1">
      <c r="A67" s="18" t="s">
        <v>2228</v>
      </c>
      <c r="B67" s="18" t="s">
        <v>2226</v>
      </c>
      <c r="D67" s="18">
        <f t="shared" ref="D67:M68" si="18">$N67+(($X67-$N67)/($X$1-$N$1))*(D$1-$N$1)</f>
        <v>4301.4252000000006</v>
      </c>
      <c r="E67" s="18">
        <f t="shared" si="18"/>
        <v>4128.9329400000006</v>
      </c>
      <c r="F67" s="18">
        <f t="shared" si="18"/>
        <v>3956.4406800000006</v>
      </c>
      <c r="G67" s="18">
        <f t="shared" si="18"/>
        <v>3783.9484200000006</v>
      </c>
      <c r="H67" s="18">
        <f t="shared" si="18"/>
        <v>3611.4561600000006</v>
      </c>
      <c r="I67" s="18">
        <f t="shared" si="18"/>
        <v>3438.9639000000006</v>
      </c>
      <c r="J67" s="18">
        <f t="shared" si="18"/>
        <v>3266.4716400000007</v>
      </c>
      <c r="K67" s="18">
        <f t="shared" si="18"/>
        <v>3093.9793800000007</v>
      </c>
      <c r="L67" s="18">
        <f t="shared" si="18"/>
        <v>2921.4871200000002</v>
      </c>
      <c r="M67" s="18">
        <f t="shared" si="18"/>
        <v>2748.9948600000002</v>
      </c>
      <c r="N67" s="22">
        <f>N65*'General Assumptions'!$B$14</f>
        <v>2576.5026000000003</v>
      </c>
      <c r="O67" s="22">
        <f t="shared" ref="O67:W67" si="19">N67+($X67-$N67)/($X$1-$N$1)</f>
        <v>2404.0103400000003</v>
      </c>
      <c r="P67" s="22">
        <f t="shared" si="19"/>
        <v>2231.5180800000003</v>
      </c>
      <c r="Q67" s="22">
        <f t="shared" si="19"/>
        <v>2059.0258200000003</v>
      </c>
      <c r="R67" s="22">
        <f t="shared" si="19"/>
        <v>1886.5335600000003</v>
      </c>
      <c r="S67" s="22">
        <f t="shared" si="19"/>
        <v>1714.0413000000003</v>
      </c>
      <c r="T67" s="22">
        <f t="shared" si="19"/>
        <v>1541.5490400000003</v>
      </c>
      <c r="U67" s="22">
        <f t="shared" si="19"/>
        <v>1369.0567800000003</v>
      </c>
      <c r="V67" s="22">
        <f t="shared" si="19"/>
        <v>1196.5645200000004</v>
      </c>
      <c r="W67" s="22">
        <f t="shared" si="19"/>
        <v>1024.0722600000004</v>
      </c>
      <c r="X67" s="22">
        <f>X65*'General Assumptions'!$B$14</f>
        <v>851.58</v>
      </c>
      <c r="Y67" s="22">
        <f t="shared" ref="Y67:AG67" si="20">X67+($AH67-$X67)/($AH$1-$X$1)</f>
        <v>851.58</v>
      </c>
      <c r="Z67" s="22">
        <f t="shared" si="20"/>
        <v>851.58</v>
      </c>
      <c r="AA67" s="22">
        <f t="shared" si="20"/>
        <v>851.58</v>
      </c>
      <c r="AB67" s="22">
        <f t="shared" si="20"/>
        <v>851.58</v>
      </c>
      <c r="AC67" s="22">
        <f t="shared" si="20"/>
        <v>851.58</v>
      </c>
      <c r="AD67" s="22">
        <f t="shared" si="20"/>
        <v>851.58</v>
      </c>
      <c r="AE67" s="22">
        <f t="shared" si="20"/>
        <v>851.58</v>
      </c>
      <c r="AF67" s="22">
        <f t="shared" si="20"/>
        <v>851.58</v>
      </c>
      <c r="AG67" s="22">
        <f t="shared" si="20"/>
        <v>851.58</v>
      </c>
      <c r="AH67" s="22">
        <f>AH65*'General Assumptions'!$B$14</f>
        <v>851.58</v>
      </c>
    </row>
    <row r="68" spans="1:34" ht="17.100000000000001" customHeight="1">
      <c r="A68" s="18" t="s">
        <v>2229</v>
      </c>
      <c r="B68" s="18" t="s">
        <v>2226</v>
      </c>
      <c r="D68" s="18">
        <f t="shared" si="18"/>
        <v>8362.5156000000006</v>
      </c>
      <c r="E68" s="18">
        <f t="shared" si="18"/>
        <v>8027.1823199999999</v>
      </c>
      <c r="F68" s="18">
        <f t="shared" si="18"/>
        <v>7691.849040000001</v>
      </c>
      <c r="G68" s="18">
        <f t="shared" si="18"/>
        <v>7356.5157600000002</v>
      </c>
      <c r="H68" s="18">
        <f t="shared" si="18"/>
        <v>7021.1824800000004</v>
      </c>
      <c r="I68" s="18">
        <f t="shared" si="18"/>
        <v>6685.8492000000006</v>
      </c>
      <c r="J68" s="18">
        <f t="shared" si="18"/>
        <v>6350.5159200000007</v>
      </c>
      <c r="K68" s="18">
        <f t="shared" si="18"/>
        <v>6015.1826400000009</v>
      </c>
      <c r="L68" s="18">
        <f t="shared" si="18"/>
        <v>5679.8493600000002</v>
      </c>
      <c r="M68" s="18">
        <f t="shared" si="18"/>
        <v>5344.5160800000003</v>
      </c>
      <c r="N68" s="22">
        <f>N66*'General Assumptions'!$B$14</f>
        <v>5009.1828000000005</v>
      </c>
      <c r="O68" s="22">
        <f t="shared" ref="O68:W68" si="21">N68+($X68-$N68)/($X$1-$N$1)</f>
        <v>4673.8495200000007</v>
      </c>
      <c r="P68" s="22">
        <f t="shared" si="21"/>
        <v>4338.5162400000008</v>
      </c>
      <c r="Q68" s="22">
        <f t="shared" si="21"/>
        <v>4003.182960000001</v>
      </c>
      <c r="R68" s="22">
        <f t="shared" si="21"/>
        <v>3667.8496800000012</v>
      </c>
      <c r="S68" s="22">
        <f t="shared" si="21"/>
        <v>3332.5164000000013</v>
      </c>
      <c r="T68" s="22">
        <f t="shared" si="21"/>
        <v>2997.1831200000015</v>
      </c>
      <c r="U68" s="22">
        <f t="shared" si="21"/>
        <v>2661.8498400000017</v>
      </c>
      <c r="V68" s="22">
        <f t="shared" si="21"/>
        <v>2326.5165600000018</v>
      </c>
      <c r="W68" s="22">
        <f t="shared" si="21"/>
        <v>1991.1832800000018</v>
      </c>
      <c r="X68" s="22">
        <f>X66*'General Assumptions'!$B$14</f>
        <v>1655.8500000000001</v>
      </c>
      <c r="Y68" s="22">
        <f t="shared" ref="Y68:AG68" si="22">X68+($AH68-$X68)/($AH$1-$X$1)</f>
        <v>1655.8500000000001</v>
      </c>
      <c r="Z68" s="22">
        <f t="shared" si="22"/>
        <v>1655.8500000000001</v>
      </c>
      <c r="AA68" s="22">
        <f t="shared" si="22"/>
        <v>1655.8500000000001</v>
      </c>
      <c r="AB68" s="22">
        <f t="shared" si="22"/>
        <v>1655.8500000000001</v>
      </c>
      <c r="AC68" s="22">
        <f t="shared" si="22"/>
        <v>1655.8500000000001</v>
      </c>
      <c r="AD68" s="22">
        <f t="shared" si="22"/>
        <v>1655.8500000000001</v>
      </c>
      <c r="AE68" s="22">
        <f t="shared" si="22"/>
        <v>1655.8500000000001</v>
      </c>
      <c r="AF68" s="22">
        <f t="shared" si="22"/>
        <v>1655.8500000000001</v>
      </c>
      <c r="AG68" s="22">
        <f t="shared" si="22"/>
        <v>1655.8500000000001</v>
      </c>
      <c r="AH68" s="22">
        <f>AH66*'General Assumptions'!$B$14</f>
        <v>1655.8500000000001</v>
      </c>
    </row>
    <row r="69" spans="1:34" ht="17.100000000000001" customHeight="1">
      <c r="A69" s="18" t="s">
        <v>2230</v>
      </c>
      <c r="D69" s="18">
        <f t="shared" ref="D69:AH69" si="23">D67*$C$52</f>
        <v>107.53563000000003</v>
      </c>
      <c r="E69" s="18">
        <f t="shared" si="23"/>
        <v>103.22332350000002</v>
      </c>
      <c r="F69" s="18">
        <f t="shared" si="23"/>
        <v>98.911017000000015</v>
      </c>
      <c r="G69" s="18">
        <f t="shared" si="23"/>
        <v>94.598710500000024</v>
      </c>
      <c r="H69" s="18">
        <f t="shared" si="23"/>
        <v>90.286404000000019</v>
      </c>
      <c r="I69" s="18">
        <f t="shared" si="23"/>
        <v>85.974097500000028</v>
      </c>
      <c r="J69" s="18">
        <f t="shared" si="23"/>
        <v>81.661791000000022</v>
      </c>
      <c r="K69" s="18">
        <f t="shared" si="23"/>
        <v>77.349484500000017</v>
      </c>
      <c r="L69" s="18">
        <f t="shared" si="23"/>
        <v>73.037178000000011</v>
      </c>
      <c r="M69" s="18">
        <f t="shared" si="23"/>
        <v>68.724871500000006</v>
      </c>
      <c r="N69" s="18">
        <f t="shared" si="23"/>
        <v>64.412565000000015</v>
      </c>
      <c r="O69" s="18">
        <f t="shared" si="23"/>
        <v>60.10025850000001</v>
      </c>
      <c r="P69" s="18">
        <f t="shared" si="23"/>
        <v>55.787952000000011</v>
      </c>
      <c r="Q69" s="18">
        <f t="shared" si="23"/>
        <v>51.475645500000013</v>
      </c>
      <c r="R69" s="18">
        <f t="shared" si="23"/>
        <v>47.163339000000008</v>
      </c>
      <c r="S69" s="18">
        <f t="shared" si="23"/>
        <v>42.851032500000009</v>
      </c>
      <c r="T69" s="18">
        <f t="shared" si="23"/>
        <v>38.538726000000011</v>
      </c>
      <c r="U69" s="18">
        <f t="shared" si="23"/>
        <v>34.226419500000013</v>
      </c>
      <c r="V69" s="18">
        <f t="shared" si="23"/>
        <v>29.914113000000011</v>
      </c>
      <c r="W69" s="18">
        <f t="shared" si="23"/>
        <v>25.601806500000009</v>
      </c>
      <c r="X69" s="18">
        <f t="shared" si="23"/>
        <v>21.289500000000004</v>
      </c>
      <c r="Y69" s="18">
        <f t="shared" si="23"/>
        <v>21.289500000000004</v>
      </c>
      <c r="Z69" s="18">
        <f t="shared" si="23"/>
        <v>21.289500000000004</v>
      </c>
      <c r="AA69" s="18">
        <f t="shared" si="23"/>
        <v>21.289500000000004</v>
      </c>
      <c r="AB69" s="18">
        <f t="shared" si="23"/>
        <v>21.289500000000004</v>
      </c>
      <c r="AC69" s="18">
        <f t="shared" si="23"/>
        <v>21.289500000000004</v>
      </c>
      <c r="AD69" s="18">
        <f t="shared" si="23"/>
        <v>21.289500000000004</v>
      </c>
      <c r="AE69" s="18">
        <f t="shared" si="23"/>
        <v>21.289500000000004</v>
      </c>
      <c r="AF69" s="18">
        <f t="shared" si="23"/>
        <v>21.289500000000004</v>
      </c>
      <c r="AG69" s="18">
        <f t="shared" si="23"/>
        <v>21.289500000000004</v>
      </c>
      <c r="AH69" s="18">
        <f t="shared" si="23"/>
        <v>21.289500000000004</v>
      </c>
    </row>
    <row r="70" spans="1:34" ht="17.100000000000001" customHeight="1">
      <c r="A70" s="18" t="s">
        <v>2309</v>
      </c>
      <c r="D70" s="18">
        <f t="shared" ref="D70:AH70" si="24">D68*$C$52</f>
        <v>209.06289000000004</v>
      </c>
      <c r="E70" s="18">
        <f t="shared" si="24"/>
        <v>200.67955800000001</v>
      </c>
      <c r="F70" s="18">
        <f t="shared" si="24"/>
        <v>192.29622600000005</v>
      </c>
      <c r="G70" s="18">
        <f t="shared" si="24"/>
        <v>183.91289400000002</v>
      </c>
      <c r="H70" s="18">
        <f t="shared" si="24"/>
        <v>175.52956200000003</v>
      </c>
      <c r="I70" s="18">
        <f t="shared" si="24"/>
        <v>167.14623000000003</v>
      </c>
      <c r="J70" s="18">
        <f t="shared" si="24"/>
        <v>158.76289800000004</v>
      </c>
      <c r="K70" s="18">
        <f t="shared" si="24"/>
        <v>150.37956600000004</v>
      </c>
      <c r="L70" s="18">
        <f t="shared" si="24"/>
        <v>141.99623400000002</v>
      </c>
      <c r="M70" s="18">
        <f t="shared" si="24"/>
        <v>133.61290200000002</v>
      </c>
      <c r="N70" s="18">
        <f t="shared" si="24"/>
        <v>125.22957000000002</v>
      </c>
      <c r="O70" s="18">
        <f t="shared" si="24"/>
        <v>116.84623800000003</v>
      </c>
      <c r="P70" s="18">
        <f t="shared" si="24"/>
        <v>108.46290600000003</v>
      </c>
      <c r="Q70" s="18">
        <f t="shared" si="24"/>
        <v>100.07957400000004</v>
      </c>
      <c r="R70" s="18">
        <f t="shared" si="24"/>
        <v>91.696242000000041</v>
      </c>
      <c r="S70" s="18">
        <f t="shared" si="24"/>
        <v>83.312910000000045</v>
      </c>
      <c r="T70" s="18">
        <f t="shared" si="24"/>
        <v>74.929578000000035</v>
      </c>
      <c r="U70" s="18">
        <f t="shared" si="24"/>
        <v>66.546246000000039</v>
      </c>
      <c r="V70" s="18">
        <f t="shared" si="24"/>
        <v>58.16291400000005</v>
      </c>
      <c r="W70" s="18">
        <f t="shared" si="24"/>
        <v>49.779582000000048</v>
      </c>
      <c r="X70" s="18">
        <f t="shared" si="24"/>
        <v>41.396250000000009</v>
      </c>
      <c r="Y70" s="18">
        <f t="shared" si="24"/>
        <v>41.396250000000009</v>
      </c>
      <c r="Z70" s="18">
        <f t="shared" si="24"/>
        <v>41.396250000000009</v>
      </c>
      <c r="AA70" s="18">
        <f t="shared" si="24"/>
        <v>41.396250000000009</v>
      </c>
      <c r="AB70" s="18">
        <f t="shared" si="24"/>
        <v>41.396250000000009</v>
      </c>
      <c r="AC70" s="18">
        <f t="shared" si="24"/>
        <v>41.396250000000009</v>
      </c>
      <c r="AD70" s="18">
        <f t="shared" si="24"/>
        <v>41.396250000000009</v>
      </c>
      <c r="AE70" s="18">
        <f t="shared" si="24"/>
        <v>41.396250000000009</v>
      </c>
      <c r="AF70" s="18">
        <f t="shared" si="24"/>
        <v>41.396250000000009</v>
      </c>
      <c r="AG70" s="18">
        <f t="shared" si="24"/>
        <v>41.396250000000009</v>
      </c>
      <c r="AH70" s="18">
        <f t="shared" si="24"/>
        <v>41.396250000000009</v>
      </c>
    </row>
    <row r="71" spans="1:34">
      <c r="A71" s="59"/>
      <c r="B71" s="18" t="s">
        <v>2226</v>
      </c>
      <c r="N71" s="22">
        <v>47</v>
      </c>
      <c r="X71" s="18">
        <v>50</v>
      </c>
      <c r="AH71" s="18">
        <v>52</v>
      </c>
    </row>
    <row r="72" spans="1:34">
      <c r="B72" s="18" t="s">
        <v>2226</v>
      </c>
      <c r="N72" s="18">
        <v>47</v>
      </c>
      <c r="X72" s="18">
        <v>50</v>
      </c>
      <c r="AH72" s="18">
        <v>52</v>
      </c>
    </row>
    <row r="73" spans="1:34">
      <c r="A73" s="17" t="s">
        <v>2310</v>
      </c>
      <c r="B73" s="17"/>
      <c r="C73" s="17"/>
      <c r="D73" s="17"/>
      <c r="E73" s="17"/>
      <c r="F73" s="17"/>
      <c r="G73" s="17"/>
      <c r="H73" s="17"/>
      <c r="N73" s="17"/>
      <c r="X73" s="18"/>
    </row>
    <row r="74" spans="1:34">
      <c r="A74" s="18" t="s">
        <v>2235</v>
      </c>
      <c r="B74" s="18" t="s">
        <v>46</v>
      </c>
      <c r="C74" s="18">
        <v>30</v>
      </c>
      <c r="X74" s="18"/>
    </row>
    <row r="75" spans="1:34">
      <c r="A75" s="18" t="s">
        <v>2236</v>
      </c>
      <c r="B75" s="18" t="s">
        <v>46</v>
      </c>
      <c r="X75" s="18"/>
    </row>
    <row r="76" spans="1:34">
      <c r="A76" s="18" t="s">
        <v>2237</v>
      </c>
      <c r="B76" s="18" t="s">
        <v>46</v>
      </c>
      <c r="C76" s="18">
        <v>56700</v>
      </c>
      <c r="X76" s="18"/>
    </row>
    <row r="77" spans="1:34" ht="68.099999999999994" customHeight="1">
      <c r="A77" s="18" t="s">
        <v>2311</v>
      </c>
      <c r="B77" s="29" t="s">
        <v>2291</v>
      </c>
      <c r="C77" s="18">
        <v>701</v>
      </c>
      <c r="X77" s="18"/>
    </row>
    <row r="78" spans="1:34" ht="32.1" customHeight="1">
      <c r="A78" s="18" t="s">
        <v>2312</v>
      </c>
      <c r="B78" s="29" t="s">
        <v>2291</v>
      </c>
      <c r="C78" s="18">
        <f t="shared" ref="C78:AH78" si="25">$C$34*0.981</f>
        <v>687.68100000000004</v>
      </c>
      <c r="D78" s="18">
        <f t="shared" si="25"/>
        <v>687.68100000000004</v>
      </c>
      <c r="E78" s="18">
        <f t="shared" si="25"/>
        <v>687.68100000000004</v>
      </c>
      <c r="F78" s="18">
        <f t="shared" si="25"/>
        <v>687.68100000000004</v>
      </c>
      <c r="G78" s="18">
        <f t="shared" si="25"/>
        <v>687.68100000000004</v>
      </c>
      <c r="H78" s="18">
        <f t="shared" si="25"/>
        <v>687.68100000000004</v>
      </c>
      <c r="I78" s="18">
        <f t="shared" si="25"/>
        <v>687.68100000000004</v>
      </c>
      <c r="J78" s="18">
        <f t="shared" si="25"/>
        <v>687.68100000000004</v>
      </c>
      <c r="K78" s="18">
        <f t="shared" si="25"/>
        <v>687.68100000000004</v>
      </c>
      <c r="L78" s="18">
        <f t="shared" si="25"/>
        <v>687.68100000000004</v>
      </c>
      <c r="M78" s="18">
        <f t="shared" si="25"/>
        <v>687.68100000000004</v>
      </c>
      <c r="N78" s="18">
        <f t="shared" si="25"/>
        <v>687.68100000000004</v>
      </c>
      <c r="O78" s="18">
        <f t="shared" si="25"/>
        <v>687.68100000000004</v>
      </c>
      <c r="P78" s="18">
        <f t="shared" si="25"/>
        <v>687.68100000000004</v>
      </c>
      <c r="Q78" s="18">
        <f t="shared" si="25"/>
        <v>687.68100000000004</v>
      </c>
      <c r="R78" s="18">
        <f t="shared" si="25"/>
        <v>687.68100000000004</v>
      </c>
      <c r="S78" s="18">
        <f t="shared" si="25"/>
        <v>687.68100000000004</v>
      </c>
      <c r="T78" s="18">
        <f t="shared" si="25"/>
        <v>687.68100000000004</v>
      </c>
      <c r="U78" s="18">
        <f t="shared" si="25"/>
        <v>687.68100000000004</v>
      </c>
      <c r="V78" s="18">
        <f t="shared" si="25"/>
        <v>687.68100000000004</v>
      </c>
      <c r="W78" s="18">
        <f t="shared" si="25"/>
        <v>687.68100000000004</v>
      </c>
      <c r="X78" s="18">
        <f t="shared" si="25"/>
        <v>687.68100000000004</v>
      </c>
      <c r="Y78" s="18">
        <f t="shared" si="25"/>
        <v>687.68100000000004</v>
      </c>
      <c r="Z78" s="18">
        <f t="shared" si="25"/>
        <v>687.68100000000004</v>
      </c>
      <c r="AA78" s="18">
        <f t="shared" si="25"/>
        <v>687.68100000000004</v>
      </c>
      <c r="AB78" s="18">
        <f t="shared" si="25"/>
        <v>687.68100000000004</v>
      </c>
      <c r="AC78" s="18">
        <f t="shared" si="25"/>
        <v>687.68100000000004</v>
      </c>
      <c r="AD78" s="18">
        <f t="shared" si="25"/>
        <v>687.68100000000004</v>
      </c>
      <c r="AE78" s="18">
        <f t="shared" si="25"/>
        <v>687.68100000000004</v>
      </c>
      <c r="AF78" s="18">
        <f t="shared" si="25"/>
        <v>687.68100000000004</v>
      </c>
      <c r="AG78" s="18">
        <f t="shared" si="25"/>
        <v>687.68100000000004</v>
      </c>
      <c r="AH78" s="18">
        <f t="shared" si="25"/>
        <v>687.68100000000004</v>
      </c>
    </row>
    <row r="79" spans="1:34" ht="68.099999999999994" customHeight="1">
      <c r="A79" s="18" t="s">
        <v>2313</v>
      </c>
      <c r="B79" s="29" t="s">
        <v>2291</v>
      </c>
      <c r="C79" s="18">
        <f t="shared" ref="C79:AH79" si="26">C78*$C$41</f>
        <v>27.507240000000003</v>
      </c>
      <c r="D79" s="18">
        <f t="shared" si="26"/>
        <v>27.507240000000003</v>
      </c>
      <c r="E79" s="18">
        <f t="shared" si="26"/>
        <v>27.507240000000003</v>
      </c>
      <c r="F79" s="18">
        <f t="shared" si="26"/>
        <v>27.507240000000003</v>
      </c>
      <c r="G79" s="18">
        <f t="shared" si="26"/>
        <v>27.507240000000003</v>
      </c>
      <c r="H79" s="18">
        <f t="shared" si="26"/>
        <v>27.507240000000003</v>
      </c>
      <c r="I79" s="18">
        <f t="shared" si="26"/>
        <v>27.507240000000003</v>
      </c>
      <c r="J79" s="18">
        <f t="shared" si="26"/>
        <v>27.507240000000003</v>
      </c>
      <c r="K79" s="18">
        <f t="shared" si="26"/>
        <v>27.507240000000003</v>
      </c>
      <c r="L79" s="18">
        <f t="shared" si="26"/>
        <v>27.507240000000003</v>
      </c>
      <c r="M79" s="18">
        <f t="shared" si="26"/>
        <v>27.507240000000003</v>
      </c>
      <c r="N79" s="18">
        <f t="shared" si="26"/>
        <v>27.507240000000003</v>
      </c>
      <c r="O79" s="18">
        <f t="shared" si="26"/>
        <v>27.507240000000003</v>
      </c>
      <c r="P79" s="18">
        <f t="shared" si="26"/>
        <v>27.507240000000003</v>
      </c>
      <c r="Q79" s="18">
        <f t="shared" si="26"/>
        <v>27.507240000000003</v>
      </c>
      <c r="R79" s="18">
        <f t="shared" si="26"/>
        <v>27.507240000000003</v>
      </c>
      <c r="S79" s="18">
        <f t="shared" si="26"/>
        <v>27.507240000000003</v>
      </c>
      <c r="T79" s="18">
        <f t="shared" si="26"/>
        <v>27.507240000000003</v>
      </c>
      <c r="U79" s="18">
        <f t="shared" si="26"/>
        <v>27.507240000000003</v>
      </c>
      <c r="V79" s="18">
        <f t="shared" si="26"/>
        <v>27.507240000000003</v>
      </c>
      <c r="W79" s="18">
        <f t="shared" si="26"/>
        <v>27.507240000000003</v>
      </c>
      <c r="X79" s="18">
        <f t="shared" si="26"/>
        <v>27.507240000000003</v>
      </c>
      <c r="Y79" s="18">
        <f t="shared" si="26"/>
        <v>27.507240000000003</v>
      </c>
      <c r="Z79" s="18">
        <f t="shared" si="26"/>
        <v>27.507240000000003</v>
      </c>
      <c r="AA79" s="18">
        <f t="shared" si="26"/>
        <v>27.507240000000003</v>
      </c>
      <c r="AB79" s="18">
        <f t="shared" si="26"/>
        <v>27.507240000000003</v>
      </c>
      <c r="AC79" s="18">
        <f t="shared" si="26"/>
        <v>27.507240000000003</v>
      </c>
      <c r="AD79" s="18">
        <f t="shared" si="26"/>
        <v>27.507240000000003</v>
      </c>
      <c r="AE79" s="18">
        <f t="shared" si="26"/>
        <v>27.507240000000003</v>
      </c>
      <c r="AF79" s="18">
        <f t="shared" si="26"/>
        <v>27.507240000000003</v>
      </c>
      <c r="AG79" s="18">
        <f t="shared" si="26"/>
        <v>27.507240000000003</v>
      </c>
      <c r="AH79" s="18">
        <f t="shared" si="26"/>
        <v>27.507240000000003</v>
      </c>
    </row>
    <row r="80" spans="1:34">
      <c r="A80" s="18" t="s">
        <v>2238</v>
      </c>
      <c r="B80" s="18" t="s">
        <v>46</v>
      </c>
      <c r="C80" s="18">
        <v>7</v>
      </c>
      <c r="X80" s="18"/>
    </row>
    <row r="81" spans="1:24">
      <c r="A81" s="18" t="s">
        <v>2239</v>
      </c>
      <c r="B81" s="18" t="s">
        <v>46</v>
      </c>
      <c r="X81" s="18"/>
    </row>
    <row r="82" spans="1:24">
      <c r="A82" s="18" t="s">
        <v>2314</v>
      </c>
      <c r="B82" s="18" t="s">
        <v>46</v>
      </c>
      <c r="C82" s="18">
        <v>97</v>
      </c>
      <c r="X82" s="18"/>
    </row>
    <row r="83" spans="1:24">
      <c r="A83" s="18" t="s">
        <v>2315</v>
      </c>
      <c r="B83" s="18" t="s">
        <v>46</v>
      </c>
      <c r="C83" s="18">
        <f>C82/C76*1000</f>
        <v>1.7107583774250441</v>
      </c>
      <c r="X83" s="18"/>
    </row>
    <row r="84" spans="1:24">
      <c r="A84" s="18" t="s">
        <v>2243</v>
      </c>
      <c r="B84" s="18" t="s">
        <v>46</v>
      </c>
      <c r="X84" s="18"/>
    </row>
    <row r="85" spans="1:24">
      <c r="A85" s="18" t="s">
        <v>2244</v>
      </c>
      <c r="B85" s="18" t="s">
        <v>46</v>
      </c>
      <c r="C85" s="18" t="s">
        <v>2316</v>
      </c>
      <c r="X85" s="18"/>
    </row>
    <row r="86" spans="1:24">
      <c r="A86" s="18" t="s">
        <v>2246</v>
      </c>
      <c r="B86" s="18" t="s">
        <v>46</v>
      </c>
      <c r="X86" s="18"/>
    </row>
    <row r="87" spans="1:24">
      <c r="A87" s="18" t="s">
        <v>2247</v>
      </c>
      <c r="B87" s="18" t="s">
        <v>2226</v>
      </c>
      <c r="C87" s="18">
        <f>0.04/100</f>
        <v>4.0000000000000002E-4</v>
      </c>
      <c r="X87" s="18"/>
    </row>
    <row r="88" spans="1:24">
      <c r="A88" s="18" t="s">
        <v>2317</v>
      </c>
      <c r="B88" s="18" t="s">
        <v>2299</v>
      </c>
      <c r="C88" s="18">
        <v>3.78E-2</v>
      </c>
      <c r="D88" s="17"/>
      <c r="E88" s="17"/>
      <c r="F88" s="17"/>
      <c r="G88" s="17"/>
      <c r="H88" s="17"/>
      <c r="X88" s="18"/>
    </row>
    <row r="89" spans="1:24">
      <c r="A89" s="17" t="s">
        <v>2318</v>
      </c>
      <c r="B89" s="17" t="s">
        <v>68</v>
      </c>
      <c r="C89" s="17" t="s">
        <v>35</v>
      </c>
      <c r="D89" s="17"/>
      <c r="E89" s="17"/>
      <c r="F89" s="17"/>
      <c r="G89" s="17"/>
      <c r="H89" s="17"/>
      <c r="X89" s="18"/>
    </row>
    <row r="90" spans="1:24">
      <c r="A90" s="18" t="s">
        <v>2268</v>
      </c>
      <c r="B90" s="17"/>
      <c r="C90" s="18">
        <v>25</v>
      </c>
      <c r="X90" s="18"/>
    </row>
    <row r="91" spans="1:24">
      <c r="A91" s="18" t="s">
        <v>2319</v>
      </c>
      <c r="B91" s="18" t="s">
        <v>46</v>
      </c>
      <c r="C91" s="18" t="s">
        <v>2320</v>
      </c>
      <c r="X91" s="18"/>
    </row>
    <row r="92" spans="1:24">
      <c r="A92" s="18" t="s">
        <v>2321</v>
      </c>
      <c r="B92" s="18" t="s">
        <v>46</v>
      </c>
      <c r="C92" s="18" t="s">
        <v>2322</v>
      </c>
      <c r="X92" s="18"/>
    </row>
    <row r="93" spans="1:24">
      <c r="A93" s="18" t="s">
        <v>2323</v>
      </c>
      <c r="B93" s="18" t="s">
        <v>46</v>
      </c>
      <c r="C93" s="20">
        <v>0.04</v>
      </c>
      <c r="X93" s="18"/>
    </row>
    <row r="94" spans="1:24">
      <c r="A94" s="18" t="s">
        <v>2324</v>
      </c>
      <c r="B94" s="18" t="s">
        <v>2226</v>
      </c>
      <c r="C94" s="20">
        <v>0.03</v>
      </c>
      <c r="X94" s="18"/>
    </row>
    <row r="95" spans="1:24">
      <c r="A95" s="18" t="s">
        <v>2325</v>
      </c>
      <c r="B95" s="18" t="s">
        <v>46</v>
      </c>
      <c r="C95" s="18" t="s">
        <v>2326</v>
      </c>
      <c r="X95" s="18"/>
    </row>
    <row r="96" spans="1:24">
      <c r="A96" s="18" t="s">
        <v>2327</v>
      </c>
      <c r="B96" s="18" t="s">
        <v>46</v>
      </c>
      <c r="C96" s="18" t="s">
        <v>2308</v>
      </c>
      <c r="X96" s="18"/>
    </row>
    <row r="97" spans="1:34">
      <c r="A97" s="18" t="s">
        <v>2328</v>
      </c>
      <c r="B97" s="18" t="s">
        <v>46</v>
      </c>
      <c r="C97" s="18" t="s">
        <v>2329</v>
      </c>
      <c r="X97" s="18"/>
    </row>
    <row r="98" spans="1:34">
      <c r="A98" s="18" t="s">
        <v>2330</v>
      </c>
      <c r="B98" s="18" t="s">
        <v>46</v>
      </c>
      <c r="C98" s="18" t="s">
        <v>2331</v>
      </c>
      <c r="X98" s="18"/>
    </row>
    <row r="99" spans="1:34">
      <c r="A99" s="18" t="s">
        <v>2332</v>
      </c>
      <c r="B99" s="18" t="s">
        <v>46</v>
      </c>
      <c r="C99" s="18" t="s">
        <v>2333</v>
      </c>
      <c r="X99" s="18"/>
    </row>
    <row r="100" spans="1:34">
      <c r="A100" s="18" t="s">
        <v>2334</v>
      </c>
      <c r="B100" s="18" t="s">
        <v>48</v>
      </c>
      <c r="N100" s="18">
        <v>783.4</v>
      </c>
      <c r="X100">
        <v>310.8</v>
      </c>
      <c r="AH100" s="18">
        <v>199.1</v>
      </c>
    </row>
    <row r="101" spans="1:34">
      <c r="A101" s="18" t="s">
        <v>2252</v>
      </c>
      <c r="B101" s="18" t="s">
        <v>54</v>
      </c>
      <c r="N101" s="18">
        <v>1524.7</v>
      </c>
      <c r="X101">
        <v>604.9</v>
      </c>
      <c r="AH101" s="18">
        <v>354</v>
      </c>
    </row>
    <row r="102" spans="1:34">
      <c r="A102" s="18" t="s">
        <v>2253</v>
      </c>
      <c r="B102" s="18" t="s">
        <v>54</v>
      </c>
      <c r="N102" s="18">
        <v>235</v>
      </c>
    </row>
    <row r="103" spans="1:34">
      <c r="A103" s="18" t="s">
        <v>2254</v>
      </c>
      <c r="B103" s="18" t="s">
        <v>54</v>
      </c>
      <c r="D103" s="18">
        <f t="shared" ref="D103:M104" si="27">$N103+(($X103-$N103)/($X$1-$N$1))*(D$1-$N$1)</f>
        <v>701.38911232876717</v>
      </c>
      <c r="E103" s="18">
        <f t="shared" si="27"/>
        <v>674.99767168493156</v>
      </c>
      <c r="F103" s="18">
        <f t="shared" si="27"/>
        <v>648.60623104109595</v>
      </c>
      <c r="G103" s="18">
        <f t="shared" si="27"/>
        <v>622.21479039726034</v>
      </c>
      <c r="H103" s="18">
        <f t="shared" si="27"/>
        <v>595.82334975342474</v>
      </c>
      <c r="I103" s="18">
        <f t="shared" si="27"/>
        <v>569.43190910958901</v>
      </c>
      <c r="J103" s="18">
        <f t="shared" si="27"/>
        <v>543.04046846575341</v>
      </c>
      <c r="K103" s="18">
        <f t="shared" si="27"/>
        <v>516.6490278219178</v>
      </c>
      <c r="L103" s="18">
        <f t="shared" si="27"/>
        <v>490.25758717808219</v>
      </c>
      <c r="M103" s="18">
        <f t="shared" si="27"/>
        <v>463.86614653424658</v>
      </c>
      <c r="N103" s="18">
        <f>N100*$C$4*1000*'General Assumptions'!$B$14/8760</f>
        <v>437.47470589041097</v>
      </c>
      <c r="O103" s="18">
        <f t="shared" ref="O103:W103" si="28">N103+($X103-$N103)/($X$1-$N$1)</f>
        <v>411.08326524657537</v>
      </c>
      <c r="P103" s="18">
        <f t="shared" si="28"/>
        <v>384.69182460273976</v>
      </c>
      <c r="Q103" s="18">
        <f t="shared" si="28"/>
        <v>358.30038395890415</v>
      </c>
      <c r="R103" s="18">
        <f t="shared" si="28"/>
        <v>331.90894331506854</v>
      </c>
      <c r="S103" s="18">
        <f t="shared" si="28"/>
        <v>305.51750267123293</v>
      </c>
      <c r="T103" s="18">
        <f t="shared" si="28"/>
        <v>279.12606202739732</v>
      </c>
      <c r="U103" s="18">
        <f t="shared" si="28"/>
        <v>252.73462138356172</v>
      </c>
      <c r="V103" s="18">
        <f t="shared" si="28"/>
        <v>226.34318073972611</v>
      </c>
      <c r="W103" s="18">
        <f t="shared" si="28"/>
        <v>199.9517400958905</v>
      </c>
      <c r="X103">
        <f>X100*$C$4*1000*'General Assumptions'!$B$14/8760</f>
        <v>173.56029945205481</v>
      </c>
      <c r="Y103" s="18">
        <f t="shared" ref="Y103:AG103" si="29">X103+($AH103-$X103)/($AH$1-$X$1)</f>
        <v>167.32262717123288</v>
      </c>
      <c r="Z103" s="18">
        <f t="shared" si="29"/>
        <v>161.08495489041096</v>
      </c>
      <c r="AA103" s="18">
        <f t="shared" si="29"/>
        <v>154.84728260958903</v>
      </c>
      <c r="AB103" s="18">
        <f t="shared" si="29"/>
        <v>148.6096103287671</v>
      </c>
      <c r="AC103" s="18">
        <f t="shared" si="29"/>
        <v>142.37193804794518</v>
      </c>
      <c r="AD103" s="18">
        <f t="shared" si="29"/>
        <v>136.13426576712325</v>
      </c>
      <c r="AE103" s="18">
        <f t="shared" si="29"/>
        <v>129.89659348630133</v>
      </c>
      <c r="AF103" s="18">
        <f t="shared" si="29"/>
        <v>123.6589212054794</v>
      </c>
      <c r="AG103" s="18">
        <f t="shared" si="29"/>
        <v>117.42124892465748</v>
      </c>
      <c r="AH103" s="18">
        <f>AH100*$C$4*1000*'General Assumptions'!$B$14/8760</f>
        <v>111.18357664383562</v>
      </c>
    </row>
    <row r="104" spans="1:34">
      <c r="A104" s="18" t="s">
        <v>2255</v>
      </c>
      <c r="B104" s="18" t="s">
        <v>54</v>
      </c>
      <c r="D104" s="18">
        <f t="shared" si="27"/>
        <v>1365.0841441780824</v>
      </c>
      <c r="E104" s="18">
        <f t="shared" si="27"/>
        <v>1313.7196771780823</v>
      </c>
      <c r="F104" s="18">
        <f t="shared" si="27"/>
        <v>1262.3552101780824</v>
      </c>
      <c r="G104" s="18">
        <f t="shared" si="27"/>
        <v>1210.9907431780823</v>
      </c>
      <c r="H104" s="18">
        <f t="shared" si="27"/>
        <v>1159.6262761780822</v>
      </c>
      <c r="I104" s="18">
        <f t="shared" si="27"/>
        <v>1108.2618091780823</v>
      </c>
      <c r="J104" s="18">
        <f t="shared" si="27"/>
        <v>1056.8973421780822</v>
      </c>
      <c r="K104" s="18">
        <f t="shared" si="27"/>
        <v>1005.5328751780823</v>
      </c>
      <c r="L104" s="18">
        <f t="shared" si="27"/>
        <v>954.16840817808225</v>
      </c>
      <c r="M104" s="18">
        <f t="shared" si="27"/>
        <v>902.80394117808225</v>
      </c>
      <c r="N104" s="18">
        <f>N101*$C$4*1000*'General Assumptions'!$B$14/8760</f>
        <v>851.43947417808226</v>
      </c>
      <c r="O104" s="18">
        <f t="shared" ref="O104:W104" si="30">N104+($X104-$N104)/($X$1-$N$1)</f>
        <v>800.07500717808227</v>
      </c>
      <c r="P104" s="18">
        <f t="shared" si="30"/>
        <v>748.71054017808228</v>
      </c>
      <c r="Q104" s="18">
        <f t="shared" si="30"/>
        <v>697.34607317808229</v>
      </c>
      <c r="R104" s="18">
        <f t="shared" si="30"/>
        <v>645.9816061780823</v>
      </c>
      <c r="S104" s="18">
        <f t="shared" si="30"/>
        <v>594.61713917808231</v>
      </c>
      <c r="T104" s="18">
        <f t="shared" si="30"/>
        <v>543.25267217808232</v>
      </c>
      <c r="U104" s="18">
        <f t="shared" si="30"/>
        <v>491.88820517808233</v>
      </c>
      <c r="V104" s="18">
        <f t="shared" si="30"/>
        <v>440.52373817808234</v>
      </c>
      <c r="W104" s="18">
        <f t="shared" si="30"/>
        <v>389.15927117808235</v>
      </c>
      <c r="X104">
        <f>X101*$C$4*1000*'General Assumptions'!$B$14/8760</f>
        <v>337.79480417808213</v>
      </c>
      <c r="Y104" s="18">
        <f t="shared" ref="Y104:AG104" si="31">X104+($AH104-$X104)/($AH$1-$X$1)</f>
        <v>323.78377485616431</v>
      </c>
      <c r="Z104" s="18">
        <f t="shared" si="31"/>
        <v>309.7727455342465</v>
      </c>
      <c r="AA104" s="18">
        <f t="shared" si="31"/>
        <v>295.76171621232868</v>
      </c>
      <c r="AB104" s="18">
        <f t="shared" si="31"/>
        <v>281.75068689041086</v>
      </c>
      <c r="AC104" s="18">
        <f t="shared" si="31"/>
        <v>267.73965756849304</v>
      </c>
      <c r="AD104" s="18">
        <f t="shared" si="31"/>
        <v>253.72862824657525</v>
      </c>
      <c r="AE104" s="18">
        <f t="shared" si="31"/>
        <v>239.71759892465747</v>
      </c>
      <c r="AF104" s="18">
        <f t="shared" si="31"/>
        <v>225.70656960273968</v>
      </c>
      <c r="AG104" s="18">
        <f t="shared" si="31"/>
        <v>211.69554028082189</v>
      </c>
      <c r="AH104" s="18">
        <f>AH101*$C$4*1000*'General Assumptions'!$B$14/8760</f>
        <v>197.68451095890413</v>
      </c>
    </row>
    <row r="105" spans="1:34" ht="15" customHeight="1">
      <c r="A105" s="18" t="s">
        <v>2256</v>
      </c>
      <c r="B105" s="18" t="s">
        <v>54</v>
      </c>
      <c r="D105" s="18">
        <f t="shared" ref="D105:AH105" si="32">D103*$C$94</f>
        <v>21.041673369863016</v>
      </c>
      <c r="E105" s="18">
        <f t="shared" si="32"/>
        <v>20.249930150547947</v>
      </c>
      <c r="F105" s="18">
        <f t="shared" si="32"/>
        <v>19.458186931232877</v>
      </c>
      <c r="G105" s="18">
        <f t="shared" si="32"/>
        <v>18.666443711917811</v>
      </c>
      <c r="H105" s="18">
        <f t="shared" si="32"/>
        <v>17.874700492602742</v>
      </c>
      <c r="I105" s="18">
        <f t="shared" si="32"/>
        <v>17.082957273287668</v>
      </c>
      <c r="J105" s="18">
        <f t="shared" si="32"/>
        <v>16.291214053972602</v>
      </c>
      <c r="K105" s="18">
        <f t="shared" si="32"/>
        <v>15.499470834657533</v>
      </c>
      <c r="L105" s="18">
        <f t="shared" si="32"/>
        <v>14.707727615342465</v>
      </c>
      <c r="M105" s="18">
        <f t="shared" si="32"/>
        <v>13.915984396027397</v>
      </c>
      <c r="N105" s="18">
        <f t="shared" si="32"/>
        <v>13.124241176712328</v>
      </c>
      <c r="O105" s="18">
        <f t="shared" si="32"/>
        <v>12.33249795739726</v>
      </c>
      <c r="P105" s="18">
        <f t="shared" si="32"/>
        <v>11.540754738082192</v>
      </c>
      <c r="Q105" s="18">
        <f t="shared" si="32"/>
        <v>10.749011518767125</v>
      </c>
      <c r="R105" s="18">
        <f t="shared" si="32"/>
        <v>9.9572682994520552</v>
      </c>
      <c r="S105" s="18">
        <f t="shared" si="32"/>
        <v>9.1655250801369874</v>
      </c>
      <c r="T105" s="18">
        <f t="shared" si="32"/>
        <v>8.3737818608219197</v>
      </c>
      <c r="U105" s="18">
        <f t="shared" si="32"/>
        <v>7.582038641506851</v>
      </c>
      <c r="V105" s="18">
        <f t="shared" si="32"/>
        <v>6.7902954221917833</v>
      </c>
      <c r="W105" s="18">
        <f t="shared" si="32"/>
        <v>5.9985522028767146</v>
      </c>
      <c r="X105" s="18">
        <f t="shared" si="32"/>
        <v>5.2068089835616442</v>
      </c>
      <c r="Y105" s="18">
        <f t="shared" si="32"/>
        <v>5.0196788151369862</v>
      </c>
      <c r="Z105" s="18">
        <f t="shared" si="32"/>
        <v>4.8325486467123282</v>
      </c>
      <c r="AA105" s="18">
        <f t="shared" si="32"/>
        <v>4.6454184782876711</v>
      </c>
      <c r="AB105" s="18">
        <f t="shared" si="32"/>
        <v>4.4582883098630131</v>
      </c>
      <c r="AC105" s="18">
        <f t="shared" si="32"/>
        <v>4.271158141438355</v>
      </c>
      <c r="AD105" s="18">
        <f t="shared" si="32"/>
        <v>4.084027973013697</v>
      </c>
      <c r="AE105" s="18">
        <f t="shared" si="32"/>
        <v>3.8968978045890399</v>
      </c>
      <c r="AF105" s="18">
        <f t="shared" si="32"/>
        <v>3.7097676361643819</v>
      </c>
      <c r="AG105" s="18">
        <f t="shared" si="32"/>
        <v>3.5226374677397243</v>
      </c>
      <c r="AH105" s="18">
        <f t="shared" si="32"/>
        <v>3.3355072993150685</v>
      </c>
    </row>
    <row r="106" spans="1:34" ht="15" customHeight="1">
      <c r="A106" s="18" t="s">
        <v>2257</v>
      </c>
      <c r="B106" s="18" t="s">
        <v>54</v>
      </c>
      <c r="D106" s="18">
        <f t="shared" ref="D106:AH106" si="33">D104*$C$93</f>
        <v>54.6033657671233</v>
      </c>
      <c r="E106" s="18">
        <f t="shared" si="33"/>
        <v>52.548787087123294</v>
      </c>
      <c r="F106" s="18">
        <f t="shared" si="33"/>
        <v>50.494208407123296</v>
      </c>
      <c r="G106" s="18">
        <f t="shared" si="33"/>
        <v>48.439629727123297</v>
      </c>
      <c r="H106" s="18">
        <f t="shared" si="33"/>
        <v>46.385051047123291</v>
      </c>
      <c r="I106" s="18">
        <f t="shared" si="33"/>
        <v>44.330472367123292</v>
      </c>
      <c r="J106" s="18">
        <f t="shared" si="33"/>
        <v>42.275893687123293</v>
      </c>
      <c r="K106" s="18">
        <f t="shared" si="33"/>
        <v>40.221315007123295</v>
      </c>
      <c r="L106" s="18">
        <f t="shared" si="33"/>
        <v>38.166736327123289</v>
      </c>
      <c r="M106" s="18">
        <f t="shared" si="33"/>
        <v>36.11215764712329</v>
      </c>
      <c r="N106" s="18">
        <f t="shared" si="33"/>
        <v>34.057578967123291</v>
      </c>
      <c r="O106" s="18">
        <f t="shared" si="33"/>
        <v>32.003000287123292</v>
      </c>
      <c r="P106" s="18">
        <f t="shared" si="33"/>
        <v>29.948421607123294</v>
      </c>
      <c r="Q106" s="18">
        <f t="shared" si="33"/>
        <v>27.893842927123291</v>
      </c>
      <c r="R106" s="18">
        <f t="shared" si="33"/>
        <v>25.839264247123293</v>
      </c>
      <c r="S106" s="18">
        <f t="shared" si="33"/>
        <v>23.784685567123294</v>
      </c>
      <c r="T106" s="18">
        <f t="shared" si="33"/>
        <v>21.730106887123295</v>
      </c>
      <c r="U106" s="18">
        <f t="shared" si="33"/>
        <v>19.675528207123293</v>
      </c>
      <c r="V106" s="18">
        <f t="shared" si="33"/>
        <v>17.620949527123294</v>
      </c>
      <c r="W106" s="18">
        <f t="shared" si="33"/>
        <v>15.566370847123295</v>
      </c>
      <c r="X106" s="18">
        <f t="shared" si="33"/>
        <v>13.511792167123286</v>
      </c>
      <c r="Y106" s="18">
        <f t="shared" si="33"/>
        <v>12.951350994246573</v>
      </c>
      <c r="Z106" s="18">
        <f t="shared" si="33"/>
        <v>12.39090982136986</v>
      </c>
      <c r="AA106" s="18">
        <f t="shared" si="33"/>
        <v>11.830468648493147</v>
      </c>
      <c r="AB106" s="18">
        <f t="shared" si="33"/>
        <v>11.270027475616434</v>
      </c>
      <c r="AC106" s="18">
        <f t="shared" si="33"/>
        <v>10.709586302739721</v>
      </c>
      <c r="AD106" s="18">
        <f t="shared" si="33"/>
        <v>10.14914512986301</v>
      </c>
      <c r="AE106" s="18">
        <f t="shared" si="33"/>
        <v>9.5887039569862988</v>
      </c>
      <c r="AF106" s="18">
        <f t="shared" si="33"/>
        <v>9.0282627841095877</v>
      </c>
      <c r="AG106" s="18">
        <f t="shared" si="33"/>
        <v>8.4678216112328748</v>
      </c>
      <c r="AH106" s="18">
        <f t="shared" si="33"/>
        <v>7.9073804383561654</v>
      </c>
    </row>
    <row r="107" spans="1:34" ht="15" customHeight="1">
      <c r="A107" s="18" t="s">
        <v>2260</v>
      </c>
      <c r="B107" s="18" t="s">
        <v>54</v>
      </c>
      <c r="D107" s="18">
        <v>0.98</v>
      </c>
      <c r="E107" s="18">
        <v>0.98</v>
      </c>
      <c r="F107" s="18">
        <v>0.98</v>
      </c>
      <c r="G107" s="18">
        <v>0.98</v>
      </c>
      <c r="H107" s="18">
        <v>0.98</v>
      </c>
      <c r="I107" s="18">
        <v>0.98</v>
      </c>
      <c r="J107" s="18">
        <v>0.98</v>
      </c>
      <c r="K107" s="18">
        <v>0.98</v>
      </c>
      <c r="L107" s="18">
        <v>0.98</v>
      </c>
      <c r="M107" s="18">
        <v>0.98</v>
      </c>
      <c r="N107" s="18">
        <v>0.98</v>
      </c>
      <c r="O107" s="18">
        <v>0.98</v>
      </c>
      <c r="P107" s="18">
        <v>0.98</v>
      </c>
      <c r="Q107" s="18">
        <v>0.98</v>
      </c>
      <c r="R107" s="18">
        <v>0.98</v>
      </c>
      <c r="S107" s="18">
        <v>0.98</v>
      </c>
      <c r="T107" s="18">
        <v>0.98</v>
      </c>
      <c r="U107" s="18">
        <v>0.98</v>
      </c>
      <c r="V107" s="18">
        <v>0.98</v>
      </c>
      <c r="W107" s="18">
        <v>0.98</v>
      </c>
      <c r="X107" s="18">
        <v>0.98</v>
      </c>
      <c r="Y107" s="18">
        <v>0.98</v>
      </c>
      <c r="Z107" s="18">
        <v>0.98</v>
      </c>
      <c r="AA107" s="18">
        <v>0.98</v>
      </c>
      <c r="AB107" s="18">
        <v>0.98</v>
      </c>
      <c r="AC107" s="18">
        <v>0.98</v>
      </c>
      <c r="AD107" s="18">
        <v>0.98</v>
      </c>
      <c r="AE107" s="18">
        <v>0.98</v>
      </c>
      <c r="AF107" s="18">
        <v>0.98</v>
      </c>
      <c r="AG107" s="18">
        <v>0.98</v>
      </c>
      <c r="AH107" s="18">
        <v>0.98</v>
      </c>
    </row>
    <row r="108" spans="1:34">
      <c r="A108" s="18" t="s">
        <v>2261</v>
      </c>
      <c r="B108" s="18" t="s">
        <v>54</v>
      </c>
      <c r="D108" s="18">
        <f t="shared" ref="D108:M111" si="34">$N108+(($X108-$N108)/($X$1-$N$1))*(D$1-$N$1)</f>
        <v>2.75</v>
      </c>
      <c r="E108" s="18">
        <f t="shared" si="34"/>
        <v>2.6749999999999998</v>
      </c>
      <c r="F108" s="18">
        <f t="shared" si="34"/>
        <v>2.6</v>
      </c>
      <c r="G108" s="18">
        <f t="shared" si="34"/>
        <v>2.5249999999999999</v>
      </c>
      <c r="H108" s="18">
        <f t="shared" si="34"/>
        <v>2.4500000000000002</v>
      </c>
      <c r="I108" s="18">
        <f t="shared" si="34"/>
        <v>2.375</v>
      </c>
      <c r="J108" s="18">
        <f t="shared" si="34"/>
        <v>2.2999999999999998</v>
      </c>
      <c r="K108" s="18">
        <f t="shared" si="34"/>
        <v>2.2250000000000001</v>
      </c>
      <c r="L108" s="18">
        <f t="shared" si="34"/>
        <v>2.15</v>
      </c>
      <c r="M108" s="18">
        <f t="shared" si="34"/>
        <v>2.0750000000000002</v>
      </c>
      <c r="N108" s="18">
        <v>2</v>
      </c>
      <c r="O108" s="18">
        <f t="shared" ref="O108:W108" si="35">N108+($X108-$N108)/($X$1-$N$1)</f>
        <v>1.925</v>
      </c>
      <c r="P108" s="18">
        <f t="shared" si="35"/>
        <v>1.85</v>
      </c>
      <c r="Q108" s="18">
        <f t="shared" si="35"/>
        <v>1.7750000000000001</v>
      </c>
      <c r="R108" s="18">
        <f t="shared" si="35"/>
        <v>1.7000000000000002</v>
      </c>
      <c r="S108" s="18">
        <f t="shared" si="35"/>
        <v>1.6250000000000002</v>
      </c>
      <c r="T108" s="18">
        <f t="shared" si="35"/>
        <v>1.5500000000000003</v>
      </c>
      <c r="U108" s="18">
        <f t="shared" si="35"/>
        <v>1.4750000000000003</v>
      </c>
      <c r="V108" s="18">
        <f t="shared" si="35"/>
        <v>1.4000000000000004</v>
      </c>
      <c r="W108" s="18">
        <f t="shared" si="35"/>
        <v>1.3250000000000004</v>
      </c>
      <c r="X108">
        <v>1.25</v>
      </c>
      <c r="Y108" s="18">
        <f t="shared" ref="Y108:AG108" si="36">X108+($AH108-$X108)/($AH$1-$X$1)</f>
        <v>1.2</v>
      </c>
      <c r="Z108" s="18">
        <f t="shared" si="36"/>
        <v>1.1499999999999999</v>
      </c>
      <c r="AA108" s="18">
        <f t="shared" si="36"/>
        <v>1.0999999999999999</v>
      </c>
      <c r="AB108" s="18">
        <f t="shared" si="36"/>
        <v>1.0499999999999998</v>
      </c>
      <c r="AC108" s="18">
        <f t="shared" si="36"/>
        <v>0.99999999999999978</v>
      </c>
      <c r="AD108" s="18">
        <f t="shared" si="36"/>
        <v>0.94999999999999973</v>
      </c>
      <c r="AE108" s="18">
        <f t="shared" si="36"/>
        <v>0.89999999999999969</v>
      </c>
      <c r="AF108" s="18">
        <f t="shared" si="36"/>
        <v>0.84999999999999964</v>
      </c>
      <c r="AG108" s="18">
        <f t="shared" si="36"/>
        <v>0.7999999999999996</v>
      </c>
      <c r="AH108" s="18">
        <v>0.75</v>
      </c>
    </row>
    <row r="109" spans="1:34">
      <c r="A109" s="18" t="s">
        <v>2262</v>
      </c>
      <c r="B109" s="18" t="s">
        <v>54</v>
      </c>
      <c r="D109" s="18">
        <f t="shared" si="34"/>
        <v>2.75</v>
      </c>
      <c r="E109" s="18">
        <f t="shared" si="34"/>
        <v>2.6749999999999998</v>
      </c>
      <c r="F109" s="18">
        <f t="shared" si="34"/>
        <v>2.6</v>
      </c>
      <c r="G109" s="18">
        <f t="shared" si="34"/>
        <v>2.5249999999999999</v>
      </c>
      <c r="H109" s="18">
        <f t="shared" si="34"/>
        <v>2.4500000000000002</v>
      </c>
      <c r="I109" s="18">
        <f t="shared" si="34"/>
        <v>2.375</v>
      </c>
      <c r="J109" s="18">
        <f t="shared" si="34"/>
        <v>2.2999999999999998</v>
      </c>
      <c r="K109" s="18">
        <f t="shared" si="34"/>
        <v>2.2250000000000001</v>
      </c>
      <c r="L109" s="18">
        <f t="shared" si="34"/>
        <v>2.15</v>
      </c>
      <c r="M109" s="18">
        <f t="shared" si="34"/>
        <v>2.0750000000000002</v>
      </c>
      <c r="N109" s="18">
        <v>2</v>
      </c>
      <c r="O109" s="18">
        <f t="shared" ref="O109:W109" si="37">N109+($X109-$N109)/($X$1-$N$1)</f>
        <v>1.925</v>
      </c>
      <c r="P109" s="18">
        <f t="shared" si="37"/>
        <v>1.85</v>
      </c>
      <c r="Q109" s="18">
        <f t="shared" si="37"/>
        <v>1.7750000000000001</v>
      </c>
      <c r="R109" s="18">
        <f t="shared" si="37"/>
        <v>1.7000000000000002</v>
      </c>
      <c r="S109" s="18">
        <f t="shared" si="37"/>
        <v>1.6250000000000002</v>
      </c>
      <c r="T109" s="18">
        <f t="shared" si="37"/>
        <v>1.5500000000000003</v>
      </c>
      <c r="U109" s="18">
        <f t="shared" si="37"/>
        <v>1.4750000000000003</v>
      </c>
      <c r="V109" s="18">
        <f t="shared" si="37"/>
        <v>1.4000000000000004</v>
      </c>
      <c r="W109" s="18">
        <f t="shared" si="37"/>
        <v>1.3250000000000004</v>
      </c>
      <c r="X109">
        <v>1.25</v>
      </c>
      <c r="Y109" s="18">
        <f t="shared" ref="Y109:AG109" si="38">X109+($AH109-$X109)/($AH$1-$X$1)</f>
        <v>1.2</v>
      </c>
      <c r="Z109" s="18">
        <f t="shared" si="38"/>
        <v>1.1499999999999999</v>
      </c>
      <c r="AA109" s="18">
        <f t="shared" si="38"/>
        <v>1.0999999999999999</v>
      </c>
      <c r="AB109" s="18">
        <f t="shared" si="38"/>
        <v>1.0499999999999998</v>
      </c>
      <c r="AC109" s="18">
        <f t="shared" si="38"/>
        <v>0.99999999999999978</v>
      </c>
      <c r="AD109" s="18">
        <f t="shared" si="38"/>
        <v>0.94999999999999973</v>
      </c>
      <c r="AE109" s="18">
        <f t="shared" si="38"/>
        <v>0.89999999999999969</v>
      </c>
      <c r="AF109" s="18">
        <f t="shared" si="38"/>
        <v>0.84999999999999964</v>
      </c>
      <c r="AG109" s="18">
        <f t="shared" si="38"/>
        <v>0.7999999999999996</v>
      </c>
      <c r="AH109" s="18">
        <v>0.75</v>
      </c>
    </row>
    <row r="110" spans="1:34">
      <c r="A110" s="18" t="s">
        <v>2335</v>
      </c>
      <c r="B110" s="18" t="s">
        <v>54</v>
      </c>
      <c r="D110" s="18">
        <f t="shared" si="34"/>
        <v>14.299999999999999</v>
      </c>
      <c r="E110" s="18">
        <f t="shared" si="34"/>
        <v>13.989999999999998</v>
      </c>
      <c r="F110" s="18">
        <f t="shared" si="34"/>
        <v>13.68</v>
      </c>
      <c r="G110" s="18">
        <f t="shared" si="34"/>
        <v>13.37</v>
      </c>
      <c r="H110" s="18">
        <f t="shared" si="34"/>
        <v>13.059999999999999</v>
      </c>
      <c r="I110" s="18">
        <f t="shared" si="34"/>
        <v>12.75</v>
      </c>
      <c r="J110" s="18">
        <f t="shared" si="34"/>
        <v>12.44</v>
      </c>
      <c r="K110" s="18">
        <f t="shared" si="34"/>
        <v>12.129999999999999</v>
      </c>
      <c r="L110" s="18">
        <f t="shared" si="34"/>
        <v>11.819999999999999</v>
      </c>
      <c r="M110" s="18">
        <f t="shared" si="34"/>
        <v>11.51</v>
      </c>
      <c r="N110" s="18">
        <v>11.2</v>
      </c>
      <c r="O110" s="18">
        <f t="shared" ref="O110:W110" si="39">N110+($X110-$N110)/($X$1-$N$1)</f>
        <v>10.889999999999999</v>
      </c>
      <c r="P110" s="18">
        <f t="shared" si="39"/>
        <v>10.579999999999998</v>
      </c>
      <c r="Q110" s="18">
        <f t="shared" si="39"/>
        <v>10.269999999999998</v>
      </c>
      <c r="R110" s="18">
        <f t="shared" si="39"/>
        <v>9.9599999999999973</v>
      </c>
      <c r="S110" s="18">
        <f t="shared" si="39"/>
        <v>9.6499999999999968</v>
      </c>
      <c r="T110" s="18">
        <f t="shared" si="39"/>
        <v>9.3399999999999963</v>
      </c>
      <c r="U110" s="18">
        <f t="shared" si="39"/>
        <v>9.0299999999999958</v>
      </c>
      <c r="V110" s="18">
        <f t="shared" si="39"/>
        <v>8.7199999999999953</v>
      </c>
      <c r="W110" s="18">
        <f t="shared" si="39"/>
        <v>8.4099999999999948</v>
      </c>
      <c r="X110">
        <v>8.1</v>
      </c>
      <c r="Y110" s="18">
        <f t="shared" ref="Y110:AG110" si="40">X110+($AH110-$X110)/($AH$1-$X$1)</f>
        <v>7.79</v>
      </c>
      <c r="Z110" s="18">
        <f t="shared" si="40"/>
        <v>7.48</v>
      </c>
      <c r="AA110" s="18">
        <f t="shared" si="40"/>
        <v>7.1700000000000008</v>
      </c>
      <c r="AB110" s="18">
        <f t="shared" si="40"/>
        <v>6.8600000000000012</v>
      </c>
      <c r="AC110" s="18">
        <f t="shared" si="40"/>
        <v>6.5500000000000016</v>
      </c>
      <c r="AD110" s="18">
        <f t="shared" si="40"/>
        <v>6.240000000000002</v>
      </c>
      <c r="AE110" s="18">
        <f t="shared" si="40"/>
        <v>5.9300000000000024</v>
      </c>
      <c r="AF110" s="18">
        <f t="shared" si="40"/>
        <v>5.6200000000000028</v>
      </c>
      <c r="AG110" s="18">
        <f t="shared" si="40"/>
        <v>5.3100000000000032</v>
      </c>
      <c r="AH110" s="18">
        <v>5</v>
      </c>
    </row>
    <row r="111" spans="1:34">
      <c r="A111" s="18" t="s">
        <v>2336</v>
      </c>
      <c r="B111" s="18" t="s">
        <v>54</v>
      </c>
      <c r="D111" s="18">
        <f t="shared" si="34"/>
        <v>19.600000000000001</v>
      </c>
      <c r="E111" s="18">
        <f t="shared" si="34"/>
        <v>19.32</v>
      </c>
      <c r="F111" s="18">
        <f t="shared" si="34"/>
        <v>19.040000000000003</v>
      </c>
      <c r="G111" s="18">
        <f t="shared" si="34"/>
        <v>18.760000000000002</v>
      </c>
      <c r="H111" s="18">
        <f t="shared" si="34"/>
        <v>18.48</v>
      </c>
      <c r="I111" s="18">
        <f t="shared" si="34"/>
        <v>18.200000000000003</v>
      </c>
      <c r="J111" s="18">
        <f t="shared" si="34"/>
        <v>17.920000000000002</v>
      </c>
      <c r="K111" s="18">
        <f t="shared" si="34"/>
        <v>17.64</v>
      </c>
      <c r="L111" s="18">
        <f t="shared" si="34"/>
        <v>17.36</v>
      </c>
      <c r="M111" s="18">
        <f t="shared" si="34"/>
        <v>17.080000000000002</v>
      </c>
      <c r="N111" s="18">
        <v>16.8</v>
      </c>
      <c r="O111" s="18">
        <f t="shared" ref="O111:W111" si="41">N111+($X111-$N111)/($X$1-$N$1)</f>
        <v>16.52</v>
      </c>
      <c r="P111" s="18">
        <f t="shared" si="41"/>
        <v>16.239999999999998</v>
      </c>
      <c r="Q111" s="18">
        <f t="shared" si="41"/>
        <v>15.959999999999999</v>
      </c>
      <c r="R111" s="18">
        <f t="shared" si="41"/>
        <v>15.68</v>
      </c>
      <c r="S111" s="18">
        <f t="shared" si="41"/>
        <v>15.4</v>
      </c>
      <c r="T111" s="18">
        <f t="shared" si="41"/>
        <v>15.120000000000001</v>
      </c>
      <c r="U111" s="18">
        <f t="shared" si="41"/>
        <v>14.840000000000002</v>
      </c>
      <c r="V111" s="18">
        <f t="shared" si="41"/>
        <v>14.560000000000002</v>
      </c>
      <c r="W111" s="18">
        <f t="shared" si="41"/>
        <v>14.280000000000003</v>
      </c>
      <c r="X111">
        <v>14</v>
      </c>
      <c r="Y111" s="18">
        <f t="shared" ref="Y111:AG111" si="42">X111+($AH111-$X111)/($AH$1-$X$1)</f>
        <v>13.72</v>
      </c>
      <c r="Z111" s="18">
        <f t="shared" si="42"/>
        <v>13.440000000000001</v>
      </c>
      <c r="AA111" s="18">
        <f t="shared" si="42"/>
        <v>13.160000000000002</v>
      </c>
      <c r="AB111" s="18">
        <f t="shared" si="42"/>
        <v>12.880000000000003</v>
      </c>
      <c r="AC111" s="18">
        <f t="shared" si="42"/>
        <v>12.600000000000003</v>
      </c>
      <c r="AD111" s="18">
        <f t="shared" si="42"/>
        <v>12.320000000000004</v>
      </c>
      <c r="AE111" s="18">
        <f t="shared" si="42"/>
        <v>12.040000000000004</v>
      </c>
      <c r="AF111" s="18">
        <f t="shared" si="42"/>
        <v>11.760000000000005</v>
      </c>
      <c r="AG111" s="18">
        <f t="shared" si="42"/>
        <v>11.480000000000006</v>
      </c>
      <c r="AH111" s="18">
        <v>11.2</v>
      </c>
    </row>
  </sheetData>
  <pageMargins left="0.7" right="0.7" top="0.78740157499999996" bottom="0.78740157499999996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H47" sqref="H47"/>
    </sheetView>
  </sheetViews>
  <sheetFormatPr baseColWidth="10" defaultRowHeight="15.75"/>
  <cols>
    <col min="1" max="1" width="35.375" style="118" bestFit="1" customWidth="1"/>
    <col min="2" max="2" width="19.875" style="118" customWidth="1"/>
    <col min="3" max="3" width="7.875" style="118" bestFit="1" customWidth="1"/>
  </cols>
  <sheetData>
    <row r="1" spans="1:4">
      <c r="A1" s="3" t="s">
        <v>254</v>
      </c>
      <c r="B1" s="3" t="s">
        <v>68</v>
      </c>
      <c r="C1" s="3">
        <v>2030</v>
      </c>
    </row>
    <row r="2" spans="1:4">
      <c r="A2" t="s">
        <v>2337</v>
      </c>
      <c r="B2" s="16" t="s">
        <v>2338</v>
      </c>
      <c r="C2" t="s">
        <v>2339</v>
      </c>
      <c r="D2" t="s">
        <v>2340</v>
      </c>
    </row>
    <row r="3" spans="1:4">
      <c r="B3" t="s">
        <v>2341</v>
      </c>
    </row>
    <row r="4" spans="1:4">
      <c r="A4" t="s">
        <v>2342</v>
      </c>
      <c r="B4" t="s">
        <v>2343</v>
      </c>
      <c r="C4">
        <v>450</v>
      </c>
    </row>
    <row r="5" spans="1:4">
      <c r="A5" t="s">
        <v>2344</v>
      </c>
      <c r="B5" t="s">
        <v>2345</v>
      </c>
      <c r="C5">
        <v>1100</v>
      </c>
    </row>
    <row r="6" spans="1:4">
      <c r="A6" s="71" t="s">
        <v>2346</v>
      </c>
      <c r="B6" s="71" t="s">
        <v>2347</v>
      </c>
      <c r="C6">
        <v>4.9000000000000004</v>
      </c>
    </row>
    <row r="7" spans="1:4">
      <c r="A7" s="71" t="s">
        <v>2348</v>
      </c>
      <c r="C7">
        <v>10</v>
      </c>
    </row>
    <row r="8" spans="1:4">
      <c r="A8" s="71" t="s">
        <v>2349</v>
      </c>
      <c r="C8">
        <v>16.600000000000001</v>
      </c>
    </row>
    <row r="9" spans="1:4">
      <c r="A9" s="71" t="s">
        <v>2350</v>
      </c>
      <c r="C9">
        <v>1.4</v>
      </c>
    </row>
    <row r="10" spans="1:4">
      <c r="A10" s="71" t="s">
        <v>2351</v>
      </c>
      <c r="C10">
        <v>3</v>
      </c>
    </row>
    <row r="11" spans="1:4">
      <c r="A11" s="71" t="s">
        <v>2352</v>
      </c>
      <c r="C11">
        <v>1184495</v>
      </c>
    </row>
    <row r="12" spans="1:4">
      <c r="A12" s="71" t="s">
        <v>2353</v>
      </c>
    </row>
    <row r="13" spans="1:4">
      <c r="A13" s="71" t="s">
        <v>2354</v>
      </c>
      <c r="C13">
        <v>10000</v>
      </c>
    </row>
  </sheetData>
  <hyperlinks>
    <hyperlink ref="B2" r:id="rId1"/>
  </hyperlinks>
  <pageMargins left="0.7" right="0.7" top="0.78740157499999996" bottom="0.78740157499999996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R34"/>
  <sheetViews>
    <sheetView zoomScale="110" zoomScaleNormal="110" workbookViewId="0">
      <selection activeCell="Q2" sqref="Q2"/>
    </sheetView>
  </sheetViews>
  <sheetFormatPr baseColWidth="10" defaultRowHeight="15.75"/>
  <cols>
    <col min="1" max="1" width="28.625" style="118" bestFit="1" customWidth="1"/>
    <col min="2" max="2" width="9.875" style="118" bestFit="1" customWidth="1"/>
    <col min="3" max="3" width="12" style="118" customWidth="1"/>
    <col min="4" max="4" width="32" style="118" bestFit="1" customWidth="1"/>
    <col min="5" max="5" width="9.125" style="118" bestFit="1" customWidth="1"/>
    <col min="6" max="6" width="17.625" style="118" bestFit="1" customWidth="1"/>
    <col min="7" max="7" width="9.875" style="118" bestFit="1" customWidth="1"/>
    <col min="8" max="8" width="33.125" style="118" customWidth="1"/>
    <col min="9" max="9" width="11" style="118" bestFit="1" customWidth="1"/>
    <col min="10" max="10" width="16.875" style="118" bestFit="1" customWidth="1"/>
    <col min="11" max="11" width="12.125" style="118" bestFit="1" customWidth="1"/>
    <col min="12" max="12" width="16.875" style="118" bestFit="1" customWidth="1"/>
    <col min="14" max="14" width="19" style="118" bestFit="1" customWidth="1"/>
    <col min="15" max="15" width="6.375" style="118" bestFit="1" customWidth="1"/>
    <col min="16" max="16" width="16.5" style="118" bestFit="1" customWidth="1"/>
    <col min="17" max="17" width="5.125" style="118" bestFit="1" customWidth="1"/>
    <col min="18" max="18" width="55.125" style="118" bestFit="1" customWidth="1"/>
  </cols>
  <sheetData>
    <row r="1" spans="1:18">
      <c r="A1" s="14" t="s">
        <v>43</v>
      </c>
      <c r="B1" s="14" t="s">
        <v>2355</v>
      </c>
      <c r="C1" s="14" t="s">
        <v>68</v>
      </c>
      <c r="D1" s="3" t="s">
        <v>2356</v>
      </c>
      <c r="E1" s="3" t="s">
        <v>2355</v>
      </c>
      <c r="F1" s="3" t="s">
        <v>2357</v>
      </c>
      <c r="G1" s="3" t="s">
        <v>2355</v>
      </c>
      <c r="H1" s="3" t="s">
        <v>2358</v>
      </c>
      <c r="I1" s="14" t="s">
        <v>2355</v>
      </c>
      <c r="J1" s="14" t="s">
        <v>2359</v>
      </c>
      <c r="K1" s="14" t="s">
        <v>2355</v>
      </c>
      <c r="L1" s="14" t="s">
        <v>2359</v>
      </c>
      <c r="N1" s="12" t="s">
        <v>2360</v>
      </c>
      <c r="P1" s="31" t="s">
        <v>2361</v>
      </c>
      <c r="Q1" s="31">
        <v>29.8</v>
      </c>
      <c r="R1" t="s">
        <v>2362</v>
      </c>
    </row>
    <row r="2" spans="1:18">
      <c r="A2" s="15" t="s">
        <v>2363</v>
      </c>
      <c r="P2" s="31" t="s">
        <v>2364</v>
      </c>
      <c r="Q2">
        <v>82.5</v>
      </c>
    </row>
    <row r="3" spans="1:18">
      <c r="A3" t="s">
        <v>277</v>
      </c>
      <c r="B3" s="12" t="s">
        <v>2365</v>
      </c>
      <c r="C3" t="s">
        <v>56</v>
      </c>
      <c r="D3" s="13">
        <f>1.3</f>
        <v>1.3</v>
      </c>
      <c r="E3" s="31" t="s">
        <v>2366</v>
      </c>
      <c r="F3" s="31">
        <f>D3/$O$6</f>
        <v>5.2000000000000005E-2</v>
      </c>
      <c r="G3" s="12" t="s">
        <v>2365</v>
      </c>
      <c r="H3" s="31">
        <f>F3*$Q$1</f>
        <v>1.5496000000000001</v>
      </c>
      <c r="I3" s="12" t="s">
        <v>2367</v>
      </c>
      <c r="J3" s="13">
        <f>D3/$P$3</f>
        <v>0.3611111111111111</v>
      </c>
      <c r="K3" s="12" t="s">
        <v>2368</v>
      </c>
      <c r="L3" s="13">
        <f>J3*33.33</f>
        <v>12.035833333333333</v>
      </c>
      <c r="O3" s="12" t="s">
        <v>2369</v>
      </c>
      <c r="P3" s="12">
        <v>3.6</v>
      </c>
      <c r="Q3" s="12" t="s">
        <v>2370</v>
      </c>
    </row>
    <row r="4" spans="1:18">
      <c r="A4" t="s">
        <v>2371</v>
      </c>
      <c r="B4" t="s">
        <v>2365</v>
      </c>
      <c r="C4" t="s">
        <v>56</v>
      </c>
      <c r="D4" s="13">
        <f>0.16</f>
        <v>0.16</v>
      </c>
      <c r="E4" s="31" t="s">
        <v>2366</v>
      </c>
      <c r="F4" s="31">
        <f>D4/$O$6</f>
        <v>6.4000000000000003E-3</v>
      </c>
      <c r="G4" t="s">
        <v>2365</v>
      </c>
      <c r="H4" s="31">
        <f>F4*$Q$1</f>
        <v>0.19072</v>
      </c>
      <c r="I4" s="12" t="s">
        <v>2367</v>
      </c>
      <c r="J4" s="13">
        <f>D4/$P$3</f>
        <v>4.4444444444444446E-2</v>
      </c>
      <c r="K4" s="12" t="s">
        <v>2368</v>
      </c>
      <c r="L4" s="13">
        <f>J4*33.33</f>
        <v>1.4813333333333334</v>
      </c>
      <c r="O4" s="12" t="s">
        <v>2372</v>
      </c>
      <c r="P4" s="12">
        <f>1/3.6</f>
        <v>0.27777777777777779</v>
      </c>
      <c r="Q4" s="12" t="s">
        <v>2373</v>
      </c>
    </row>
    <row r="5" spans="1:18">
      <c r="A5" s="12" t="s">
        <v>2374</v>
      </c>
      <c r="B5" s="12" t="s">
        <v>2365</v>
      </c>
      <c r="C5" t="s">
        <v>56</v>
      </c>
      <c r="D5">
        <v>0.9</v>
      </c>
      <c r="E5" s="31" t="s">
        <v>2366</v>
      </c>
      <c r="F5" s="31">
        <f>D5/$O$6</f>
        <v>3.6000000000000004E-2</v>
      </c>
      <c r="G5" s="12" t="s">
        <v>2365</v>
      </c>
      <c r="H5" s="31">
        <f>F5*$Q$1</f>
        <v>1.0728000000000002</v>
      </c>
      <c r="I5" s="12" t="s">
        <v>2367</v>
      </c>
      <c r="J5" s="13">
        <f>D5/$P$3</f>
        <v>0.25</v>
      </c>
      <c r="K5" s="12" t="s">
        <v>2368</v>
      </c>
      <c r="L5" s="13">
        <f>J5*33.33</f>
        <v>8.3324999999999996</v>
      </c>
    </row>
    <row r="6" spans="1:18">
      <c r="I6" s="12"/>
      <c r="K6" s="12"/>
      <c r="L6" s="13"/>
      <c r="N6" s="31" t="s">
        <v>2375</v>
      </c>
      <c r="O6">
        <v>25</v>
      </c>
    </row>
    <row r="7" spans="1:18">
      <c r="A7" s="15" t="s">
        <v>2376</v>
      </c>
      <c r="B7" s="12"/>
      <c r="I7" s="12"/>
      <c r="K7" s="12"/>
      <c r="L7" s="13"/>
    </row>
    <row r="8" spans="1:18">
      <c r="A8" s="12" t="s">
        <v>277</v>
      </c>
      <c r="B8" t="s">
        <v>2365</v>
      </c>
      <c r="C8" t="s">
        <v>56</v>
      </c>
      <c r="D8">
        <v>3.8</v>
      </c>
      <c r="I8" s="12" t="s">
        <v>2367</v>
      </c>
      <c r="J8" s="13">
        <f>D8/$P$3</f>
        <v>1.0555555555555556</v>
      </c>
      <c r="K8" s="12" t="s">
        <v>2368</v>
      </c>
      <c r="L8" s="13">
        <f>J8*33.33</f>
        <v>35.181666666666665</v>
      </c>
    </row>
    <row r="9" spans="1:18">
      <c r="A9" s="12" t="s">
        <v>2371</v>
      </c>
      <c r="B9" s="12" t="s">
        <v>2365</v>
      </c>
      <c r="C9" t="s">
        <v>56</v>
      </c>
      <c r="D9">
        <v>2.9</v>
      </c>
      <c r="I9" s="12" t="s">
        <v>2367</v>
      </c>
      <c r="J9" s="13">
        <f>D9/$P$3</f>
        <v>0.80555555555555547</v>
      </c>
      <c r="K9" s="12" t="s">
        <v>2368</v>
      </c>
      <c r="L9" s="13">
        <f>J9*33.33</f>
        <v>26.849166666666662</v>
      </c>
    </row>
    <row r="10" spans="1:18">
      <c r="A10" s="12" t="s">
        <v>2377</v>
      </c>
      <c r="B10" t="s">
        <v>2365</v>
      </c>
      <c r="C10" t="s">
        <v>56</v>
      </c>
      <c r="D10">
        <v>1.6</v>
      </c>
      <c r="I10" s="12" t="s">
        <v>2367</v>
      </c>
      <c r="J10" s="13">
        <f>D10/$P$3</f>
        <v>0.44444444444444448</v>
      </c>
      <c r="K10" s="12" t="s">
        <v>2368</v>
      </c>
      <c r="L10" s="13">
        <f>J10*33.33</f>
        <v>14.813333333333334</v>
      </c>
    </row>
    <row r="14" spans="1:18">
      <c r="A14" s="3"/>
    </row>
    <row r="15" spans="1:18">
      <c r="A15" s="30"/>
    </row>
    <row r="16" spans="1:18">
      <c r="A16" s="30"/>
    </row>
    <row r="17" spans="1:2">
      <c r="A17" s="30"/>
    </row>
    <row r="18" spans="1:2">
      <c r="A18" s="30"/>
      <c r="B18" s="30"/>
    </row>
    <row r="19" spans="1:2">
      <c r="A19" s="30"/>
    </row>
    <row r="21" spans="1:2">
      <c r="A21" s="60"/>
    </row>
    <row r="23" spans="1:2">
      <c r="A23" s="61"/>
    </row>
    <row r="24" spans="1:2">
      <c r="A24" s="60"/>
    </row>
    <row r="25" spans="1:2">
      <c r="A25" s="61"/>
    </row>
    <row r="26" spans="1:2">
      <c r="A26" s="61"/>
    </row>
    <row r="27" spans="1:2">
      <c r="A27" s="60"/>
    </row>
    <row r="28" spans="1:2">
      <c r="A28" s="61"/>
    </row>
    <row r="29" spans="1:2">
      <c r="A29" s="61"/>
    </row>
    <row r="30" spans="1:2">
      <c r="A30" s="60"/>
    </row>
    <row r="31" spans="1:2">
      <c r="A31" s="61"/>
    </row>
    <row r="32" spans="1:2">
      <c r="A32" s="61"/>
    </row>
    <row r="33" spans="1:1">
      <c r="A33" s="61"/>
    </row>
    <row r="34" spans="1:1">
      <c r="A34" s="62"/>
    </row>
  </sheetData>
  <pageMargins left="0.7" right="0.7" top="0.78740157499999996" bottom="0.78740157499999996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7"/>
  <sheetViews>
    <sheetView workbookViewId="0">
      <pane xSplit="1" topLeftCell="AI1" activePane="topRight" state="frozen"/>
      <selection pane="topRight" activeCell="AI38" sqref="AI38"/>
    </sheetView>
  </sheetViews>
  <sheetFormatPr baseColWidth="10" defaultColWidth="8.875" defaultRowHeight="15.75"/>
  <cols>
    <col min="1" max="1" width="5.625" style="118" bestFit="1" customWidth="1"/>
    <col min="2" max="2" width="36.625" style="118" bestFit="1" customWidth="1"/>
    <col min="3" max="3" width="12.125" style="118" bestFit="1" customWidth="1"/>
    <col min="4" max="4" width="44.125" style="118" bestFit="1" customWidth="1"/>
    <col min="5" max="5" width="21.125" style="118" bestFit="1" customWidth="1"/>
    <col min="6" max="6" width="24.375" style="118" bestFit="1" customWidth="1"/>
    <col min="7" max="7" width="23.875" style="118" bestFit="1" customWidth="1"/>
    <col min="8" max="8" width="27" style="118" bestFit="1" customWidth="1"/>
    <col min="9" max="9" width="20.625" style="118" bestFit="1" customWidth="1"/>
    <col min="10" max="10" width="24.125" style="118" bestFit="1" customWidth="1"/>
    <col min="11" max="11" width="17.625" style="118" bestFit="1" customWidth="1"/>
    <col min="12" max="12" width="24.375" style="118" bestFit="1" customWidth="1"/>
    <col min="13" max="13" width="21.875" style="118" bestFit="1" customWidth="1"/>
    <col min="14" max="14" width="18.125" style="118" bestFit="1" customWidth="1"/>
    <col min="15" max="15" width="21" style="118" bestFit="1" customWidth="1"/>
    <col min="16" max="16" width="25.5" style="118" bestFit="1" customWidth="1"/>
    <col min="17" max="17" width="19" style="118" bestFit="1" customWidth="1"/>
    <col min="18" max="18" width="25.625" style="118" bestFit="1" customWidth="1"/>
    <col min="19" max="19" width="23.125" style="118" bestFit="1" customWidth="1"/>
    <col min="20" max="20" width="19.5" style="118" bestFit="1" customWidth="1"/>
    <col min="21" max="21" width="23.875" style="118" bestFit="1" customWidth="1"/>
    <col min="22" max="22" width="28.375" style="118" bestFit="1" customWidth="1"/>
    <col min="23" max="23" width="21.875" style="118" bestFit="1" customWidth="1"/>
    <col min="24" max="24" width="28.5" style="118" bestFit="1" customWidth="1"/>
    <col min="25" max="25" width="25.875" style="118" bestFit="1" customWidth="1"/>
    <col min="26" max="26" width="22.375" style="118" bestFit="1" customWidth="1"/>
    <col min="27" max="27" width="24.375" style="118" bestFit="1" customWidth="1"/>
    <col min="28" max="28" width="28.875" style="118" bestFit="1" customWidth="1"/>
    <col min="29" max="29" width="22.375" style="118" bestFit="1" customWidth="1"/>
    <col min="30" max="30" width="29" style="118" bestFit="1" customWidth="1"/>
    <col min="31" max="31" width="26.375" style="118" bestFit="1" customWidth="1"/>
    <col min="32" max="32" width="22.875" style="118" bestFit="1" customWidth="1"/>
    <col min="33" max="33" width="17" style="118" bestFit="1" customWidth="1"/>
    <col min="34" max="34" width="25.375" style="118" bestFit="1" customWidth="1"/>
    <col min="35" max="35" width="44.125" style="118" bestFit="1" customWidth="1"/>
    <col min="36" max="36" width="23.125" style="118" bestFit="1" customWidth="1"/>
    <col min="37" max="37" width="20.375" style="118" bestFit="1" customWidth="1"/>
    <col min="38" max="38" width="19.125" style="118" bestFit="1" customWidth="1"/>
    <col min="39" max="39" width="30" style="118" bestFit="1" customWidth="1"/>
    <col min="40" max="40" width="19.5" style="118" bestFit="1" customWidth="1"/>
    <col min="41" max="41" width="18.375" style="118" bestFit="1" customWidth="1"/>
  </cols>
  <sheetData>
    <row r="1" spans="1:41" s="3" customFormat="1">
      <c r="A1" s="94" t="s">
        <v>2378</v>
      </c>
      <c r="B1" s="3" t="s">
        <v>819</v>
      </c>
      <c r="C1" s="3" t="s">
        <v>2379</v>
      </c>
      <c r="D1" s="95" t="s">
        <v>253</v>
      </c>
      <c r="E1" s="97" t="s">
        <v>2380</v>
      </c>
      <c r="F1" s="97" t="s">
        <v>2381</v>
      </c>
      <c r="G1" s="97" t="s">
        <v>2382</v>
      </c>
      <c r="H1" s="98" t="s">
        <v>2383</v>
      </c>
      <c r="I1" s="98" t="s">
        <v>2384</v>
      </c>
      <c r="J1" s="98" t="s">
        <v>2385</v>
      </c>
      <c r="K1" s="98" t="s">
        <v>2386</v>
      </c>
      <c r="L1" s="98" t="s">
        <v>2387</v>
      </c>
      <c r="M1" s="98" t="s">
        <v>2388</v>
      </c>
      <c r="N1" s="98" t="s">
        <v>2389</v>
      </c>
      <c r="O1" s="98" t="s">
        <v>2390</v>
      </c>
      <c r="P1" s="98" t="s">
        <v>2391</v>
      </c>
      <c r="Q1" s="98" t="s">
        <v>2392</v>
      </c>
      <c r="R1" s="98" t="s">
        <v>2393</v>
      </c>
      <c r="S1" s="98" t="s">
        <v>2394</v>
      </c>
      <c r="T1" s="98" t="s">
        <v>2395</v>
      </c>
      <c r="U1" s="99" t="s">
        <v>2396</v>
      </c>
      <c r="V1" s="99" t="s">
        <v>2397</v>
      </c>
      <c r="W1" s="99" t="s">
        <v>2398</v>
      </c>
      <c r="X1" s="99" t="s">
        <v>2399</v>
      </c>
      <c r="Y1" s="99" t="s">
        <v>2400</v>
      </c>
      <c r="Z1" s="99" t="s">
        <v>2401</v>
      </c>
      <c r="AA1" s="99" t="s">
        <v>2402</v>
      </c>
      <c r="AB1" s="99" t="s">
        <v>2403</v>
      </c>
      <c r="AC1" s="99" t="s">
        <v>2404</v>
      </c>
      <c r="AD1" s="99" t="s">
        <v>2405</v>
      </c>
      <c r="AE1" s="99" t="s">
        <v>2406</v>
      </c>
      <c r="AF1" s="99" t="s">
        <v>2407</v>
      </c>
      <c r="AG1" s="101" t="s">
        <v>2408</v>
      </c>
      <c r="AH1" s="102" t="s">
        <v>2409</v>
      </c>
      <c r="AI1" s="106" t="s">
        <v>253</v>
      </c>
      <c r="AJ1" s="105" t="s">
        <v>2410</v>
      </c>
      <c r="AK1" s="103" t="s">
        <v>2411</v>
      </c>
      <c r="AL1" s="103" t="s">
        <v>2412</v>
      </c>
      <c r="AM1" s="103" t="s">
        <v>2413</v>
      </c>
      <c r="AN1" s="103" t="s">
        <v>2414</v>
      </c>
      <c r="AO1" s="104" t="s">
        <v>2415</v>
      </c>
    </row>
    <row r="2" spans="1:41" s="107" customFormat="1">
      <c r="A2" s="3">
        <v>2025</v>
      </c>
      <c r="B2" s="107">
        <v>2.0388163982075249</v>
      </c>
      <c r="C2" s="107">
        <v>2.5898200972602741</v>
      </c>
      <c r="D2" s="107">
        <v>4.7513999999999994</v>
      </c>
      <c r="E2" s="107">
        <v>0.36659021700856959</v>
      </c>
      <c r="F2" s="107">
        <v>0.46751821648370551</v>
      </c>
      <c r="G2" s="107">
        <v>0.1018919363964793</v>
      </c>
      <c r="H2" s="107">
        <v>0.13747402759886301</v>
      </c>
      <c r="I2" s="107">
        <v>1.215341091195463</v>
      </c>
      <c r="J2" s="107">
        <v>0.2096032935294618</v>
      </c>
      <c r="K2" s="107">
        <v>0.23568503104545679</v>
      </c>
      <c r="L2" s="107">
        <v>0.19116000811175121</v>
      </c>
      <c r="M2" s="107">
        <v>0.1911635233038925</v>
      </c>
      <c r="N2" s="107">
        <v>2.0429529471860248</v>
      </c>
      <c r="O2" s="107">
        <v>0.2395512991192312</v>
      </c>
      <c r="P2" s="107">
        <v>7.4166119921696153E-2</v>
      </c>
      <c r="Q2" s="107">
        <v>1.4938978339336811E-2</v>
      </c>
      <c r="R2" s="107">
        <v>7.4792997104583342E-2</v>
      </c>
      <c r="S2" s="107">
        <v>0.68958670990044957</v>
      </c>
      <c r="T2" s="107">
        <v>1.093036104385297</v>
      </c>
      <c r="U2" s="107">
        <v>71.350332672413813</v>
      </c>
      <c r="V2" s="107">
        <v>28.32391993965518</v>
      </c>
      <c r="W2" s="107">
        <v>12.411879300703021</v>
      </c>
      <c r="X2" s="107">
        <v>292.27999999999997</v>
      </c>
      <c r="Y2" s="107">
        <v>227.3288888888888</v>
      </c>
      <c r="Z2" s="107">
        <v>744.39028060114981</v>
      </c>
      <c r="AA2" s="107">
        <v>92.971645603448295</v>
      </c>
      <c r="AB2" s="107">
        <v>0.99552231341072073</v>
      </c>
      <c r="AC2" s="107">
        <v>17.892439322769629</v>
      </c>
      <c r="AD2" s="107">
        <v>19.824236655665569</v>
      </c>
      <c r="AE2" s="107">
        <v>4911.927777777777</v>
      </c>
      <c r="AF2" s="107">
        <v>5043.6116216730716</v>
      </c>
      <c r="AG2" s="107">
        <v>10.26909662987716</v>
      </c>
      <c r="AH2" s="107">
        <v>0.1716</v>
      </c>
      <c r="AI2" s="108">
        <v>4.9163999999999994</v>
      </c>
      <c r="AJ2" s="107">
        <v>2.4919924059194289</v>
      </c>
      <c r="AK2" s="107" t="s">
        <v>2416</v>
      </c>
      <c r="AL2" s="107">
        <f t="shared" ref="AL2:AL27" si="0">IF(AK2="Green",AH2,AI2)</f>
        <v>0.1716</v>
      </c>
      <c r="AM2" s="107">
        <v>1.093036104385297</v>
      </c>
      <c r="AN2" s="107" t="s">
        <v>2269</v>
      </c>
      <c r="AO2" s="107">
        <f t="shared" ref="AO2:AO27" si="1">IF(AN2="NH3",AF2,IF(AN2="New pipeline",AG2,IF(AN2="LH2",Z2,IF(AN2="Retrofit pipeline",AG2,0))))/1000</f>
        <v>5.0436116216730715</v>
      </c>
    </row>
    <row r="3" spans="1:41" s="13" customFormat="1">
      <c r="A3" s="31">
        <v>2026</v>
      </c>
      <c r="B3" s="13">
        <v>1.9967777756413181</v>
      </c>
      <c r="C3" s="13">
        <v>2.3734467440547942</v>
      </c>
      <c r="D3" s="13">
        <v>4.6456799999999996</v>
      </c>
      <c r="E3" s="13">
        <v>0.36802007400856962</v>
      </c>
      <c r="F3" s="13">
        <v>0.46960800748370551</v>
      </c>
      <c r="G3" s="13">
        <v>0.1033217933964793</v>
      </c>
      <c r="H3" s="13">
        <v>0.13956381859886299</v>
      </c>
      <c r="I3" s="13">
        <v>1.1758232918622049</v>
      </c>
      <c r="J3" s="13">
        <v>0.20734272153994621</v>
      </c>
      <c r="K3" s="13">
        <v>0.2236085572533614</v>
      </c>
      <c r="L3" s="13">
        <v>0.18911054606632349</v>
      </c>
      <c r="M3" s="13">
        <v>0.18263979975919631</v>
      </c>
      <c r="N3" s="13">
        <v>1.978524916481033</v>
      </c>
      <c r="O3" s="13">
        <v>0.23488796998286121</v>
      </c>
      <c r="P3" s="13">
        <v>7.4143958956438744E-2</v>
      </c>
      <c r="Q3" s="13">
        <v>1.3927083245758139E-2</v>
      </c>
      <c r="R3" s="13">
        <v>7.4763616574908889E-2</v>
      </c>
      <c r="S3" s="13">
        <v>0.6637381561212099</v>
      </c>
      <c r="T3" s="13">
        <v>1.061460784881177</v>
      </c>
      <c r="U3" s="13">
        <v>68.496319365517266</v>
      </c>
      <c r="V3" s="13">
        <v>27.190963142068981</v>
      </c>
      <c r="W3" s="13">
        <v>12.15385313956031</v>
      </c>
      <c r="X3" s="13">
        <v>274.89999999999998</v>
      </c>
      <c r="Y3" s="13">
        <v>207.7022222222221</v>
      </c>
      <c r="Z3" s="13">
        <v>696.55027940365676</v>
      </c>
      <c r="AA3" s="13">
        <v>89.252779779310373</v>
      </c>
      <c r="AB3" s="13">
        <v>0.955701420874292</v>
      </c>
      <c r="AC3" s="13">
        <v>17.510496074394641</v>
      </c>
      <c r="AD3" s="13">
        <v>18.645417601760169</v>
      </c>
      <c r="AE3" s="13">
        <v>4502.2511111111089</v>
      </c>
      <c r="AF3" s="13">
        <v>4628.6155059874482</v>
      </c>
      <c r="AG3" s="13">
        <v>9.8583327646820731</v>
      </c>
      <c r="AH3" s="13">
        <v>0.1716</v>
      </c>
      <c r="AI3" s="109">
        <v>4.8106800000000014</v>
      </c>
      <c r="AJ3" s="13">
        <v>2.3734467440547942</v>
      </c>
      <c r="AK3" s="13" t="s">
        <v>2417</v>
      </c>
      <c r="AL3" s="13">
        <f t="shared" si="0"/>
        <v>4.8106800000000014</v>
      </c>
      <c r="AM3" s="13">
        <v>1.061460784881177</v>
      </c>
      <c r="AN3" s="13" t="s">
        <v>2269</v>
      </c>
      <c r="AO3" s="13">
        <f t="shared" si="1"/>
        <v>4.6286155059874483</v>
      </c>
    </row>
    <row r="4" spans="1:41" s="13" customFormat="1">
      <c r="A4" s="31">
        <v>2027</v>
      </c>
      <c r="B4" s="13">
        <v>1.9574658287480271</v>
      </c>
      <c r="C4" s="13">
        <v>2.1557201748493151</v>
      </c>
      <c r="D4" s="13">
        <v>4.5399599999999998</v>
      </c>
      <c r="E4" s="13">
        <v>0.3694499310085696</v>
      </c>
      <c r="F4" s="13">
        <v>0.47169779848370552</v>
      </c>
      <c r="G4" s="13">
        <v>0.1047516503964793</v>
      </c>
      <c r="H4" s="13">
        <v>0.141653609598863</v>
      </c>
      <c r="I4" s="13">
        <v>1.138194656082554</v>
      </c>
      <c r="J4" s="13">
        <v>0.20536512575887331</v>
      </c>
      <c r="K4" s="13">
        <v>0.2115340095353741</v>
      </c>
      <c r="L4" s="13">
        <v>0.18725549515646731</v>
      </c>
      <c r="M4" s="13">
        <v>0.17427789655236439</v>
      </c>
      <c r="N4" s="13">
        <v>1.916627183085633</v>
      </c>
      <c r="O4" s="13">
        <v>0.2311534940497762</v>
      </c>
      <c r="P4" s="13">
        <v>7.4131743970772754E-2</v>
      </c>
      <c r="Q4" s="13">
        <v>1.2913745365953929E-2</v>
      </c>
      <c r="R4" s="13">
        <v>7.4747422210418732E-2</v>
      </c>
      <c r="S4" s="13">
        <v>0.64136106426107387</v>
      </c>
      <c r="T4" s="13">
        <v>1.034307469857995</v>
      </c>
      <c r="U4" s="13">
        <v>65.642306058620719</v>
      </c>
      <c r="V4" s="13">
        <v>26.05800634448277</v>
      </c>
      <c r="W4" s="13">
        <v>11.895826978417601</v>
      </c>
      <c r="X4" s="13">
        <v>257.51999999999992</v>
      </c>
      <c r="Y4" s="13">
        <v>188.8479999999999</v>
      </c>
      <c r="Z4" s="13">
        <v>649.65609997337663</v>
      </c>
      <c r="AA4" s="13">
        <v>85.533913955172451</v>
      </c>
      <c r="AB4" s="13">
        <v>0.91588052833786326</v>
      </c>
      <c r="AC4" s="13">
        <v>17.12855282601965</v>
      </c>
      <c r="AD4" s="13">
        <v>17.46659854785478</v>
      </c>
      <c r="AE4" s="13">
        <v>4107.4439999999977</v>
      </c>
      <c r="AF4" s="13">
        <v>4228.4889458573834</v>
      </c>
      <c r="AG4" s="13">
        <v>9.4475688994869866</v>
      </c>
      <c r="AH4" s="13">
        <v>0.1716</v>
      </c>
      <c r="AI4" s="109">
        <v>4.7049599999999998</v>
      </c>
      <c r="AJ4" s="13">
        <v>2.1557201748493151</v>
      </c>
      <c r="AK4" s="13" t="s">
        <v>2417</v>
      </c>
      <c r="AL4" s="13">
        <f t="shared" si="0"/>
        <v>4.7049599999999998</v>
      </c>
      <c r="AM4" s="13">
        <v>1.0343074698579959</v>
      </c>
      <c r="AN4" s="13" t="s">
        <v>2269</v>
      </c>
      <c r="AO4" s="13">
        <f t="shared" si="1"/>
        <v>4.2284889458573831</v>
      </c>
    </row>
    <row r="5" spans="1:41" s="13" customFormat="1">
      <c r="A5" s="31">
        <v>2028</v>
      </c>
      <c r="B5" s="13">
        <v>1.920486979942289</v>
      </c>
      <c r="C5" s="13">
        <v>1.8216518896438361</v>
      </c>
      <c r="D5" s="13">
        <v>4.43424</v>
      </c>
      <c r="E5" s="13">
        <v>0.37087978800856958</v>
      </c>
      <c r="F5" s="13">
        <v>0.47378758948370547</v>
      </c>
      <c r="G5" s="13">
        <v>0.1061815073964793</v>
      </c>
      <c r="H5" s="13">
        <v>0.14374340059886301</v>
      </c>
      <c r="I5" s="13">
        <v>1.100022138799849</v>
      </c>
      <c r="J5" s="13">
        <v>0.20329216519091459</v>
      </c>
      <c r="K5" s="13">
        <v>0.19918432753377921</v>
      </c>
      <c r="L5" s="13">
        <v>0.18533492645409411</v>
      </c>
      <c r="M5" s="13">
        <v>0.1658800145921627</v>
      </c>
      <c r="N5" s="13">
        <v>1.8537135725708</v>
      </c>
      <c r="O5" s="13">
        <v>0.227105988663555</v>
      </c>
      <c r="P5" s="13">
        <v>7.4116177126555396E-2</v>
      </c>
      <c r="Q5" s="13">
        <v>1.1494263987755439E-2</v>
      </c>
      <c r="R5" s="13">
        <v>7.4726784024168574E-2</v>
      </c>
      <c r="S5" s="13">
        <v>0.61817126544562218</v>
      </c>
      <c r="T5" s="13">
        <v>1.0056144792476569</v>
      </c>
      <c r="U5" s="13">
        <v>62.788292751724171</v>
      </c>
      <c r="V5" s="13">
        <v>24.92504954689657</v>
      </c>
      <c r="W5" s="13">
        <v>11.637800817274901</v>
      </c>
      <c r="X5" s="13">
        <v>240.1399999999999</v>
      </c>
      <c r="Y5" s="13">
        <v>170.7662222222221</v>
      </c>
      <c r="Z5" s="13">
        <v>603.70774231030941</v>
      </c>
      <c r="AA5" s="13">
        <v>81.81504813103453</v>
      </c>
      <c r="AB5" s="13">
        <v>0.87605963580143453</v>
      </c>
      <c r="AC5" s="13">
        <v>16.746609577644659</v>
      </c>
      <c r="AD5" s="13">
        <v>16.28777949394939</v>
      </c>
      <c r="AE5" s="13">
        <v>3727.506444444442</v>
      </c>
      <c r="AF5" s="13">
        <v>3843.231941282872</v>
      </c>
      <c r="AG5" s="13">
        <v>9.036805034291902</v>
      </c>
      <c r="AH5" s="13">
        <v>0.1716</v>
      </c>
      <c r="AI5" s="109">
        <v>4.59924</v>
      </c>
      <c r="AJ5" s="13">
        <v>1.8216518896438361</v>
      </c>
      <c r="AK5" s="13" t="s">
        <v>2417</v>
      </c>
      <c r="AL5" s="13">
        <f t="shared" si="0"/>
        <v>4.59924</v>
      </c>
      <c r="AM5" s="13">
        <v>1.0056144792476569</v>
      </c>
      <c r="AN5" s="13" t="s">
        <v>2269</v>
      </c>
      <c r="AO5" s="13">
        <f t="shared" si="1"/>
        <v>3.8432319412828719</v>
      </c>
    </row>
    <row r="6" spans="1:41" s="13" customFormat="1">
      <c r="A6" s="31">
        <v>2029</v>
      </c>
      <c r="B6" s="13">
        <v>1.8855264146092321</v>
      </c>
      <c r="C6" s="13">
        <v>1.8311958884383559</v>
      </c>
      <c r="D6" s="13">
        <v>4.3285199999999993</v>
      </c>
      <c r="E6" s="13">
        <v>0.37230964500856961</v>
      </c>
      <c r="F6" s="13">
        <v>0.47587738048370543</v>
      </c>
      <c r="G6" s="13">
        <v>0.10761136439647929</v>
      </c>
      <c r="H6" s="13">
        <v>0.14583319159886299</v>
      </c>
      <c r="I6" s="13">
        <v>1.062215911925785</v>
      </c>
      <c r="J6" s="13">
        <v>0.201267508449435</v>
      </c>
      <c r="K6" s="13">
        <v>0.18764378222273709</v>
      </c>
      <c r="L6" s="13">
        <v>0.18344754358670651</v>
      </c>
      <c r="M6" s="13">
        <v>0.15751851756370519</v>
      </c>
      <c r="N6" s="13">
        <v>1.7920932637483691</v>
      </c>
      <c r="O6" s="13">
        <v>0.2232170378222649</v>
      </c>
      <c r="P6" s="13">
        <v>7.4102308053592345E-2</v>
      </c>
      <c r="Q6" s="13">
        <v>1.127162178119448E-2</v>
      </c>
      <c r="R6" s="13">
        <v>7.4708396706422486E-2</v>
      </c>
      <c r="S6" s="13">
        <v>0.59574271726372019</v>
      </c>
      <c r="T6" s="13">
        <v>0.97904208162719453</v>
      </c>
      <c r="U6" s="13">
        <v>59.934279444827617</v>
      </c>
      <c r="V6" s="13">
        <v>23.79209274931036</v>
      </c>
      <c r="W6" s="13">
        <v>11.37977465613219</v>
      </c>
      <c r="X6" s="13">
        <v>222.75999999999991</v>
      </c>
      <c r="Y6" s="13">
        <v>153.45688888888881</v>
      </c>
      <c r="Z6" s="13">
        <v>558.70520641445501</v>
      </c>
      <c r="AA6" s="13">
        <v>78.096182306896594</v>
      </c>
      <c r="AB6" s="13">
        <v>0.83623874326500569</v>
      </c>
      <c r="AC6" s="13">
        <v>16.364666329269671</v>
      </c>
      <c r="AD6" s="13">
        <v>15.108960440043999</v>
      </c>
      <c r="AE6" s="13">
        <v>3362.4384444444431</v>
      </c>
      <c r="AF6" s="13">
        <v>3472.8444922639178</v>
      </c>
      <c r="AG6" s="13">
        <v>8.6260411690968155</v>
      </c>
      <c r="AH6" s="13">
        <v>0.1716</v>
      </c>
      <c r="AI6" s="109">
        <v>4.4935199999999993</v>
      </c>
      <c r="AJ6" s="13">
        <v>1.8311958884383559</v>
      </c>
      <c r="AK6" s="13" t="s">
        <v>2417</v>
      </c>
      <c r="AL6" s="13">
        <f t="shared" si="0"/>
        <v>4.4935199999999993</v>
      </c>
      <c r="AM6" s="13">
        <v>0.37230964500856961</v>
      </c>
      <c r="AN6" s="13" t="s">
        <v>2418</v>
      </c>
      <c r="AO6" s="13">
        <f t="shared" si="1"/>
        <v>8.6260411690968156E-3</v>
      </c>
    </row>
    <row r="7" spans="1:41" s="107" customFormat="1">
      <c r="A7" s="17">
        <v>2030</v>
      </c>
      <c r="B7" s="107">
        <v>1.852328596965777</v>
      </c>
      <c r="C7" s="107">
        <v>1.839386671232877</v>
      </c>
      <c r="D7" s="107">
        <v>4.2227999999999994</v>
      </c>
      <c r="E7" s="107">
        <v>0.37373950200856948</v>
      </c>
      <c r="F7" s="107">
        <v>0.47796717148370538</v>
      </c>
      <c r="G7" s="107">
        <v>0.1090412213964793</v>
      </c>
      <c r="H7" s="107">
        <v>0.147922982598863</v>
      </c>
      <c r="I7" s="107">
        <v>1.024984175495296</v>
      </c>
      <c r="J7" s="107">
        <v>0.19932705968364769</v>
      </c>
      <c r="K7" s="107">
        <v>0.17610160343567219</v>
      </c>
      <c r="L7" s="107">
        <v>0.18161801352704651</v>
      </c>
      <c r="M7" s="107">
        <v>0.14920763772648751</v>
      </c>
      <c r="N7" s="107">
        <v>1.7312384898681501</v>
      </c>
      <c r="O7" s="107">
        <v>0.2196044948401174</v>
      </c>
      <c r="P7" s="107">
        <v>7.4091398702269065E-2</v>
      </c>
      <c r="Q7" s="107">
        <v>1.104524098671056E-2</v>
      </c>
      <c r="R7" s="107">
        <v>7.46939333237783E-2</v>
      </c>
      <c r="S7" s="107">
        <v>0.57439461349401699</v>
      </c>
      <c r="T7" s="107">
        <v>0.95382968134689228</v>
      </c>
      <c r="U7" s="107">
        <v>57.080266137931083</v>
      </c>
      <c r="V7" s="107">
        <v>22.65913595172416</v>
      </c>
      <c r="W7" s="107">
        <v>11.121748494989481</v>
      </c>
      <c r="X7" s="107">
        <v>205.38</v>
      </c>
      <c r="Y7" s="107">
        <v>136.91999999999999</v>
      </c>
      <c r="Z7" s="107">
        <v>514.64849228581375</v>
      </c>
      <c r="AA7" s="107">
        <v>74.377316482758673</v>
      </c>
      <c r="AB7" s="107">
        <v>0.79641785072857696</v>
      </c>
      <c r="AC7" s="107">
        <v>15.982723080894671</v>
      </c>
      <c r="AD7" s="107">
        <v>13.930141386138621</v>
      </c>
      <c r="AE7" s="107">
        <v>3012.24</v>
      </c>
      <c r="AF7" s="107">
        <v>3117.326598800521</v>
      </c>
      <c r="AG7" s="107">
        <v>8.2152773039017308</v>
      </c>
      <c r="AH7" s="107">
        <v>0.1716</v>
      </c>
      <c r="AI7" s="108">
        <v>4.3877999999999986</v>
      </c>
      <c r="AJ7" s="107">
        <v>1.839386671232877</v>
      </c>
      <c r="AK7" s="107" t="s">
        <v>2417</v>
      </c>
      <c r="AL7" s="107">
        <f t="shared" si="0"/>
        <v>4.3877999999999986</v>
      </c>
      <c r="AM7" s="107">
        <v>0.37373950200856948</v>
      </c>
      <c r="AN7" s="107" t="s">
        <v>2418</v>
      </c>
      <c r="AO7" s="107">
        <f t="shared" si="1"/>
        <v>8.2152773039017302E-3</v>
      </c>
    </row>
    <row r="8" spans="1:41" s="13" customFormat="1">
      <c r="A8" s="31">
        <v>2031</v>
      </c>
      <c r="B8" s="13">
        <v>1.8032134661126999</v>
      </c>
      <c r="C8" s="13">
        <v>1.8565167630821919</v>
      </c>
      <c r="D8" s="13">
        <v>4.1170799999999996</v>
      </c>
      <c r="E8" s="13">
        <v>0.37380449550856959</v>
      </c>
      <c r="F8" s="13">
        <v>0.47806216198370538</v>
      </c>
      <c r="G8" s="13">
        <v>0.1091062148964793</v>
      </c>
      <c r="H8" s="13">
        <v>0.148017973098863</v>
      </c>
      <c r="I8" s="13">
        <v>0.9900418794521586</v>
      </c>
      <c r="J8" s="13">
        <v>0.19572081523556731</v>
      </c>
      <c r="K8" s="13">
        <v>0.16458191631204019</v>
      </c>
      <c r="L8" s="13">
        <v>0.1780235470359007</v>
      </c>
      <c r="M8" s="13">
        <v>0.14107084175116141</v>
      </c>
      <c r="N8" s="13">
        <v>1.669438999786828</v>
      </c>
      <c r="O8" s="13">
        <v>0.2131907256288128</v>
      </c>
      <c r="P8" s="13">
        <v>7.4093556708610425E-2</v>
      </c>
      <c r="Q8" s="13">
        <v>1.0830098939549251E-2</v>
      </c>
      <c r="R8" s="13">
        <v>7.4696794362032443E-2</v>
      </c>
      <c r="S8" s="13">
        <v>0.5568659010214323</v>
      </c>
      <c r="T8" s="13">
        <v>0.9296770766604372</v>
      </c>
      <c r="U8" s="13">
        <v>54.226252831034529</v>
      </c>
      <c r="V8" s="13">
        <v>21.526179154137949</v>
      </c>
      <c r="W8" s="13">
        <v>10.86372233384677</v>
      </c>
      <c r="X8" s="13">
        <v>191.8836</v>
      </c>
      <c r="Y8" s="13">
        <v>123.65832</v>
      </c>
      <c r="Z8" s="13">
        <v>477.92396436882962</v>
      </c>
      <c r="AA8" s="13">
        <v>69.01523087586213</v>
      </c>
      <c r="AB8" s="13">
        <v>0.75659695819214823</v>
      </c>
      <c r="AC8" s="13">
        <v>15.58090354162268</v>
      </c>
      <c r="AD8" s="13">
        <v>13.01473209504951</v>
      </c>
      <c r="AE8" s="13">
        <v>2732.2092600000001</v>
      </c>
      <c r="AF8" s="13">
        <v>2830.5767234707259</v>
      </c>
      <c r="AG8" s="13">
        <v>7.8045134387066453</v>
      </c>
      <c r="AH8" s="13">
        <v>0.1716</v>
      </c>
      <c r="AI8" s="109">
        <v>4.2820799999999997</v>
      </c>
      <c r="AJ8" s="13">
        <v>1.8565167630821919</v>
      </c>
      <c r="AK8" s="13" t="s">
        <v>2417</v>
      </c>
      <c r="AL8" s="13">
        <f t="shared" si="0"/>
        <v>4.2820799999999997</v>
      </c>
      <c r="AM8" s="13">
        <v>0.37380449550856959</v>
      </c>
      <c r="AN8" s="13" t="s">
        <v>2418</v>
      </c>
      <c r="AO8" s="13">
        <f t="shared" si="1"/>
        <v>7.8045134387066456E-3</v>
      </c>
    </row>
    <row r="9" spans="1:41" s="13" customFormat="1">
      <c r="A9" s="31">
        <v>2032</v>
      </c>
      <c r="B9" s="13">
        <v>1.7642093806773009</v>
      </c>
      <c r="C9" s="13">
        <v>1.872222648339041</v>
      </c>
      <c r="D9" s="13">
        <v>4.0113599999999998</v>
      </c>
      <c r="E9" s="13">
        <v>0.37386948900856959</v>
      </c>
      <c r="F9" s="13">
        <v>0.47815715248370538</v>
      </c>
      <c r="G9" s="13">
        <v>0.1091712083964793</v>
      </c>
      <c r="H9" s="13">
        <v>0.148112963598863</v>
      </c>
      <c r="I9" s="13">
        <v>0.95679716167413842</v>
      </c>
      <c r="J9" s="13">
        <v>0.19240125119151</v>
      </c>
      <c r="K9" s="13">
        <v>0.15306354640724359</v>
      </c>
      <c r="L9" s="13">
        <v>0.17462603654751879</v>
      </c>
      <c r="M9" s="13">
        <v>0.13305472142578759</v>
      </c>
      <c r="N9" s="13">
        <v>1.609942717246198</v>
      </c>
      <c r="O9" s="13">
        <v>0.2076648266712624</v>
      </c>
      <c r="P9" s="13">
        <v>7.4105790888716966E-2</v>
      </c>
      <c r="Q9" s="13">
        <v>1.06130304197823E-2</v>
      </c>
      <c r="R9" s="13">
        <v>7.47130141740978E-2</v>
      </c>
      <c r="S9" s="13">
        <v>0.54202128081549761</v>
      </c>
      <c r="T9" s="13">
        <v>0.909117942969357</v>
      </c>
      <c r="U9" s="13">
        <v>51.372239524137981</v>
      </c>
      <c r="V9" s="13">
        <v>20.39322235655175</v>
      </c>
      <c r="W9" s="13">
        <v>10.605696172704061</v>
      </c>
      <c r="X9" s="13">
        <v>178.38720000000001</v>
      </c>
      <c r="Y9" s="13">
        <v>110.99648000000001</v>
      </c>
      <c r="Z9" s="13">
        <v>441.97265377461389</v>
      </c>
      <c r="AA9" s="13">
        <v>63.826115772413857</v>
      </c>
      <c r="AB9" s="13">
        <v>0.71677606565571939</v>
      </c>
      <c r="AC9" s="13">
        <v>15.18012389325949</v>
      </c>
      <c r="AD9" s="13">
        <v>12.099322803960399</v>
      </c>
      <c r="AE9" s="13">
        <v>2463.7254399999988</v>
      </c>
      <c r="AF9" s="13">
        <v>2555.5477785352891</v>
      </c>
      <c r="AG9" s="13">
        <v>7.3937495735115588</v>
      </c>
      <c r="AH9" s="13">
        <v>0.1716</v>
      </c>
      <c r="AI9" s="109">
        <v>4.1763599999999999</v>
      </c>
      <c r="AJ9" s="13">
        <v>1.872222648339041</v>
      </c>
      <c r="AK9" s="13" t="s">
        <v>2417</v>
      </c>
      <c r="AL9" s="13">
        <f t="shared" si="0"/>
        <v>4.1763599999999999</v>
      </c>
      <c r="AM9" s="13">
        <v>0.37386948900856959</v>
      </c>
      <c r="AN9" s="13" t="s">
        <v>2418</v>
      </c>
      <c r="AO9" s="13">
        <f t="shared" si="1"/>
        <v>7.3937495735115592E-3</v>
      </c>
    </row>
    <row r="10" spans="1:41" s="13" customFormat="1">
      <c r="A10" s="31">
        <v>2033</v>
      </c>
      <c r="B10" s="13">
        <v>1.7265364913862671</v>
      </c>
      <c r="C10" s="13">
        <v>1.8865015333330479</v>
      </c>
      <c r="D10" s="13">
        <v>3.90564</v>
      </c>
      <c r="E10" s="13">
        <v>0.37393448250856959</v>
      </c>
      <c r="F10" s="13">
        <v>0.4782521429837055</v>
      </c>
      <c r="G10" s="13">
        <v>0.1092362018964793</v>
      </c>
      <c r="H10" s="13">
        <v>0.148207954098863</v>
      </c>
      <c r="I10" s="13">
        <v>0.92581468159785418</v>
      </c>
      <c r="J10" s="13">
        <v>0.18947560235448579</v>
      </c>
      <c r="K10" s="13">
        <v>0.14154806741756731</v>
      </c>
      <c r="L10" s="13">
        <v>0.17149915482732761</v>
      </c>
      <c r="M10" s="13">
        <v>0.12519035000943801</v>
      </c>
      <c r="N10" s="13">
        <v>1.553527856206673</v>
      </c>
      <c r="O10" s="13">
        <v>0.20328858047955281</v>
      </c>
      <c r="P10" s="13">
        <v>7.4131870305606695E-2</v>
      </c>
      <c r="Q10" s="13">
        <v>1.039495396179594E-2</v>
      </c>
      <c r="R10" s="13">
        <v>7.4747589702416226E-2</v>
      </c>
      <c r="S10" s="13">
        <v>0.53059397984996137</v>
      </c>
      <c r="T10" s="13">
        <v>0.89315697429933305</v>
      </c>
      <c r="U10" s="13">
        <v>48.518226217241427</v>
      </c>
      <c r="V10" s="13">
        <v>19.260265558965539</v>
      </c>
      <c r="W10" s="13">
        <v>10.34767001156135</v>
      </c>
      <c r="X10" s="13">
        <v>164.89080000000001</v>
      </c>
      <c r="Y10" s="13">
        <v>98.934479999999965</v>
      </c>
      <c r="Z10" s="13">
        <v>406.79456050316662</v>
      </c>
      <c r="AA10" s="13">
        <v>58.809971172413867</v>
      </c>
      <c r="AB10" s="13">
        <v>0.67695517311929065</v>
      </c>
      <c r="AC10" s="13">
        <v>14.780384135805109</v>
      </c>
      <c r="AD10" s="13">
        <v>11.183913512871291</v>
      </c>
      <c r="AE10" s="13">
        <v>2206.7885399999991</v>
      </c>
      <c r="AF10" s="13">
        <v>2292.2397639942092</v>
      </c>
      <c r="AG10" s="13">
        <v>6.9829857083164724</v>
      </c>
      <c r="AH10" s="13">
        <v>0.1716</v>
      </c>
      <c r="AI10" s="109">
        <v>4.0706399999999991</v>
      </c>
      <c r="AJ10" s="13">
        <v>1.8865015333330479</v>
      </c>
      <c r="AK10" s="13" t="s">
        <v>2417</v>
      </c>
      <c r="AL10" s="13">
        <f t="shared" si="0"/>
        <v>4.0706399999999991</v>
      </c>
      <c r="AM10" s="13">
        <v>0.37393448250856959</v>
      </c>
      <c r="AN10" s="13" t="s">
        <v>2418</v>
      </c>
      <c r="AO10" s="13">
        <f t="shared" si="1"/>
        <v>6.982985708316472E-3</v>
      </c>
    </row>
    <row r="11" spans="1:41" s="13" customFormat="1">
      <c r="A11" s="31">
        <v>2034</v>
      </c>
      <c r="B11" s="13">
        <v>1.6902489052399809</v>
      </c>
      <c r="C11" s="13">
        <v>1.8993507640773539</v>
      </c>
      <c r="D11" s="13">
        <v>3.7999200000000002</v>
      </c>
      <c r="E11" s="13">
        <v>0.37399947600856948</v>
      </c>
      <c r="F11" s="13">
        <v>0.47834713348370539</v>
      </c>
      <c r="G11" s="13">
        <v>0.1093011953964793</v>
      </c>
      <c r="H11" s="13">
        <v>0.14830294459886301</v>
      </c>
      <c r="I11" s="13">
        <v>0.89388908638314024</v>
      </c>
      <c r="J11" s="13">
        <v>0.1864069164010069</v>
      </c>
      <c r="K11" s="13">
        <v>0.13002667135722601</v>
      </c>
      <c r="L11" s="13">
        <v>0.1682740033324728</v>
      </c>
      <c r="M11" s="13">
        <v>0.1172465442039175</v>
      </c>
      <c r="N11" s="13">
        <v>1.495843221677764</v>
      </c>
      <c r="O11" s="13">
        <v>0.19837321711191891</v>
      </c>
      <c r="P11" s="13">
        <v>7.4152922288391987E-2</v>
      </c>
      <c r="Q11" s="13">
        <v>1.016995136205319E-2</v>
      </c>
      <c r="R11" s="13">
        <v>7.4775499967052475E-2</v>
      </c>
      <c r="S11" s="13">
        <v>0.5174574056393344</v>
      </c>
      <c r="T11" s="13">
        <v>0.87492899636875088</v>
      </c>
      <c r="U11" s="13">
        <v>45.664212910344872</v>
      </c>
      <c r="V11" s="13">
        <v>18.127308761379329</v>
      </c>
      <c r="W11" s="13">
        <v>10.08964385041865</v>
      </c>
      <c r="X11" s="13">
        <v>151.39439999999999</v>
      </c>
      <c r="Y11" s="13">
        <v>87.472319999999954</v>
      </c>
      <c r="Z11" s="13">
        <v>372.38968455448793</v>
      </c>
      <c r="AA11" s="13">
        <v>53.966797075862139</v>
      </c>
      <c r="AB11" s="13">
        <v>0.63713428058286181</v>
      </c>
      <c r="AC11" s="13">
        <v>14.381684269259541</v>
      </c>
      <c r="AD11" s="13">
        <v>10.26850422178218</v>
      </c>
      <c r="AE11" s="13">
        <v>1961.398559999999</v>
      </c>
      <c r="AF11" s="13">
        <v>2040.6526798474861</v>
      </c>
      <c r="AG11" s="13">
        <v>6.5722218431213859</v>
      </c>
      <c r="AH11" s="13">
        <v>0.1716</v>
      </c>
      <c r="AI11" s="109">
        <v>3.9649200000000002</v>
      </c>
      <c r="AJ11" s="13">
        <v>1.8993507640773539</v>
      </c>
      <c r="AK11" s="13" t="s">
        <v>2417</v>
      </c>
      <c r="AL11" s="13">
        <f t="shared" si="0"/>
        <v>3.9649200000000002</v>
      </c>
      <c r="AM11" s="13">
        <v>0.37399947600856948</v>
      </c>
      <c r="AN11" s="13" t="s">
        <v>2418</v>
      </c>
      <c r="AO11" s="13">
        <f t="shared" si="1"/>
        <v>6.5722218431213857E-3</v>
      </c>
    </row>
    <row r="12" spans="1:41" s="107" customFormat="1">
      <c r="A12" s="3">
        <v>2035</v>
      </c>
      <c r="B12" s="107">
        <v>1.6556399514014171</v>
      </c>
      <c r="C12" s="107">
        <v>1.9107678192844459</v>
      </c>
      <c r="D12" s="107">
        <v>3.6941999999999999</v>
      </c>
      <c r="E12" s="107">
        <v>0.37406446950856959</v>
      </c>
      <c r="F12" s="107">
        <v>0.47844212398370539</v>
      </c>
      <c r="G12" s="107">
        <v>0.1093661888964793</v>
      </c>
      <c r="H12" s="107">
        <v>0.14839793509886301</v>
      </c>
      <c r="I12" s="107">
        <v>0.85941856041512321</v>
      </c>
      <c r="J12" s="107">
        <v>0.18290968805235069</v>
      </c>
      <c r="K12" s="107">
        <v>0.1184949133972111</v>
      </c>
      <c r="L12" s="107">
        <v>0.1647544333981833</v>
      </c>
      <c r="M12" s="107">
        <v>0.1091208838471084</v>
      </c>
      <c r="N12" s="107">
        <v>1.4346984791099771</v>
      </c>
      <c r="O12" s="107">
        <v>0.1921233099086585</v>
      </c>
      <c r="P12" s="107">
        <v>7.4158911966328553E-2</v>
      </c>
      <c r="Q12" s="107">
        <v>9.9352568505444716E-3</v>
      </c>
      <c r="R12" s="107">
        <v>7.4783440952849431E-2</v>
      </c>
      <c r="S12" s="107">
        <v>0.50028036417743871</v>
      </c>
      <c r="T12" s="107">
        <v>0.85128128385581969</v>
      </c>
      <c r="U12" s="107">
        <v>42.810199603448318</v>
      </c>
      <c r="V12" s="107">
        <v>16.994351963793122</v>
      </c>
      <c r="W12" s="107">
        <v>9.831617689275939</v>
      </c>
      <c r="X12" s="107">
        <v>137.898</v>
      </c>
      <c r="Y12" s="107">
        <v>76.609999999999957</v>
      </c>
      <c r="Z12" s="107">
        <v>338.75802592857752</v>
      </c>
      <c r="AA12" s="107">
        <v>49.296593482758688</v>
      </c>
      <c r="AB12" s="107">
        <v>0.59731338804643297</v>
      </c>
      <c r="AC12" s="107">
        <v>13.984024293622779</v>
      </c>
      <c r="AD12" s="107">
        <v>9.353094930693068</v>
      </c>
      <c r="AE12" s="107">
        <v>1727.555499999999</v>
      </c>
      <c r="AF12" s="107">
        <v>1800.7865260951201</v>
      </c>
      <c r="AG12" s="107">
        <v>6.1614579779263003</v>
      </c>
      <c r="AH12" s="107">
        <v>0.1716</v>
      </c>
      <c r="AI12" s="108">
        <v>3.8592</v>
      </c>
      <c r="AJ12" s="107">
        <v>1.9107678192844451</v>
      </c>
      <c r="AK12" s="107" t="s">
        <v>2417</v>
      </c>
      <c r="AL12" s="107">
        <f t="shared" si="0"/>
        <v>3.8592</v>
      </c>
      <c r="AM12" s="107">
        <v>0.1093661888964793</v>
      </c>
      <c r="AN12" s="107" t="s">
        <v>2419</v>
      </c>
      <c r="AO12" s="107">
        <f t="shared" si="1"/>
        <v>6.1614579779263002E-3</v>
      </c>
    </row>
    <row r="13" spans="1:41" s="13" customFormat="1">
      <c r="A13" s="31">
        <v>2036</v>
      </c>
      <c r="B13" s="13">
        <v>1.621752292106041</v>
      </c>
      <c r="C13" s="13">
        <v>1.9207503037311819</v>
      </c>
      <c r="D13" s="13">
        <v>3.5884800000000001</v>
      </c>
      <c r="E13" s="13">
        <v>0.37412946300856958</v>
      </c>
      <c r="F13" s="13">
        <v>0.47853711448370551</v>
      </c>
      <c r="G13" s="13">
        <v>0.1094311823964793</v>
      </c>
      <c r="H13" s="13">
        <v>0.14849292559886301</v>
      </c>
      <c r="I13" s="13">
        <v>0.82266212559304119</v>
      </c>
      <c r="J13" s="13">
        <v>0.17901239784492909</v>
      </c>
      <c r="K13" s="13">
        <v>0.1069534640976474</v>
      </c>
      <c r="L13" s="13">
        <v>0.1609600118052</v>
      </c>
      <c r="M13" s="13">
        <v>0.1008434324513683</v>
      </c>
      <c r="N13" s="13">
        <v>1.370431431792186</v>
      </c>
      <c r="O13" s="13">
        <v>0.18471743955929629</v>
      </c>
      <c r="P13" s="13">
        <v>7.4150840366447868E-2</v>
      </c>
      <c r="Q13" s="13">
        <v>9.6915218128779106E-3</v>
      </c>
      <c r="R13" s="13">
        <v>7.4772739799850885E-2</v>
      </c>
      <c r="S13" s="13">
        <v>0.4796774505085154</v>
      </c>
      <c r="T13" s="13">
        <v>0.82300999204698844</v>
      </c>
      <c r="U13" s="13">
        <v>39.95618629655177</v>
      </c>
      <c r="V13" s="13">
        <v>15.86139516620692</v>
      </c>
      <c r="W13" s="13">
        <v>9.57359152813323</v>
      </c>
      <c r="X13" s="13">
        <v>124.4016</v>
      </c>
      <c r="Y13" s="13">
        <v>66.347519999999946</v>
      </c>
      <c r="Z13" s="13">
        <v>305.89958462543552</v>
      </c>
      <c r="AA13" s="13">
        <v>44.799360393103512</v>
      </c>
      <c r="AB13" s="13">
        <v>0.55749249551000413</v>
      </c>
      <c r="AC13" s="13">
        <v>13.587404208894821</v>
      </c>
      <c r="AD13" s="13">
        <v>8.4376856396039575</v>
      </c>
      <c r="AE13" s="13">
        <v>1505.2593599999991</v>
      </c>
      <c r="AF13" s="13">
        <v>1572.6413027371109</v>
      </c>
      <c r="AG13" s="13">
        <v>5.7506941127312139</v>
      </c>
      <c r="AH13" s="13">
        <v>0.1716</v>
      </c>
      <c r="AI13" s="109">
        <v>3.7534800000000001</v>
      </c>
      <c r="AJ13" s="13">
        <v>1.9207503037311819</v>
      </c>
      <c r="AK13" s="13" t="s">
        <v>2417</v>
      </c>
      <c r="AL13" s="13">
        <f t="shared" si="0"/>
        <v>3.7534800000000001</v>
      </c>
      <c r="AM13" s="13">
        <v>0.1094311823964793</v>
      </c>
      <c r="AN13" s="13" t="s">
        <v>2419</v>
      </c>
      <c r="AO13" s="13">
        <f t="shared" si="1"/>
        <v>5.7506941127312139E-3</v>
      </c>
    </row>
    <row r="14" spans="1:41" s="13" customFormat="1">
      <c r="A14" s="31">
        <v>2037</v>
      </c>
      <c r="B14" s="13">
        <v>1.588729681867374</v>
      </c>
      <c r="C14" s="13">
        <v>1.929295941955582</v>
      </c>
      <c r="D14" s="13">
        <v>3.482759999999999</v>
      </c>
      <c r="E14" s="13">
        <v>0.37419445650856958</v>
      </c>
      <c r="F14" s="13">
        <v>0.47863210498370551</v>
      </c>
      <c r="G14" s="13">
        <v>0.10949617589647929</v>
      </c>
      <c r="H14" s="13">
        <v>0.14858791609886299</v>
      </c>
      <c r="I14" s="13">
        <v>0.78762351448447454</v>
      </c>
      <c r="J14" s="13">
        <v>0.17541708291653679</v>
      </c>
      <c r="K14" s="13">
        <v>9.5413385878383189E-2</v>
      </c>
      <c r="L14" s="13">
        <v>0.15737305414437419</v>
      </c>
      <c r="M14" s="13">
        <v>9.2679030318156219E-2</v>
      </c>
      <c r="N14" s="13">
        <v>1.3085060677419249</v>
      </c>
      <c r="O14" s="13">
        <v>0.17817648564680219</v>
      </c>
      <c r="P14" s="13">
        <v>7.415338252091376E-2</v>
      </c>
      <c r="Q14" s="13">
        <v>9.4458291414095414E-3</v>
      </c>
      <c r="R14" s="13">
        <v>7.477611013340156E-2</v>
      </c>
      <c r="S14" s="13">
        <v>0.46163108568554662</v>
      </c>
      <c r="T14" s="13">
        <v>0.79818289312807367</v>
      </c>
      <c r="U14" s="13">
        <v>37.102172989655223</v>
      </c>
      <c r="V14" s="13">
        <v>14.72843836862071</v>
      </c>
      <c r="W14" s="13">
        <v>9.315565366990521</v>
      </c>
      <c r="X14" s="13">
        <v>110.90519999999999</v>
      </c>
      <c r="Y14" s="13">
        <v>56.68487999999995</v>
      </c>
      <c r="Z14" s="13">
        <v>273.81436064506198</v>
      </c>
      <c r="AA14" s="13">
        <v>40.475097806896613</v>
      </c>
      <c r="AB14" s="13">
        <v>0.51767160297357528</v>
      </c>
      <c r="AC14" s="13">
        <v>13.191824015075669</v>
      </c>
      <c r="AD14" s="13">
        <v>7.5222763485148487</v>
      </c>
      <c r="AE14" s="13">
        <v>1294.510139999999</v>
      </c>
      <c r="AF14" s="13">
        <v>1356.217009773459</v>
      </c>
      <c r="AG14" s="13">
        <v>5.3399302475361274</v>
      </c>
      <c r="AH14" s="13">
        <v>0.1716</v>
      </c>
      <c r="AI14" s="109">
        <v>3.647759999999999</v>
      </c>
      <c r="AJ14" s="13">
        <v>1.929295941955582</v>
      </c>
      <c r="AK14" s="13" t="s">
        <v>2417</v>
      </c>
      <c r="AL14" s="13">
        <f t="shared" si="0"/>
        <v>3.647759999999999</v>
      </c>
      <c r="AM14" s="13">
        <v>0.10949617589647929</v>
      </c>
      <c r="AN14" s="13" t="s">
        <v>2419</v>
      </c>
      <c r="AO14" s="13">
        <f t="shared" si="1"/>
        <v>5.3399302475361276E-3</v>
      </c>
    </row>
    <row r="15" spans="1:41" s="13" customFormat="1">
      <c r="A15" s="31">
        <v>2038</v>
      </c>
      <c r="B15" s="13">
        <v>1.5581916231839199</v>
      </c>
      <c r="C15" s="13">
        <v>1.9364025722687619</v>
      </c>
      <c r="D15" s="13">
        <v>3.37704</v>
      </c>
      <c r="E15" s="13">
        <v>0.37425945000856958</v>
      </c>
      <c r="F15" s="13">
        <v>0.47872709548370551</v>
      </c>
      <c r="G15" s="13">
        <v>0.10956116939647929</v>
      </c>
      <c r="H15" s="13">
        <v>0.14868290659886299</v>
      </c>
      <c r="I15" s="13">
        <v>0.75476580587041586</v>
      </c>
      <c r="J15" s="13">
        <v>0.1722205801820082</v>
      </c>
      <c r="K15" s="13">
        <v>8.387599055329073E-2</v>
      </c>
      <c r="L15" s="13">
        <v>0.15406008959383641</v>
      </c>
      <c r="M15" s="13">
        <v>8.4646371894636724E-2</v>
      </c>
      <c r="N15" s="13">
        <v>1.2495688380941881</v>
      </c>
      <c r="O15" s="13">
        <v>0.1726900181087426</v>
      </c>
      <c r="P15" s="13">
        <v>7.4169942030276076E-2</v>
      </c>
      <c r="Q15" s="13">
        <v>9.1988438910667915E-3</v>
      </c>
      <c r="R15" s="13">
        <v>7.4798064373686787E-2</v>
      </c>
      <c r="S15" s="13">
        <v>0.44662310797635452</v>
      </c>
      <c r="T15" s="13">
        <v>0.77747997638012678</v>
      </c>
      <c r="U15" s="13">
        <v>34.248159682758669</v>
      </c>
      <c r="V15" s="13">
        <v>13.595481571034499</v>
      </c>
      <c r="W15" s="13">
        <v>9.0575392058478137</v>
      </c>
      <c r="X15" s="13">
        <v>97.408799999999957</v>
      </c>
      <c r="Y15" s="13">
        <v>47.622079999999947</v>
      </c>
      <c r="Z15" s="13">
        <v>242.50235398745701</v>
      </c>
      <c r="AA15" s="13">
        <v>36.323805724137983</v>
      </c>
      <c r="AB15" s="13">
        <v>0.4778507104371465</v>
      </c>
      <c r="AC15" s="13">
        <v>12.79728371216533</v>
      </c>
      <c r="AD15" s="13">
        <v>6.60686705742574</v>
      </c>
      <c r="AE15" s="13">
        <v>1095.307839999999</v>
      </c>
      <c r="AF15" s="13">
        <v>1151.513647204165</v>
      </c>
      <c r="AG15" s="13">
        <v>4.929166382341041</v>
      </c>
      <c r="AH15" s="13">
        <v>0.1716</v>
      </c>
      <c r="AI15" s="109">
        <v>3.5420400000000001</v>
      </c>
      <c r="AJ15" s="13">
        <v>1.908207820227787</v>
      </c>
      <c r="AK15" s="13" t="s">
        <v>2416</v>
      </c>
      <c r="AL15" s="13">
        <f t="shared" si="0"/>
        <v>0.1716</v>
      </c>
      <c r="AM15" s="13">
        <v>0.10956116939647929</v>
      </c>
      <c r="AN15" s="13" t="s">
        <v>2419</v>
      </c>
      <c r="AO15" s="13">
        <f t="shared" si="1"/>
        <v>4.9291663823410412E-3</v>
      </c>
    </row>
    <row r="16" spans="1:41" s="13" customFormat="1">
      <c r="A16" s="31">
        <v>2039</v>
      </c>
      <c r="B16" s="13">
        <v>1.527518579938137</v>
      </c>
      <c r="C16" s="13">
        <v>1.942068141066283</v>
      </c>
      <c r="D16" s="13">
        <v>3.2713199999999998</v>
      </c>
      <c r="E16" s="13">
        <v>0.37432444350856958</v>
      </c>
      <c r="F16" s="13">
        <v>0.47882208598370551</v>
      </c>
      <c r="G16" s="13">
        <v>0.10962616289647931</v>
      </c>
      <c r="H16" s="13">
        <v>0.14877789709886299</v>
      </c>
      <c r="I16" s="13">
        <v>0.72467854080233574</v>
      </c>
      <c r="J16" s="13">
        <v>0.1695485153364964</v>
      </c>
      <c r="K16" s="13">
        <v>7.23429553343682E-2</v>
      </c>
      <c r="L16" s="13">
        <v>0.15110742588308121</v>
      </c>
      <c r="M16" s="13">
        <v>7.6767467913887985E-2</v>
      </c>
      <c r="N16" s="13">
        <v>1.1944449052701691</v>
      </c>
      <c r="O16" s="13">
        <v>0.16849275733088909</v>
      </c>
      <c r="P16" s="13">
        <v>7.4204934356198612E-2</v>
      </c>
      <c r="Q16" s="13">
        <v>8.9513866155094459E-3</v>
      </c>
      <c r="R16" s="13">
        <v>7.4844456444528598E-2</v>
      </c>
      <c r="S16" s="13">
        <v>0.4352354548301004</v>
      </c>
      <c r="T16" s="13">
        <v>0.76172898957722612</v>
      </c>
      <c r="U16" s="13">
        <v>31.39414637586211</v>
      </c>
      <c r="V16" s="13">
        <v>12.46252477344829</v>
      </c>
      <c r="W16" s="13">
        <v>8.7995130447051064</v>
      </c>
      <c r="X16" s="13">
        <v>83.912399999999963</v>
      </c>
      <c r="Y16" s="13">
        <v>39.159119999999959</v>
      </c>
      <c r="Z16" s="13">
        <v>211.96356465262039</v>
      </c>
      <c r="AA16" s="13">
        <v>32.345484144827637</v>
      </c>
      <c r="AB16" s="13">
        <v>0.43802981790071771</v>
      </c>
      <c r="AC16" s="13">
        <v>12.4037833001638</v>
      </c>
      <c r="AD16" s="13">
        <v>5.6914577663366313</v>
      </c>
      <c r="AE16" s="13">
        <v>907.65245999999911</v>
      </c>
      <c r="AF16" s="13">
        <v>958.53121502922795</v>
      </c>
      <c r="AG16" s="13">
        <v>4.5184025171459554</v>
      </c>
      <c r="AH16" s="13">
        <v>0.1716</v>
      </c>
      <c r="AI16" s="109">
        <v>3.4363199999999998</v>
      </c>
      <c r="AJ16" s="13">
        <v>1.8711123070760971</v>
      </c>
      <c r="AK16" s="13" t="s">
        <v>2416</v>
      </c>
      <c r="AL16" s="13">
        <f t="shared" si="0"/>
        <v>0.1716</v>
      </c>
      <c r="AM16" s="13">
        <v>0.10962616289647931</v>
      </c>
      <c r="AN16" s="13" t="s">
        <v>2419</v>
      </c>
      <c r="AO16" s="13">
        <f t="shared" si="1"/>
        <v>4.5184025171459558E-3</v>
      </c>
    </row>
    <row r="17" spans="1:41" s="107" customFormat="1">
      <c r="A17" s="17">
        <v>2040</v>
      </c>
      <c r="B17" s="107">
        <v>1.496898912017643</v>
      </c>
      <c r="C17" s="107">
        <v>1.9462906974239269</v>
      </c>
      <c r="D17" s="107">
        <v>3.1656</v>
      </c>
      <c r="E17" s="107">
        <v>0.37438943700856958</v>
      </c>
      <c r="F17" s="107">
        <v>0.47891707648370552</v>
      </c>
      <c r="G17" s="107">
        <v>0.10969115639647931</v>
      </c>
      <c r="H17" s="107">
        <v>0.148872887598863</v>
      </c>
      <c r="I17" s="107">
        <v>0.69407201221735537</v>
      </c>
      <c r="J17" s="107">
        <v>0.16680771911062051</v>
      </c>
      <c r="K17" s="107">
        <v>6.0805143271951058E-2</v>
      </c>
      <c r="L17" s="107">
        <v>0.14810754214001479</v>
      </c>
      <c r="M17" s="107">
        <v>6.8837177932327284E-2</v>
      </c>
      <c r="N17" s="107">
        <v>1.1386295946722691</v>
      </c>
      <c r="O17" s="107">
        <v>0.16397035983563751</v>
      </c>
      <c r="P17" s="107">
        <v>7.4237510928124889E-2</v>
      </c>
      <c r="Q17" s="107">
        <v>8.6978371126531159E-3</v>
      </c>
      <c r="R17" s="107">
        <v>7.4887645760835647E-2</v>
      </c>
      <c r="S17" s="107">
        <v>0.42277205110897897</v>
      </c>
      <c r="T17" s="107">
        <v>0.74456540474623023</v>
      </c>
      <c r="U17" s="107">
        <v>28.540133068965559</v>
      </c>
      <c r="V17" s="107">
        <v>11.329567975862091</v>
      </c>
      <c r="W17" s="107">
        <v>8.5414868835623974</v>
      </c>
      <c r="X17" s="107">
        <v>70.416000000000011</v>
      </c>
      <c r="Y17" s="107">
        <v>31.295999999999999</v>
      </c>
      <c r="Z17" s="107">
        <v>182.19799264055229</v>
      </c>
      <c r="AA17" s="107">
        <v>28.540133068965559</v>
      </c>
      <c r="AB17" s="107">
        <v>0.39820892536428881</v>
      </c>
      <c r="AC17" s="107">
        <v>12.011322779071071</v>
      </c>
      <c r="AD17" s="107">
        <v>4.7760484752475252</v>
      </c>
      <c r="AE17" s="107">
        <v>731.54399999999987</v>
      </c>
      <c r="AF17" s="107">
        <v>777.26971324864826</v>
      </c>
      <c r="AG17" s="107">
        <v>4.107638651950869</v>
      </c>
      <c r="AH17" s="107">
        <v>0.1716</v>
      </c>
      <c r="AI17" s="108">
        <v>3.3306</v>
      </c>
      <c r="AJ17" s="107">
        <v>1.834075921835056</v>
      </c>
      <c r="AK17" s="107" t="s">
        <v>2416</v>
      </c>
      <c r="AL17" s="107">
        <f t="shared" si="0"/>
        <v>0.1716</v>
      </c>
      <c r="AM17" s="107">
        <v>0.10969115639647931</v>
      </c>
      <c r="AN17" s="107" t="s">
        <v>2419</v>
      </c>
      <c r="AO17" s="107">
        <f t="shared" si="1"/>
        <v>4.1076386519508686E-3</v>
      </c>
    </row>
    <row r="18" spans="1:41" s="13" customFormat="1">
      <c r="A18" s="31">
        <v>2041</v>
      </c>
      <c r="B18" s="13">
        <v>1.470094194266002</v>
      </c>
      <c r="C18" s="13">
        <v>1.94050072396369</v>
      </c>
      <c r="D18" s="13">
        <v>3.0598799999999988</v>
      </c>
      <c r="E18" s="13">
        <v>0.37367450850856959</v>
      </c>
      <c r="F18" s="13">
        <v>0.47787218098370537</v>
      </c>
      <c r="G18" s="13">
        <v>0.1089762278964793</v>
      </c>
      <c r="H18" s="13">
        <v>0.14782799209886299</v>
      </c>
      <c r="I18" s="13">
        <v>0.67687176744456568</v>
      </c>
      <c r="J18" s="13">
        <v>0.1642011524732592</v>
      </c>
      <c r="K18" s="13">
        <v>6.0744940714798933E-2</v>
      </c>
      <c r="L18" s="13">
        <v>0.145199877198218</v>
      </c>
      <c r="M18" s="13">
        <v>6.5194953450210896E-2</v>
      </c>
      <c r="N18" s="13">
        <v>1.112212691281053</v>
      </c>
      <c r="O18" s="13">
        <v>0.16593941822380689</v>
      </c>
      <c r="P18" s="13">
        <v>7.4274805369285754E-2</v>
      </c>
      <c r="Q18" s="13">
        <v>8.6745028395922418E-3</v>
      </c>
      <c r="R18" s="13">
        <v>7.4937089926398442E-2</v>
      </c>
      <c r="S18" s="13">
        <v>0.41382084160423183</v>
      </c>
      <c r="T18" s="13">
        <v>0.73764665796331519</v>
      </c>
      <c r="U18" s="13">
        <v>25.686119762069008</v>
      </c>
      <c r="V18" s="13">
        <v>10.19661117827588</v>
      </c>
      <c r="W18" s="13">
        <v>8.2834607224196883</v>
      </c>
      <c r="X18" s="13">
        <v>56.332800000000013</v>
      </c>
      <c r="Y18" s="13">
        <v>23.784960000000002</v>
      </c>
      <c r="Z18" s="13">
        <v>151.9809789750237</v>
      </c>
      <c r="AA18" s="13">
        <v>25.686119762069008</v>
      </c>
      <c r="AB18" s="13">
        <v>0.35838803282786003</v>
      </c>
      <c r="AC18" s="13">
        <v>11.619902148887141</v>
      </c>
      <c r="AD18" s="13">
        <v>3.8208387801980201</v>
      </c>
      <c r="AE18" s="13">
        <v>562.70208000000002</v>
      </c>
      <c r="AF18" s="13">
        <v>604.18732872398209</v>
      </c>
      <c r="AG18" s="13">
        <v>3.696874786755783</v>
      </c>
      <c r="AH18" s="13">
        <v>0.1716</v>
      </c>
      <c r="AI18" s="109">
        <v>3.2248799999999989</v>
      </c>
      <c r="AJ18" s="13">
        <v>1.8017823291700561</v>
      </c>
      <c r="AK18" s="13" t="s">
        <v>2416</v>
      </c>
      <c r="AL18" s="13">
        <f t="shared" si="0"/>
        <v>0.1716</v>
      </c>
      <c r="AM18" s="13">
        <v>0.1089762278964793</v>
      </c>
      <c r="AN18" s="13" t="s">
        <v>2419</v>
      </c>
      <c r="AO18" s="13">
        <f t="shared" si="1"/>
        <v>3.6968747867557831E-3</v>
      </c>
    </row>
    <row r="19" spans="1:41" s="13" customFormat="1">
      <c r="A19" s="31">
        <v>2042</v>
      </c>
      <c r="B19" s="13">
        <v>1.4443769183903861</v>
      </c>
      <c r="C19" s="13">
        <v>1.933856155976464</v>
      </c>
      <c r="D19" s="13">
        <v>2.954159999999999</v>
      </c>
      <c r="E19" s="13">
        <v>0.3729595800085696</v>
      </c>
      <c r="F19" s="13">
        <v>0.47682728548370551</v>
      </c>
      <c r="G19" s="13">
        <v>0.1082612993964793</v>
      </c>
      <c r="H19" s="13">
        <v>0.14678309659886299</v>
      </c>
      <c r="I19" s="13">
        <v>0.66053769665755113</v>
      </c>
      <c r="J19" s="13">
        <v>0.1618114531046585</v>
      </c>
      <c r="K19" s="13">
        <v>6.068527545470348E-2</v>
      </c>
      <c r="L19" s="13">
        <v>0.14244120503648569</v>
      </c>
      <c r="M19" s="13">
        <v>6.1579926815048501E-2</v>
      </c>
      <c r="N19" s="13">
        <v>1.087055557068447</v>
      </c>
      <c r="O19" s="13">
        <v>0.1684547834722129</v>
      </c>
      <c r="P19" s="13">
        <v>7.4319722208954997E-2</v>
      </c>
      <c r="Q19" s="13">
        <v>8.6501747686325656E-3</v>
      </c>
      <c r="R19" s="13">
        <v>7.4996639703470688E-2</v>
      </c>
      <c r="S19" s="13">
        <v>0.40571512054147718</v>
      </c>
      <c r="T19" s="13">
        <v>0.73213644069474837</v>
      </c>
      <c r="U19" s="13">
        <v>22.832106455172461</v>
      </c>
      <c r="V19" s="13">
        <v>9.0636543806896732</v>
      </c>
      <c r="W19" s="13">
        <v>8.0254345612769811</v>
      </c>
      <c r="X19" s="13">
        <v>42.249600000000008</v>
      </c>
      <c r="Y19" s="13">
        <v>16.899840000000001</v>
      </c>
      <c r="Z19" s="13">
        <v>122.6499512936476</v>
      </c>
      <c r="AA19" s="13">
        <v>22.832106455172461</v>
      </c>
      <c r="AB19" s="13">
        <v>0.31856714029143118</v>
      </c>
      <c r="AC19" s="13">
        <v>11.229521409612021</v>
      </c>
      <c r="AD19" s="13">
        <v>2.865629085148516</v>
      </c>
      <c r="AE19" s="13">
        <v>405.12671999999998</v>
      </c>
      <c r="AF19" s="13">
        <v>442.37254409022438</v>
      </c>
      <c r="AG19" s="13">
        <v>3.2861109215606961</v>
      </c>
      <c r="AH19" s="13">
        <v>0.1716</v>
      </c>
      <c r="AI19" s="109">
        <v>3.119159999999999</v>
      </c>
      <c r="AJ19" s="13">
        <v>1.770821894776313</v>
      </c>
      <c r="AK19" s="13" t="s">
        <v>2416</v>
      </c>
      <c r="AL19" s="13">
        <f t="shared" si="0"/>
        <v>0.1716</v>
      </c>
      <c r="AM19" s="13">
        <v>0.1082612993964793</v>
      </c>
      <c r="AN19" s="13" t="s">
        <v>2419</v>
      </c>
      <c r="AO19" s="13">
        <f t="shared" si="1"/>
        <v>3.2861109215606959E-3</v>
      </c>
    </row>
    <row r="20" spans="1:41" s="13" customFormat="1">
      <c r="A20" s="31">
        <v>2043</v>
      </c>
      <c r="B20" s="13">
        <v>1.4192420478296319</v>
      </c>
      <c r="C20" s="13">
        <v>1.9263553207885999</v>
      </c>
      <c r="D20" s="13">
        <v>2.8484400000000001</v>
      </c>
      <c r="E20" s="13">
        <v>0.3722446515085695</v>
      </c>
      <c r="F20" s="13">
        <v>0.47578238998370542</v>
      </c>
      <c r="G20" s="13">
        <v>0.1075463708964793</v>
      </c>
      <c r="H20" s="13">
        <v>0.14573820109886301</v>
      </c>
      <c r="I20" s="13">
        <v>0.64463180785373186</v>
      </c>
      <c r="J20" s="13">
        <v>0.15956592188230889</v>
      </c>
      <c r="K20" s="13">
        <v>6.0624942433645419E-2</v>
      </c>
      <c r="L20" s="13">
        <v>0.1397815796927884</v>
      </c>
      <c r="M20" s="13">
        <v>5.7963296700291357E-2</v>
      </c>
      <c r="N20" s="13">
        <v>1.0625675485627659</v>
      </c>
      <c r="O20" s="13">
        <v>0.17133332038674759</v>
      </c>
      <c r="P20" s="13">
        <v>7.4369706235891467E-2</v>
      </c>
      <c r="Q20" s="13">
        <v>8.6242164166695657E-3</v>
      </c>
      <c r="R20" s="13">
        <v>7.5062907448110741E-2</v>
      </c>
      <c r="S20" s="13">
        <v>0.39781714868910112</v>
      </c>
      <c r="T20" s="13">
        <v>0.72720729917652038</v>
      </c>
      <c r="U20" s="13">
        <v>19.97809314827591</v>
      </c>
      <c r="V20" s="13">
        <v>7.9306975831034663</v>
      </c>
      <c r="W20" s="13">
        <v>7.7674084001342738</v>
      </c>
      <c r="X20" s="13">
        <v>28.16640000000001</v>
      </c>
      <c r="Y20" s="13">
        <v>10.640639999999999</v>
      </c>
      <c r="Z20" s="13">
        <v>94.204909596424272</v>
      </c>
      <c r="AA20" s="13">
        <v>19.97809314827591</v>
      </c>
      <c r="AB20" s="13">
        <v>0.27874624775500229</v>
      </c>
      <c r="AC20" s="13">
        <v>10.840180561245701</v>
      </c>
      <c r="AD20" s="13">
        <v>1.9104193900990101</v>
      </c>
      <c r="AE20" s="13">
        <v>258.81792000000007</v>
      </c>
      <c r="AF20" s="13">
        <v>291.8253593473757</v>
      </c>
      <c r="AG20" s="13">
        <v>2.8753470563656101</v>
      </c>
      <c r="AH20" s="13">
        <v>0.1716</v>
      </c>
      <c r="AI20" s="109">
        <v>3.0134400000000001</v>
      </c>
      <c r="AJ20" s="13">
        <v>1.7405667032909511</v>
      </c>
      <c r="AK20" s="13" t="s">
        <v>2416</v>
      </c>
      <c r="AL20" s="13">
        <f t="shared" si="0"/>
        <v>0.1716</v>
      </c>
      <c r="AM20" s="13">
        <v>0.1075463708964793</v>
      </c>
      <c r="AN20" s="13" t="s">
        <v>2419</v>
      </c>
      <c r="AO20" s="13">
        <f t="shared" si="1"/>
        <v>2.87534705636561E-3</v>
      </c>
    </row>
    <row r="21" spans="1:41" s="13" customFormat="1">
      <c r="A21" s="31">
        <v>2044</v>
      </c>
      <c r="B21" s="13">
        <v>1.3972576228649221</v>
      </c>
      <c r="C21" s="13">
        <v>1.9179966293601289</v>
      </c>
      <c r="D21" s="13">
        <v>2.7427199999999989</v>
      </c>
      <c r="E21" s="13">
        <v>0.37152972300856951</v>
      </c>
      <c r="F21" s="13">
        <v>0.47473749448370539</v>
      </c>
      <c r="G21" s="13">
        <v>0.10683144239647931</v>
      </c>
      <c r="H21" s="13">
        <v>0.14469330559886301</v>
      </c>
      <c r="I21" s="13">
        <v>0.6286757686254153</v>
      </c>
      <c r="J21" s="13">
        <v>0.157376786964294</v>
      </c>
      <c r="K21" s="13">
        <v>6.0562606460979371E-2</v>
      </c>
      <c r="L21" s="13">
        <v>0.13716069990168761</v>
      </c>
      <c r="M21" s="13">
        <v>5.4317019534803397E-2</v>
      </c>
      <c r="N21" s="13">
        <v>1.0380928814871799</v>
      </c>
      <c r="O21" s="13">
        <v>0.17435392432746899</v>
      </c>
      <c r="P21" s="13">
        <v>7.4421672466544048E-2</v>
      </c>
      <c r="Q21" s="13">
        <v>8.5958636581828455E-3</v>
      </c>
      <c r="R21" s="13">
        <v>7.5131803155676843E-2</v>
      </c>
      <c r="S21" s="13">
        <v>0.38947808874366141</v>
      </c>
      <c r="T21" s="13">
        <v>0.72198135235153416</v>
      </c>
      <c r="U21" s="13">
        <v>17.124079841379348</v>
      </c>
      <c r="V21" s="13">
        <v>6.7977407855172594</v>
      </c>
      <c r="W21" s="13">
        <v>7.5093822389915648</v>
      </c>
      <c r="X21" s="13">
        <v>14.08320000000001</v>
      </c>
      <c r="Y21" s="13">
        <v>5.0073600000000003</v>
      </c>
      <c r="Z21" s="13">
        <v>66.645853883353567</v>
      </c>
      <c r="AA21" s="13">
        <v>17.124079841379348</v>
      </c>
      <c r="AB21" s="13">
        <v>0.2389253552185735</v>
      </c>
      <c r="AC21" s="13">
        <v>10.45187960378818</v>
      </c>
      <c r="AD21" s="13">
        <v>0.95520969504950526</v>
      </c>
      <c r="AE21" s="13">
        <v>123.77567999999999</v>
      </c>
      <c r="AF21" s="13">
        <v>152.54577449543561</v>
      </c>
      <c r="AG21" s="13">
        <v>2.464583191170524</v>
      </c>
      <c r="AH21" s="13">
        <v>0.1716</v>
      </c>
      <c r="AI21" s="109">
        <v>2.907719999999999</v>
      </c>
      <c r="AJ21" s="13">
        <v>1.714207337461592</v>
      </c>
      <c r="AK21" s="13" t="s">
        <v>2416</v>
      </c>
      <c r="AL21" s="13">
        <f t="shared" si="0"/>
        <v>0.1716</v>
      </c>
      <c r="AM21" s="13">
        <v>0.10683144239647931</v>
      </c>
      <c r="AN21" s="13" t="s">
        <v>2419</v>
      </c>
      <c r="AO21" s="13">
        <f t="shared" si="1"/>
        <v>2.4645831911705241E-3</v>
      </c>
    </row>
    <row r="22" spans="1:41" s="107" customFormat="1">
      <c r="A22" s="3">
        <v>2045</v>
      </c>
      <c r="B22" s="107">
        <v>1.3525226802504611</v>
      </c>
      <c r="C22" s="107">
        <v>1.908778572103081</v>
      </c>
      <c r="D22" s="107">
        <v>2.6369999999999991</v>
      </c>
      <c r="E22" s="107">
        <v>0.37081479450856952</v>
      </c>
      <c r="F22" s="107">
        <v>0.47369259898370542</v>
      </c>
      <c r="G22" s="107">
        <v>0.1061165138964793</v>
      </c>
      <c r="H22" s="107">
        <v>0.14364841009886301</v>
      </c>
      <c r="I22" s="107">
        <v>0.61104493951026573</v>
      </c>
      <c r="J22" s="107">
        <v>0.1549075844532205</v>
      </c>
      <c r="K22" s="107">
        <v>6.0493651553926643E-2</v>
      </c>
      <c r="L22" s="107">
        <v>0.13434740726039379</v>
      </c>
      <c r="M22" s="107">
        <v>5.0561459480815023E-2</v>
      </c>
      <c r="N22" s="107">
        <v>1.0113550422586219</v>
      </c>
      <c r="O22" s="107">
        <v>0.17666901448414951</v>
      </c>
      <c r="P22" s="107">
        <v>7.4463794948917889E-2</v>
      </c>
      <c r="Q22" s="107">
        <v>8.5621905776892566E-3</v>
      </c>
      <c r="R22" s="107">
        <v>7.5187648234127658E-2</v>
      </c>
      <c r="S22" s="107">
        <v>0.37871228388530892</v>
      </c>
      <c r="T22" s="107">
        <v>0.7135949321301932</v>
      </c>
      <c r="U22" s="107">
        <v>14.270066534482799</v>
      </c>
      <c r="V22" s="107">
        <v>5.6647839879310524</v>
      </c>
      <c r="W22" s="107">
        <v>7.2513560778488557</v>
      </c>
      <c r="X22" s="107">
        <v>0</v>
      </c>
      <c r="Y22" s="107">
        <v>0</v>
      </c>
      <c r="Z22" s="107">
        <v>39.97278415443553</v>
      </c>
      <c r="AA22" s="107">
        <v>14.270066534482799</v>
      </c>
      <c r="AB22" s="107">
        <v>0.19910446268214471</v>
      </c>
      <c r="AC22" s="107">
        <v>10.06461853723947</v>
      </c>
      <c r="AD22" s="107">
        <v>0</v>
      </c>
      <c r="AE22" s="107">
        <v>0</v>
      </c>
      <c r="AF22" s="107">
        <v>24.53378953440442</v>
      </c>
      <c r="AG22" s="107">
        <v>2.0538193259754371</v>
      </c>
      <c r="AH22" s="107">
        <v>0.1716</v>
      </c>
      <c r="AI22" s="108">
        <v>2.8019999999999992</v>
      </c>
      <c r="AJ22" s="107">
        <v>1.6595645117814271</v>
      </c>
      <c r="AK22" s="107" t="s">
        <v>2416</v>
      </c>
      <c r="AL22" s="107">
        <f t="shared" si="0"/>
        <v>0.1716</v>
      </c>
      <c r="AM22" s="107">
        <v>0.1061165138964793</v>
      </c>
      <c r="AN22" s="107" t="s">
        <v>2419</v>
      </c>
      <c r="AO22" s="107">
        <f t="shared" si="1"/>
        <v>2.0538193259754373E-3</v>
      </c>
    </row>
    <row r="23" spans="1:41" s="13" customFormat="1">
      <c r="A23" s="31">
        <v>2046</v>
      </c>
      <c r="B23" s="13">
        <v>1.325909783363358</v>
      </c>
      <c r="C23" s="13">
        <v>1.898193458908886</v>
      </c>
      <c r="D23" s="13">
        <v>2.5312799999999989</v>
      </c>
      <c r="E23" s="13">
        <v>0.37009986600856959</v>
      </c>
      <c r="F23" s="13">
        <v>0.47264770348370538</v>
      </c>
      <c r="G23" s="13">
        <v>0.1054015853964793</v>
      </c>
      <c r="H23" s="13">
        <v>0.142603514598863</v>
      </c>
      <c r="I23" s="13">
        <v>0.59018406506258891</v>
      </c>
      <c r="J23" s="13">
        <v>0.15180365614404959</v>
      </c>
      <c r="K23" s="13">
        <v>6.0412391610532343E-2</v>
      </c>
      <c r="L23" s="13">
        <v>0.13109804346010179</v>
      </c>
      <c r="M23" s="13">
        <v>4.6633639254488608E-2</v>
      </c>
      <c r="N23" s="13">
        <v>0.98013179553176122</v>
      </c>
      <c r="O23" s="13">
        <v>0.1773851770578366</v>
      </c>
      <c r="P23" s="13">
        <v>7.4483608241876928E-2</v>
      </c>
      <c r="Q23" s="13">
        <v>8.5184054350206685E-3</v>
      </c>
      <c r="R23" s="13">
        <v>7.52139162705137E-2</v>
      </c>
      <c r="S23" s="13">
        <v>0.36380407037837598</v>
      </c>
      <c r="T23" s="13">
        <v>0.69940517738362384</v>
      </c>
      <c r="U23" s="13">
        <v>11.41605322758625</v>
      </c>
      <c r="V23" s="13">
        <v>4.5318271903448446</v>
      </c>
      <c r="W23" s="13">
        <v>6.9933299167061476</v>
      </c>
      <c r="X23" s="13">
        <v>0</v>
      </c>
      <c r="Y23" s="13">
        <v>0</v>
      </c>
      <c r="Z23" s="13">
        <v>32.650340409670171</v>
      </c>
      <c r="AA23" s="13">
        <v>11.41605322758625</v>
      </c>
      <c r="AB23" s="13">
        <v>0.1592835701457159</v>
      </c>
      <c r="AC23" s="13">
        <v>9.6783973615995578</v>
      </c>
      <c r="AD23" s="13">
        <v>0</v>
      </c>
      <c r="AE23" s="13">
        <v>0</v>
      </c>
      <c r="AF23" s="13">
        <v>21.253734159331518</v>
      </c>
      <c r="AG23" s="13">
        <v>1.6430554607803509</v>
      </c>
      <c r="AH23" s="13">
        <v>0.1716</v>
      </c>
      <c r="AI23" s="109">
        <v>2.6962799999999989</v>
      </c>
      <c r="AJ23" s="13">
        <v>1.6274200600322131</v>
      </c>
      <c r="AK23" s="13" t="s">
        <v>2416</v>
      </c>
      <c r="AL23" s="13">
        <f t="shared" si="0"/>
        <v>0.1716</v>
      </c>
      <c r="AM23" s="13">
        <v>0.1054015853964793</v>
      </c>
      <c r="AN23" s="13" t="s">
        <v>2419</v>
      </c>
      <c r="AO23" s="13">
        <f t="shared" si="1"/>
        <v>1.643055460780351E-3</v>
      </c>
    </row>
    <row r="24" spans="1:41" s="13" customFormat="1">
      <c r="A24" s="31">
        <v>2047</v>
      </c>
      <c r="B24" s="13">
        <v>1.3001670394550151</v>
      </c>
      <c r="C24" s="13">
        <v>1.886788471374401</v>
      </c>
      <c r="D24" s="13">
        <v>2.4255599999999991</v>
      </c>
      <c r="E24" s="13">
        <v>0.3693849375085696</v>
      </c>
      <c r="F24" s="13">
        <v>0.47160280798370541</v>
      </c>
      <c r="G24" s="13">
        <v>0.1046866568964793</v>
      </c>
      <c r="H24" s="13">
        <v>0.141558619098863</v>
      </c>
      <c r="I24" s="13">
        <v>0.56573651721799112</v>
      </c>
      <c r="J24" s="13">
        <v>0.14793847945299979</v>
      </c>
      <c r="K24" s="13">
        <v>6.0318977228883949E-2</v>
      </c>
      <c r="L24" s="13">
        <v>0.12732568458828999</v>
      </c>
      <c r="M24" s="13">
        <v>4.2537518913917799E-2</v>
      </c>
      <c r="N24" s="13">
        <v>0.94385717740208253</v>
      </c>
      <c r="O24" s="13">
        <v>0.176183691035951</v>
      </c>
      <c r="P24" s="13">
        <v>7.4476665360131949E-2</v>
      </c>
      <c r="Q24" s="13">
        <v>8.4653125697428874E-3</v>
      </c>
      <c r="R24" s="13">
        <v>7.5204711547670389E-2</v>
      </c>
      <c r="S24" s="13">
        <v>0.34461707769974659</v>
      </c>
      <c r="T24" s="13">
        <v>0.67894745821324287</v>
      </c>
      <c r="U24" s="13">
        <v>8.5620399206896973</v>
      </c>
      <c r="V24" s="13">
        <v>3.3988703927586381</v>
      </c>
      <c r="W24" s="13">
        <v>6.7353037555634394</v>
      </c>
      <c r="X24" s="13">
        <v>0</v>
      </c>
      <c r="Y24" s="13">
        <v>0</v>
      </c>
      <c r="Z24" s="13">
        <v>25.58796264905747</v>
      </c>
      <c r="AA24" s="13">
        <v>8.5620399206896973</v>
      </c>
      <c r="AB24" s="13">
        <v>0.1194626776092871</v>
      </c>
      <c r="AC24" s="13">
        <v>9.2932160768684451</v>
      </c>
      <c r="AD24" s="13">
        <v>0</v>
      </c>
      <c r="AE24" s="13">
        <v>0</v>
      </c>
      <c r="AF24" s="13">
        <v>17.974718675167431</v>
      </c>
      <c r="AG24" s="13">
        <v>1.2322915955852649</v>
      </c>
      <c r="AH24" s="13">
        <v>0.1716</v>
      </c>
      <c r="AI24" s="109">
        <v>2.59056</v>
      </c>
      <c r="AJ24" s="13">
        <v>1.596338448007792</v>
      </c>
      <c r="AK24" s="13" t="s">
        <v>2416</v>
      </c>
      <c r="AL24" s="13">
        <f t="shared" si="0"/>
        <v>0.1716</v>
      </c>
      <c r="AM24" s="13">
        <v>0.1046866568964793</v>
      </c>
      <c r="AN24" s="13" t="s">
        <v>2419</v>
      </c>
      <c r="AO24" s="13">
        <f t="shared" si="1"/>
        <v>1.2322915955852649E-3</v>
      </c>
    </row>
    <row r="25" spans="1:41" s="13" customFormat="1">
      <c r="A25" s="31">
        <v>2048</v>
      </c>
      <c r="B25" s="13">
        <v>1.2752183376668891</v>
      </c>
      <c r="C25" s="13">
        <v>1.87456231521664</v>
      </c>
      <c r="D25" s="13">
        <v>2.3198399999999988</v>
      </c>
      <c r="E25" s="13">
        <v>0.36867000900856961</v>
      </c>
      <c r="F25" s="13">
        <v>0.47055791248370538</v>
      </c>
      <c r="G25" s="13">
        <v>0.10397172839647929</v>
      </c>
      <c r="H25" s="13">
        <v>0.14051372359886299</v>
      </c>
      <c r="I25" s="13">
        <v>0.53941749787748916</v>
      </c>
      <c r="J25" s="13">
        <v>0.14364039105567239</v>
      </c>
      <c r="K25" s="13">
        <v>6.0218211681323262E-2</v>
      </c>
      <c r="L25" s="13">
        <v>0.1232559054602569</v>
      </c>
      <c r="M25" s="13">
        <v>3.83681180812835E-2</v>
      </c>
      <c r="N25" s="13">
        <v>0.90490012415602517</v>
      </c>
      <c r="O25" s="13">
        <v>0.17389166407458739</v>
      </c>
      <c r="P25" s="13">
        <v>7.4454506602044473E-2</v>
      </c>
      <c r="Q25" s="13">
        <v>8.4057950857828086E-3</v>
      </c>
      <c r="R25" s="13">
        <v>7.5175333944214245E-2</v>
      </c>
      <c r="S25" s="13">
        <v>0.32340053221855708</v>
      </c>
      <c r="T25" s="13">
        <v>0.65532783192518607</v>
      </c>
      <c r="U25" s="13">
        <v>5.7080266137931446</v>
      </c>
      <c r="V25" s="13">
        <v>2.2659135951724312</v>
      </c>
      <c r="W25" s="13">
        <v>6.4772775944207321</v>
      </c>
      <c r="X25" s="13">
        <v>0</v>
      </c>
      <c r="Y25" s="13">
        <v>0</v>
      </c>
      <c r="Z25" s="13">
        <v>18.785650872597451</v>
      </c>
      <c r="AA25" s="13">
        <v>5.7080266137931446</v>
      </c>
      <c r="AB25" s="13">
        <v>7.9641785072858226E-2</v>
      </c>
      <c r="AC25" s="13">
        <v>8.9090746830461338</v>
      </c>
      <c r="AD25" s="13">
        <v>0</v>
      </c>
      <c r="AE25" s="13">
        <v>0</v>
      </c>
      <c r="AF25" s="13">
        <v>14.696743081912141</v>
      </c>
      <c r="AG25" s="13">
        <v>0.82152773039017857</v>
      </c>
      <c r="AH25" s="13">
        <v>0.1716</v>
      </c>
      <c r="AI25" s="109">
        <v>2.4848399999999988</v>
      </c>
      <c r="AJ25" s="13">
        <v>1.5662248230526841</v>
      </c>
      <c r="AK25" s="13" t="s">
        <v>2416</v>
      </c>
      <c r="AL25" s="13">
        <f t="shared" si="0"/>
        <v>0.1716</v>
      </c>
      <c r="AM25" s="13">
        <v>0.10397172839647929</v>
      </c>
      <c r="AN25" s="13" t="s">
        <v>2419</v>
      </c>
      <c r="AO25" s="13">
        <f t="shared" si="1"/>
        <v>8.2152773039017852E-4</v>
      </c>
    </row>
    <row r="26" spans="1:41" s="13" customFormat="1">
      <c r="A26" s="31">
        <v>2049</v>
      </c>
      <c r="B26" s="13">
        <v>1.2509972417235811</v>
      </c>
      <c r="C26" s="13">
        <v>1.861513760866766</v>
      </c>
      <c r="D26" s="13">
        <v>2.214119999999999</v>
      </c>
      <c r="E26" s="13">
        <v>0.36795508050856962</v>
      </c>
      <c r="F26" s="13">
        <v>0.4695130169837054</v>
      </c>
      <c r="G26" s="13">
        <v>0.1032567998964793</v>
      </c>
      <c r="H26" s="13">
        <v>0.13946882809886299</v>
      </c>
      <c r="I26" s="13">
        <v>0.51455785305763224</v>
      </c>
      <c r="J26" s="13">
        <v>0.13964719591027161</v>
      </c>
      <c r="K26" s="13">
        <v>6.0119661371243929E-2</v>
      </c>
      <c r="L26" s="13">
        <v>0.1193955949785855</v>
      </c>
      <c r="M26" s="13">
        <v>3.4269170949854127E-2</v>
      </c>
      <c r="N26" s="13">
        <v>0.86798947626758738</v>
      </c>
      <c r="O26" s="13">
        <v>0.1723676888165504</v>
      </c>
      <c r="P26" s="13">
        <v>7.4443064158511915E-2</v>
      </c>
      <c r="Q26" s="13">
        <v>8.3462674579368613E-3</v>
      </c>
      <c r="R26" s="13">
        <v>7.5160163799419033E-2</v>
      </c>
      <c r="S26" s="13">
        <v>0.30395255068092042</v>
      </c>
      <c r="T26" s="13">
        <v>0.6342697349133386</v>
      </c>
      <c r="U26" s="13">
        <v>2.854013306896594</v>
      </c>
      <c r="V26" s="13">
        <v>1.132956797586224</v>
      </c>
      <c r="W26" s="13">
        <v>6.2192514332780231</v>
      </c>
      <c r="X26" s="13">
        <v>0</v>
      </c>
      <c r="Y26" s="13">
        <v>0</v>
      </c>
      <c r="Z26" s="13">
        <v>12.243405080290101</v>
      </c>
      <c r="AA26" s="13">
        <v>2.854013306896594</v>
      </c>
      <c r="AB26" s="13">
        <v>3.9820892536429418E-2</v>
      </c>
      <c r="AC26" s="13">
        <v>8.5259731801326186</v>
      </c>
      <c r="AD26" s="13">
        <v>0</v>
      </c>
      <c r="AE26" s="13">
        <v>0</v>
      </c>
      <c r="AF26" s="13">
        <v>11.41980737956564</v>
      </c>
      <c r="AG26" s="13">
        <v>0.41076386519509239</v>
      </c>
      <c r="AH26" s="13">
        <v>0.1716</v>
      </c>
      <c r="AI26" s="109">
        <v>2.379119999999999</v>
      </c>
      <c r="AJ26" s="13">
        <v>1.536996369576161</v>
      </c>
      <c r="AK26" s="13" t="s">
        <v>2416</v>
      </c>
      <c r="AL26" s="13">
        <f t="shared" si="0"/>
        <v>0.1716</v>
      </c>
      <c r="AM26" s="13">
        <v>0.1032567998964793</v>
      </c>
      <c r="AN26" s="13" t="s">
        <v>2419</v>
      </c>
      <c r="AO26" s="13">
        <f t="shared" si="1"/>
        <v>4.1076386519509241E-4</v>
      </c>
    </row>
    <row r="27" spans="1:41" s="107" customFormat="1">
      <c r="A27" s="3">
        <v>2050</v>
      </c>
      <c r="B27" s="107">
        <v>1.227445406387925</v>
      </c>
      <c r="C27" s="107">
        <v>1.8396297082191779</v>
      </c>
      <c r="D27" s="107">
        <v>2.1084000000000001</v>
      </c>
      <c r="E27" s="107">
        <v>0.36724015200856958</v>
      </c>
      <c r="F27" s="107">
        <v>0.46846812148370542</v>
      </c>
      <c r="G27" s="107">
        <v>0.1025418713964793</v>
      </c>
      <c r="H27" s="107">
        <v>0.13842393259886299</v>
      </c>
      <c r="I27" s="107">
        <v>0.49250577637361892</v>
      </c>
      <c r="J27" s="107">
        <v>0.1363049550348478</v>
      </c>
      <c r="K27" s="107">
        <v>6.0008464640917823E-2</v>
      </c>
      <c r="L27" s="107">
        <v>0.1159825049877382</v>
      </c>
      <c r="M27" s="107">
        <v>3.0279546686419381E-2</v>
      </c>
      <c r="N27" s="107">
        <v>0.83508124772354209</v>
      </c>
      <c r="O27" s="107">
        <v>0.17248352202486761</v>
      </c>
      <c r="P27" s="107">
        <v>7.445450129881355E-2</v>
      </c>
      <c r="Q27" s="107">
        <v>8.262585929023767E-3</v>
      </c>
      <c r="R27" s="107">
        <v>7.5175326913305071E-2</v>
      </c>
      <c r="S27" s="107">
        <v>0.28754074082859898</v>
      </c>
      <c r="T27" s="107">
        <v>0.61791667699460906</v>
      </c>
      <c r="U27" s="107">
        <v>0</v>
      </c>
      <c r="V27" s="107">
        <v>0</v>
      </c>
      <c r="W27" s="107">
        <v>5.9612252721353176</v>
      </c>
      <c r="X27" s="107">
        <v>0</v>
      </c>
      <c r="Y27" s="107">
        <v>0</v>
      </c>
      <c r="Z27" s="107">
        <v>5.9612252721353176</v>
      </c>
      <c r="AA27" s="107">
        <v>0</v>
      </c>
      <c r="AB27" s="107">
        <v>0</v>
      </c>
      <c r="AC27" s="107">
        <v>8.1439115681279084</v>
      </c>
      <c r="AD27" s="107">
        <v>0</v>
      </c>
      <c r="AE27" s="107">
        <v>0</v>
      </c>
      <c r="AF27" s="107">
        <v>8.1439115681279084</v>
      </c>
      <c r="AG27" s="107">
        <v>0</v>
      </c>
      <c r="AH27" s="107">
        <v>0.1716</v>
      </c>
      <c r="AI27" s="108">
        <v>2.2734000000000001</v>
      </c>
      <c r="AJ27" s="107">
        <v>1.508580337440971</v>
      </c>
      <c r="AK27" s="107" t="s">
        <v>2416</v>
      </c>
      <c r="AL27" s="107">
        <f t="shared" si="0"/>
        <v>0.1716</v>
      </c>
      <c r="AM27" s="107">
        <v>0.1025418713964793</v>
      </c>
      <c r="AN27" s="107" t="s">
        <v>2419</v>
      </c>
      <c r="AO27" s="107">
        <f t="shared" si="1"/>
        <v>0</v>
      </c>
    </row>
  </sheetData>
  <conditionalFormatting sqref="A1:AN1 AP1:XFD1">
    <cfRule type="containsText" dxfId="3" priority="1" stopIfTrue="1" operator="containsText" text="Retro">
      <formula>NOT(ISERROR(SEARCH("Retro",A1)))</formula>
    </cfRule>
    <cfRule type="containsText" dxfId="2" priority="2" operator="containsText" text="LH2">
      <formula>NOT(ISERROR(SEARCH("LH2",A1)))</formula>
    </cfRule>
    <cfRule type="containsText" dxfId="1" priority="3" operator="containsText" text="NH3">
      <formula>NOT(ISERROR(SEARCH("NH3",A1)))</formula>
    </cfRule>
    <cfRule type="containsText" dxfId="0" priority="4" stopIfTrue="1" operator="containsText" text="New">
      <formula>NOT(ISERROR(SEARCH("New",A1)))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opLeftCell="A13" workbookViewId="0">
      <selection activeCell="K18" sqref="K18"/>
    </sheetView>
  </sheetViews>
  <sheetFormatPr baseColWidth="10" defaultRowHeight="15.75"/>
  <sheetData>
    <row r="1" spans="1:2">
      <c r="A1" t="s">
        <v>2420</v>
      </c>
      <c r="B1" s="110" t="s">
        <v>2421</v>
      </c>
    </row>
    <row r="2" spans="1:2">
      <c r="B2">
        <v>13.018202367424241</v>
      </c>
    </row>
    <row r="3" spans="1:2">
      <c r="B3">
        <v>20.150747180875729</v>
      </c>
    </row>
    <row r="4" spans="1:2">
      <c r="B4">
        <v>27.283291994327222</v>
      </c>
    </row>
    <row r="5" spans="1:2">
      <c r="B5">
        <v>34.41583680777871</v>
      </c>
    </row>
    <row r="6" spans="1:2">
      <c r="B6">
        <v>41.548381621230199</v>
      </c>
    </row>
    <row r="7" spans="1:2">
      <c r="B7">
        <v>48.680926434681687</v>
      </c>
    </row>
    <row r="8" spans="1:2">
      <c r="B8">
        <v>55.813471248133183</v>
      </c>
    </row>
    <row r="9" spans="1:2">
      <c r="B9">
        <v>62.946016061584672</v>
      </c>
    </row>
    <row r="10" spans="1:2">
      <c r="B10">
        <v>70.078560875036146</v>
      </c>
    </row>
    <row r="11" spans="1:2">
      <c r="B11">
        <v>77.211105688487635</v>
      </c>
    </row>
    <row r="12" spans="1:2">
      <c r="B12">
        <v>84.343650501939123</v>
      </c>
    </row>
    <row r="13" spans="1:2">
      <c r="B13">
        <v>91.476195315390612</v>
      </c>
    </row>
    <row r="14" spans="1:2">
      <c r="B14">
        <v>98.608740128842101</v>
      </c>
    </row>
    <row r="15" spans="1:2">
      <c r="B15">
        <v>105.7412849422936</v>
      </c>
    </row>
    <row r="16" spans="1:2">
      <c r="B16">
        <v>112.87382975574511</v>
      </c>
    </row>
    <row r="17" spans="2:2">
      <c r="B17">
        <v>120.00637456919659</v>
      </c>
    </row>
    <row r="18" spans="2:2">
      <c r="B18">
        <v>127.1389193826481</v>
      </c>
    </row>
    <row r="19" spans="2:2">
      <c r="B19">
        <v>134.2714641960996</v>
      </c>
    </row>
    <row r="20" spans="2:2">
      <c r="B20">
        <v>141.404009009551</v>
      </c>
    </row>
    <row r="21" spans="2:2">
      <c r="B21">
        <v>148.53655382300249</v>
      </c>
    </row>
    <row r="22" spans="2:2">
      <c r="B22">
        <v>155.66909863645401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B1" zoomScale="130" zoomScaleNormal="130" workbookViewId="0">
      <selection activeCell="K6" sqref="K6"/>
    </sheetView>
  </sheetViews>
  <sheetFormatPr baseColWidth="10" defaultRowHeight="15.75"/>
  <sheetData>
    <row r="1" spans="1:13">
      <c r="A1" s="1" t="s">
        <v>1</v>
      </c>
      <c r="B1" s="2"/>
      <c r="C1" s="2"/>
      <c r="D1" s="2"/>
      <c r="E1" s="2"/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</row>
    <row r="2" spans="1:13">
      <c r="A2" s="2"/>
      <c r="B2" s="2"/>
      <c r="C2" s="2"/>
      <c r="D2" s="2"/>
      <c r="E2" s="2"/>
      <c r="G2" s="3" t="s">
        <v>7</v>
      </c>
      <c r="H2" s="3"/>
      <c r="I2" s="3"/>
      <c r="J2" s="3"/>
      <c r="K2" s="3"/>
    </row>
    <row r="3" spans="1:13">
      <c r="A3" s="2" t="s">
        <v>4</v>
      </c>
      <c r="B3" s="2"/>
      <c r="C3" s="2"/>
      <c r="D3" s="2"/>
      <c r="E3" s="2"/>
      <c r="G3" s="3" t="s">
        <v>8</v>
      </c>
      <c r="H3" s="89" t="s">
        <v>9</v>
      </c>
      <c r="I3" s="3"/>
      <c r="J3" s="3"/>
      <c r="K3" s="3"/>
    </row>
    <row r="4" spans="1:13">
      <c r="A4" s="1" t="s">
        <v>10</v>
      </c>
      <c r="B4" s="2"/>
      <c r="C4" s="2"/>
      <c r="D4" s="2"/>
      <c r="E4" s="2"/>
      <c r="G4" s="3" t="s">
        <v>11</v>
      </c>
      <c r="H4" s="100" t="s">
        <v>12</v>
      </c>
      <c r="I4" s="3"/>
      <c r="J4" s="100" t="s">
        <v>13</v>
      </c>
      <c r="K4" s="16" t="s">
        <v>14</v>
      </c>
    </row>
    <row r="5" spans="1:13" s="121" customFormat="1">
      <c r="A5" s="1"/>
      <c r="B5" s="2"/>
      <c r="C5" s="2"/>
      <c r="D5" s="2"/>
      <c r="E5" s="2"/>
      <c r="G5" s="3"/>
      <c r="H5" s="100" t="s">
        <v>233</v>
      </c>
      <c r="I5" s="3"/>
      <c r="J5" s="100"/>
      <c r="K5" s="16" t="s">
        <v>2424</v>
      </c>
    </row>
    <row r="6" spans="1:13" s="123" customFormat="1">
      <c r="A6" s="1"/>
      <c r="B6" s="2"/>
      <c r="C6" s="2"/>
      <c r="D6" s="2"/>
      <c r="E6" s="2"/>
      <c r="G6" s="3"/>
      <c r="H6" s="100" t="s">
        <v>2490</v>
      </c>
      <c r="I6" s="3"/>
      <c r="J6" s="100" t="s">
        <v>2492</v>
      </c>
      <c r="K6" s="16" t="s">
        <v>2491</v>
      </c>
    </row>
    <row r="7" spans="1:13">
      <c r="A7" s="2"/>
      <c r="B7" s="2"/>
      <c r="C7" s="2"/>
      <c r="D7" s="2"/>
      <c r="E7" s="2"/>
      <c r="G7" s="3" t="s">
        <v>15</v>
      </c>
      <c r="H7" s="100" t="s">
        <v>16</v>
      </c>
      <c r="I7" s="3"/>
      <c r="J7" s="66" t="s">
        <v>17</v>
      </c>
      <c r="K7" s="16" t="s">
        <v>18</v>
      </c>
      <c r="L7" s="100" t="s">
        <v>19</v>
      </c>
      <c r="M7" s="100" t="s">
        <v>20</v>
      </c>
    </row>
    <row r="8" spans="1:13">
      <c r="A8" s="2"/>
      <c r="B8" s="2"/>
      <c r="C8" s="2"/>
      <c r="D8" s="2"/>
      <c r="E8" s="2"/>
      <c r="H8" s="100" t="s">
        <v>21</v>
      </c>
      <c r="K8" t="s">
        <v>22</v>
      </c>
    </row>
    <row r="9" spans="1:13">
      <c r="A9" s="2"/>
      <c r="B9" s="2"/>
      <c r="C9" s="2"/>
      <c r="D9" s="2"/>
      <c r="E9" s="2"/>
      <c r="H9" s="100" t="s">
        <v>23</v>
      </c>
      <c r="I9" t="s">
        <v>24</v>
      </c>
      <c r="K9" s="16" t="s">
        <v>25</v>
      </c>
    </row>
    <row r="10" spans="1:13" s="122" customFormat="1">
      <c r="A10" s="2"/>
      <c r="B10" s="2"/>
      <c r="C10" s="2"/>
      <c r="D10" s="2"/>
      <c r="E10" s="2"/>
      <c r="H10" s="100" t="s">
        <v>2426</v>
      </c>
      <c r="J10" s="122" t="s">
        <v>2427</v>
      </c>
      <c r="K10" s="16" t="s">
        <v>2428</v>
      </c>
    </row>
    <row r="11" spans="1:13" s="122" customFormat="1">
      <c r="A11" s="2"/>
      <c r="B11" s="2"/>
      <c r="C11" s="2"/>
      <c r="D11" s="2"/>
      <c r="E11" s="2"/>
      <c r="H11" s="100" t="s">
        <v>2431</v>
      </c>
      <c r="J11" s="122" t="s">
        <v>2427</v>
      </c>
      <c r="K11" s="16" t="s">
        <v>2429</v>
      </c>
    </row>
    <row r="12" spans="1:13">
      <c r="A12" s="2"/>
      <c r="B12" s="2"/>
      <c r="C12" s="2"/>
      <c r="D12" s="2"/>
      <c r="E12" s="2"/>
      <c r="G12" s="3" t="s">
        <v>26</v>
      </c>
      <c r="H12" s="48" t="s">
        <v>9</v>
      </c>
      <c r="I12" s="48" t="s">
        <v>27</v>
      </c>
      <c r="J12" s="48" t="s">
        <v>28</v>
      </c>
      <c r="K12" s="3"/>
    </row>
    <row r="13" spans="1:13">
      <c r="A13" s="2"/>
      <c r="B13" s="2"/>
      <c r="C13" s="2"/>
      <c r="D13" s="2"/>
      <c r="E13" s="2"/>
      <c r="G13" s="3" t="s">
        <v>29</v>
      </c>
      <c r="H13" s="100" t="s">
        <v>30</v>
      </c>
      <c r="I13" t="s">
        <v>31</v>
      </c>
      <c r="J13" s="89" t="s">
        <v>32</v>
      </c>
    </row>
    <row r="14" spans="1:13">
      <c r="A14" s="2"/>
      <c r="B14" s="2"/>
      <c r="C14" s="2"/>
      <c r="D14" s="2"/>
      <c r="E14" s="2"/>
      <c r="G14" s="3" t="s">
        <v>33</v>
      </c>
    </row>
    <row r="15" spans="1:13">
      <c r="A15" s="2"/>
      <c r="B15" s="2"/>
      <c r="C15" s="2"/>
      <c r="D15" s="2"/>
      <c r="E15" s="2"/>
      <c r="G15" s="3" t="s">
        <v>34</v>
      </c>
    </row>
    <row r="16" spans="1:13">
      <c r="A16" s="2"/>
      <c r="B16" s="2"/>
      <c r="C16" s="2"/>
      <c r="D16" s="2"/>
      <c r="E16" s="2"/>
      <c r="G16" s="3" t="s">
        <v>35</v>
      </c>
    </row>
    <row r="17" spans="1:11">
      <c r="A17" s="2"/>
      <c r="B17" s="2"/>
      <c r="C17" s="2"/>
      <c r="D17" s="2"/>
      <c r="E17" s="2"/>
      <c r="G17" s="3" t="s">
        <v>36</v>
      </c>
    </row>
    <row r="18" spans="1:11">
      <c r="A18" s="2"/>
      <c r="B18" s="2"/>
      <c r="C18" s="2"/>
      <c r="D18" s="2"/>
      <c r="E18" s="2"/>
      <c r="H18" t="s">
        <v>2422</v>
      </c>
      <c r="K18" t="s">
        <v>2423</v>
      </c>
    </row>
    <row r="19" spans="1:11">
      <c r="A19" s="93"/>
      <c r="B19" s="93"/>
      <c r="C19" s="93"/>
      <c r="D19" s="93"/>
      <c r="E19" s="93"/>
    </row>
    <row r="20" spans="1:11">
      <c r="A20" s="93"/>
      <c r="B20" s="93"/>
      <c r="C20" s="93"/>
      <c r="D20" s="93"/>
      <c r="E20" s="93"/>
    </row>
    <row r="21" spans="1:11">
      <c r="A21" s="93"/>
      <c r="B21" s="93"/>
      <c r="C21" s="93"/>
      <c r="D21" s="93"/>
      <c r="E21" s="93"/>
    </row>
    <row r="22" spans="1:11">
      <c r="A22" s="93"/>
      <c r="B22" s="93"/>
      <c r="C22" s="93"/>
      <c r="D22" s="93"/>
      <c r="E22" s="93"/>
    </row>
    <row r="24" spans="1:11">
      <c r="G24" s="48" t="s">
        <v>8</v>
      </c>
      <c r="H24" s="48" t="s">
        <v>9</v>
      </c>
      <c r="I24" t="s">
        <v>37</v>
      </c>
    </row>
    <row r="25" spans="1:11">
      <c r="G25" s="66" t="s">
        <v>38</v>
      </c>
      <c r="H25" s="66" t="s">
        <v>39</v>
      </c>
      <c r="J25" s="66" t="s">
        <v>40</v>
      </c>
      <c r="K25" t="s">
        <v>41</v>
      </c>
    </row>
    <row r="26" spans="1:11">
      <c r="H26" s="66" t="s">
        <v>42</v>
      </c>
      <c r="J26" s="66" t="s">
        <v>43</v>
      </c>
      <c r="K26" t="s">
        <v>44</v>
      </c>
    </row>
    <row r="27" spans="1:11">
      <c r="G27" s="66" t="s">
        <v>45</v>
      </c>
    </row>
    <row r="31" spans="1:11">
      <c r="H31" t="s">
        <v>46</v>
      </c>
      <c r="K31" t="s">
        <v>47</v>
      </c>
    </row>
    <row r="32" spans="1:11">
      <c r="H32" t="s">
        <v>48</v>
      </c>
    </row>
    <row r="33" spans="8:11">
      <c r="H33" t="s">
        <v>49</v>
      </c>
      <c r="J33" t="s">
        <v>50</v>
      </c>
      <c r="K33" t="s">
        <v>51</v>
      </c>
    </row>
    <row r="34" spans="8:11">
      <c r="H34" t="s">
        <v>52</v>
      </c>
      <c r="K34" s="16" t="s">
        <v>53</v>
      </c>
    </row>
    <row r="35" spans="8:11">
      <c r="H35" t="s">
        <v>54</v>
      </c>
      <c r="K35" t="s">
        <v>55</v>
      </c>
    </row>
    <row r="36" spans="8:11">
      <c r="H36" s="30" t="s">
        <v>56</v>
      </c>
    </row>
    <row r="37" spans="8:11">
      <c r="H37" s="30" t="s">
        <v>57</v>
      </c>
      <c r="K37" t="s">
        <v>58</v>
      </c>
    </row>
    <row r="38" spans="8:11">
      <c r="H38" s="31" t="s">
        <v>59</v>
      </c>
      <c r="K38" s="16" t="s">
        <v>60</v>
      </c>
    </row>
    <row r="39" spans="8:11">
      <c r="H39" s="31" t="s">
        <v>30</v>
      </c>
      <c r="I39" s="31" t="s">
        <v>61</v>
      </c>
      <c r="J39" s="31" t="s">
        <v>62</v>
      </c>
      <c r="K39" t="s">
        <v>63</v>
      </c>
    </row>
    <row r="40" spans="8:11">
      <c r="H40" s="48" t="s">
        <v>64</v>
      </c>
      <c r="K40" t="s">
        <v>65</v>
      </c>
    </row>
  </sheetData>
  <hyperlinks>
    <hyperlink ref="K4" r:id="rId1"/>
    <hyperlink ref="K7" r:id="rId2"/>
    <hyperlink ref="K9" r:id="rId3"/>
    <hyperlink ref="K34" r:id="rId4"/>
    <hyperlink ref="K38" r:id="rId5" display="https://sci-hub.st/10.1016/j.egyr.2020.07.013"/>
  </hyperlinks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zoomScale="110" zoomScaleNormal="110" workbookViewId="0">
      <selection activeCell="B26" sqref="B26"/>
    </sheetView>
  </sheetViews>
  <sheetFormatPr baseColWidth="10" defaultRowHeight="15.75"/>
  <cols>
    <col min="1" max="1" width="29.125" style="118" bestFit="1" customWidth="1"/>
    <col min="2" max="2" width="10.625" style="112" customWidth="1"/>
  </cols>
  <sheetData>
    <row r="1" spans="1:4" s="3" customFormat="1">
      <c r="A1" s="3" t="s">
        <v>66</v>
      </c>
      <c r="B1" s="111" t="s">
        <v>67</v>
      </c>
      <c r="C1" s="3" t="s">
        <v>68</v>
      </c>
      <c r="D1" s="3" t="s">
        <v>5</v>
      </c>
    </row>
    <row r="2" spans="1:4">
      <c r="A2" s="56" t="s">
        <v>69</v>
      </c>
      <c r="B2" s="112">
        <v>0.08</v>
      </c>
    </row>
    <row r="3" spans="1:4">
      <c r="A3" s="71" t="s">
        <v>81</v>
      </c>
      <c r="B3" s="115">
        <v>1.1301000000000001</v>
      </c>
      <c r="C3" t="s">
        <v>82</v>
      </c>
    </row>
    <row r="4" spans="1:4" s="122" customFormat="1">
      <c r="A4" s="71"/>
      <c r="B4" s="115"/>
    </row>
    <row r="5" spans="1:4" s="122" customFormat="1">
      <c r="A5" s="64"/>
      <c r="B5" s="115"/>
    </row>
    <row r="6" spans="1:4" s="122" customFormat="1">
      <c r="A6" s="64"/>
      <c r="B6" s="115"/>
    </row>
    <row r="7" spans="1:4" s="122" customFormat="1">
      <c r="A7" s="100" t="s">
        <v>2439</v>
      </c>
      <c r="B7" s="115">
        <v>0.95</v>
      </c>
    </row>
    <row r="8" spans="1:4" s="122" customFormat="1">
      <c r="A8" s="100" t="s">
        <v>2438</v>
      </c>
      <c r="B8" s="115">
        <v>0.95</v>
      </c>
    </row>
    <row r="9" spans="1:4" s="122" customFormat="1">
      <c r="A9" s="100" t="s">
        <v>2437</v>
      </c>
      <c r="B9" s="115">
        <v>0.95</v>
      </c>
    </row>
    <row r="10" spans="1:4" s="122" customFormat="1">
      <c r="A10" s="100" t="s">
        <v>2436</v>
      </c>
      <c r="B10" s="115">
        <v>0.95</v>
      </c>
    </row>
    <row r="11" spans="1:4" s="122" customFormat="1">
      <c r="A11" s="100" t="s">
        <v>2435</v>
      </c>
      <c r="B11" s="115">
        <v>0.95</v>
      </c>
    </row>
    <row r="12" spans="1:4" s="122" customFormat="1">
      <c r="A12" s="100" t="s">
        <v>2434</v>
      </c>
      <c r="B12" s="115">
        <v>0.95</v>
      </c>
    </row>
    <row r="13" spans="1:4" s="122" customFormat="1">
      <c r="A13" s="100" t="s">
        <v>2433</v>
      </c>
      <c r="B13" s="115">
        <v>0.95</v>
      </c>
    </row>
    <row r="14" spans="1:4">
      <c r="A14" s="64" t="s">
        <v>70</v>
      </c>
      <c r="B14" s="113">
        <v>0.94620000000000004</v>
      </c>
      <c r="C14" s="16" t="s">
        <v>71</v>
      </c>
    </row>
    <row r="15" spans="1:4">
      <c r="A15" s="64" t="s">
        <v>72</v>
      </c>
      <c r="B15" s="114">
        <v>0.8458</v>
      </c>
      <c r="C15" t="s">
        <v>73</v>
      </c>
    </row>
    <row r="16" spans="1:4">
      <c r="A16" s="64" t="s">
        <v>74</v>
      </c>
      <c r="B16" s="116" t="s">
        <v>75</v>
      </c>
    </row>
    <row r="17" spans="1:4">
      <c r="A17" s="64" t="s">
        <v>76</v>
      </c>
      <c r="B17" s="116" t="s">
        <v>77</v>
      </c>
      <c r="C17" t="s">
        <v>78</v>
      </c>
    </row>
    <row r="18" spans="1:4">
      <c r="A18" s="64" t="s">
        <v>79</v>
      </c>
      <c r="B18" s="114">
        <v>0.84750000000000003</v>
      </c>
      <c r="C18" t="s">
        <v>80</v>
      </c>
    </row>
    <row r="19" spans="1:4">
      <c r="A19" s="3" t="s">
        <v>83</v>
      </c>
      <c r="B19" s="57">
        <f ca="1">YEAR(TODAY())</f>
        <v>2022</v>
      </c>
      <c r="D19" s="89" t="s">
        <v>84</v>
      </c>
    </row>
    <row r="20" spans="1:4">
      <c r="A20" s="89" t="s">
        <v>85</v>
      </c>
      <c r="B20" s="112">
        <v>7</v>
      </c>
      <c r="D20" s="89"/>
    </row>
    <row r="21" spans="1:4">
      <c r="A21" s="89" t="s">
        <v>86</v>
      </c>
      <c r="B21" s="112">
        <v>13</v>
      </c>
      <c r="D21" s="89" t="s">
        <v>87</v>
      </c>
    </row>
    <row r="22" spans="1:4">
      <c r="A22" s="89" t="s">
        <v>88</v>
      </c>
      <c r="B22" s="112">
        <v>7</v>
      </c>
    </row>
    <row r="23" spans="1:4">
      <c r="A23" s="89" t="s">
        <v>89</v>
      </c>
      <c r="B23" s="112">
        <v>7</v>
      </c>
    </row>
    <row r="24" spans="1:4">
      <c r="A24" s="89" t="s">
        <v>90</v>
      </c>
      <c r="B24" s="112">
        <v>3</v>
      </c>
      <c r="D24" s="89" t="s">
        <v>91</v>
      </c>
    </row>
    <row r="25" spans="1:4">
      <c r="A25" s="89" t="s">
        <v>92</v>
      </c>
      <c r="B25" s="112">
        <v>3</v>
      </c>
      <c r="C25" s="89" t="s">
        <v>93</v>
      </c>
    </row>
    <row r="27" spans="1:4">
      <c r="A27" s="124" t="s">
        <v>2441</v>
      </c>
      <c r="B27" s="112">
        <v>0.29307109999999997</v>
      </c>
    </row>
    <row r="28" spans="1:4">
      <c r="A28" t="s">
        <v>94</v>
      </c>
      <c r="B28" s="112">
        <v>0.29307106999999999</v>
      </c>
    </row>
    <row r="29" spans="1:4">
      <c r="A29" t="s">
        <v>95</v>
      </c>
      <c r="B29" s="112">
        <v>3.6</v>
      </c>
    </row>
    <row r="30" spans="1:4">
      <c r="B30" s="112">
        <v>8</v>
      </c>
      <c r="C30">
        <f>B30*B29</f>
        <v>28.8</v>
      </c>
    </row>
  </sheetData>
  <hyperlinks>
    <hyperlink ref="C14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0" tint="-0.249977111117893"/>
  </sheetPr>
  <dimension ref="A1:F961"/>
  <sheetViews>
    <sheetView zoomScale="120" zoomScaleNormal="120" workbookViewId="0"/>
  </sheetViews>
  <sheetFormatPr baseColWidth="10" defaultRowHeight="15.75"/>
  <sheetData>
    <row r="1" spans="1:6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</row>
    <row r="2" spans="1:6" hidden="1">
      <c r="A2" t="s">
        <v>102</v>
      </c>
      <c r="B2" t="s">
        <v>103</v>
      </c>
      <c r="C2">
        <v>12443.1</v>
      </c>
    </row>
    <row r="3" spans="1:6" hidden="1">
      <c r="A3" t="s">
        <v>104</v>
      </c>
      <c r="B3" t="s">
        <v>103</v>
      </c>
      <c r="C3">
        <v>9809.65</v>
      </c>
    </row>
    <row r="4" spans="1:6" hidden="1">
      <c r="A4" t="s">
        <v>105</v>
      </c>
      <c r="B4" t="s">
        <v>103</v>
      </c>
      <c r="C4">
        <v>14063.9</v>
      </c>
    </row>
    <row r="5" spans="1:6" hidden="1">
      <c r="A5" t="s">
        <v>106</v>
      </c>
      <c r="B5" t="s">
        <v>103</v>
      </c>
      <c r="C5">
        <v>6005.96</v>
      </c>
      <c r="D5">
        <v>500</v>
      </c>
      <c r="E5">
        <v>0</v>
      </c>
    </row>
    <row r="6" spans="1:6" hidden="1">
      <c r="A6" t="s">
        <v>107</v>
      </c>
      <c r="B6" t="s">
        <v>103</v>
      </c>
      <c r="C6">
        <v>21212.1</v>
      </c>
    </row>
    <row r="7" spans="1:6" hidden="1">
      <c r="A7" t="s">
        <v>108</v>
      </c>
      <c r="B7" t="s">
        <v>103</v>
      </c>
      <c r="C7">
        <v>6601.17</v>
      </c>
    </row>
    <row r="8" spans="1:6" hidden="1">
      <c r="A8" t="s">
        <v>109</v>
      </c>
      <c r="B8" t="s">
        <v>103</v>
      </c>
      <c r="C8">
        <v>1630.63</v>
      </c>
      <c r="D8">
        <v>1300</v>
      </c>
      <c r="F8" t="s">
        <v>110</v>
      </c>
    </row>
    <row r="9" spans="1:6" hidden="1">
      <c r="A9" t="s">
        <v>111</v>
      </c>
      <c r="B9" t="s">
        <v>103</v>
      </c>
      <c r="C9">
        <v>15544.3</v>
      </c>
    </row>
    <row r="10" spans="1:6" hidden="1">
      <c r="A10" t="s">
        <v>112</v>
      </c>
      <c r="B10" t="s">
        <v>103</v>
      </c>
      <c r="C10">
        <v>435.90699999999998</v>
      </c>
      <c r="D10">
        <v>450</v>
      </c>
      <c r="E10">
        <v>0</v>
      </c>
    </row>
    <row r="11" spans="1:6" hidden="1">
      <c r="A11" t="s">
        <v>113</v>
      </c>
      <c r="B11" t="s">
        <v>103</v>
      </c>
      <c r="C11">
        <v>6144.55</v>
      </c>
    </row>
    <row r="12" spans="1:6" hidden="1">
      <c r="A12" t="s">
        <v>114</v>
      </c>
      <c r="B12" t="s">
        <v>103</v>
      </c>
      <c r="C12">
        <v>12917.1</v>
      </c>
    </row>
    <row r="13" spans="1:6" hidden="1">
      <c r="A13" t="s">
        <v>115</v>
      </c>
      <c r="B13" t="s">
        <v>103</v>
      </c>
      <c r="C13">
        <v>17577.5</v>
      </c>
    </row>
    <row r="14" spans="1:6" hidden="1">
      <c r="A14" t="s">
        <v>116</v>
      </c>
      <c r="B14" t="s">
        <v>103</v>
      </c>
      <c r="C14">
        <v>12511.9</v>
      </c>
    </row>
    <row r="15" spans="1:6" hidden="1">
      <c r="A15" t="s">
        <v>117</v>
      </c>
      <c r="B15" t="s">
        <v>103</v>
      </c>
      <c r="C15">
        <v>10409.299999999999</v>
      </c>
    </row>
    <row r="16" spans="1:6" hidden="1">
      <c r="A16" t="s">
        <v>118</v>
      </c>
      <c r="B16" t="s">
        <v>103</v>
      </c>
      <c r="C16">
        <v>1408.05</v>
      </c>
      <c r="D16">
        <v>1000</v>
      </c>
      <c r="F16" t="s">
        <v>119</v>
      </c>
    </row>
    <row r="17" spans="1:6" hidden="1">
      <c r="A17" t="s">
        <v>120</v>
      </c>
      <c r="B17" t="s">
        <v>103</v>
      </c>
      <c r="C17">
        <v>5417.07</v>
      </c>
    </row>
    <row r="18" spans="1:6" hidden="1">
      <c r="A18" t="s">
        <v>121</v>
      </c>
      <c r="B18" t="s">
        <v>103</v>
      </c>
      <c r="C18">
        <v>3769.58</v>
      </c>
      <c r="D18">
        <v>550</v>
      </c>
      <c r="E18">
        <v>0</v>
      </c>
    </row>
    <row r="19" spans="1:6" hidden="1">
      <c r="A19" t="s">
        <v>122</v>
      </c>
      <c r="B19" t="s">
        <v>103</v>
      </c>
      <c r="C19">
        <v>12510.5</v>
      </c>
    </row>
    <row r="20" spans="1:6" hidden="1">
      <c r="A20" t="s">
        <v>123</v>
      </c>
      <c r="B20" t="s">
        <v>103</v>
      </c>
      <c r="C20">
        <v>20484.5</v>
      </c>
    </row>
    <row r="21" spans="1:6" hidden="1">
      <c r="A21" t="s">
        <v>124</v>
      </c>
      <c r="B21" t="s">
        <v>103</v>
      </c>
      <c r="C21">
        <v>6879.01</v>
      </c>
    </row>
    <row r="22" spans="1:6" hidden="1">
      <c r="A22" t="s">
        <v>125</v>
      </c>
      <c r="B22" t="s">
        <v>103</v>
      </c>
      <c r="C22">
        <v>0</v>
      </c>
      <c r="D22">
        <v>500</v>
      </c>
      <c r="E22">
        <v>0</v>
      </c>
    </row>
    <row r="23" spans="1:6" hidden="1">
      <c r="A23" t="s">
        <v>103</v>
      </c>
      <c r="B23" t="s">
        <v>103</v>
      </c>
      <c r="C23">
        <v>0</v>
      </c>
    </row>
    <row r="24" spans="1:6" hidden="1">
      <c r="A24" t="s">
        <v>126</v>
      </c>
      <c r="B24" t="s">
        <v>103</v>
      </c>
      <c r="C24">
        <v>813.91399999999999</v>
      </c>
      <c r="D24">
        <v>550</v>
      </c>
      <c r="E24">
        <v>0</v>
      </c>
    </row>
    <row r="25" spans="1:6" hidden="1">
      <c r="A25" t="s">
        <v>127</v>
      </c>
      <c r="B25" t="s">
        <v>103</v>
      </c>
      <c r="C25">
        <v>5798.5</v>
      </c>
    </row>
    <row r="26" spans="1:6" hidden="1">
      <c r="A26" t="s">
        <v>128</v>
      </c>
      <c r="B26" t="s">
        <v>103</v>
      </c>
      <c r="C26">
        <v>3173.57</v>
      </c>
      <c r="D26">
        <v>2400</v>
      </c>
      <c r="E26">
        <v>375</v>
      </c>
    </row>
    <row r="27" spans="1:6" hidden="1">
      <c r="A27" t="s">
        <v>129</v>
      </c>
      <c r="B27" t="s">
        <v>103</v>
      </c>
      <c r="C27">
        <v>6629.51</v>
      </c>
    </row>
    <row r="28" spans="1:6" hidden="1">
      <c r="A28" t="s">
        <v>130</v>
      </c>
      <c r="B28" t="s">
        <v>103</v>
      </c>
      <c r="C28">
        <v>2697.2</v>
      </c>
      <c r="D28">
        <v>1400</v>
      </c>
      <c r="F28" t="s">
        <v>131</v>
      </c>
    </row>
    <row r="29" spans="1:6" hidden="1">
      <c r="A29" t="s">
        <v>132</v>
      </c>
      <c r="B29" t="s">
        <v>103</v>
      </c>
      <c r="C29">
        <v>1646.96</v>
      </c>
      <c r="D29">
        <v>800</v>
      </c>
      <c r="E29">
        <v>140</v>
      </c>
    </row>
    <row r="30" spans="1:6" hidden="1">
      <c r="A30" t="s">
        <v>133</v>
      </c>
      <c r="B30" t="s">
        <v>103</v>
      </c>
      <c r="C30">
        <v>3768.47</v>
      </c>
      <c r="D30">
        <v>600</v>
      </c>
      <c r="F30" t="s">
        <v>134</v>
      </c>
    </row>
    <row r="31" spans="1:6" hidden="1">
      <c r="A31" t="s">
        <v>135</v>
      </c>
      <c r="B31" t="s">
        <v>103</v>
      </c>
      <c r="C31">
        <v>7592.95</v>
      </c>
    </row>
    <row r="32" spans="1:6" hidden="1">
      <c r="A32" t="s">
        <v>136</v>
      </c>
      <c r="B32" t="s">
        <v>103</v>
      </c>
      <c r="C32">
        <v>6880.24</v>
      </c>
    </row>
    <row r="33" spans="1:6" hidden="1">
      <c r="A33" t="s">
        <v>137</v>
      </c>
      <c r="B33" t="s">
        <v>103</v>
      </c>
      <c r="C33">
        <v>8648.2000000000007</v>
      </c>
    </row>
    <row r="34" spans="1:6" hidden="1">
      <c r="A34" t="s">
        <v>138</v>
      </c>
      <c r="B34" t="s">
        <v>103</v>
      </c>
      <c r="C34">
        <v>5499.86</v>
      </c>
      <c r="D34">
        <v>1700</v>
      </c>
      <c r="F34" t="s">
        <v>139</v>
      </c>
    </row>
    <row r="35" spans="1:6" hidden="1">
      <c r="A35" t="s">
        <v>140</v>
      </c>
      <c r="B35" t="s">
        <v>103</v>
      </c>
      <c r="C35">
        <v>6005.96</v>
      </c>
      <c r="D35">
        <v>500</v>
      </c>
      <c r="F35" t="s">
        <v>141</v>
      </c>
    </row>
    <row r="36" spans="1:6" hidden="1">
      <c r="A36" t="s">
        <v>142</v>
      </c>
      <c r="B36" t="s">
        <v>103</v>
      </c>
      <c r="C36">
        <v>16946.900000000001</v>
      </c>
    </row>
    <row r="37" spans="1:6" hidden="1">
      <c r="A37" t="s">
        <v>143</v>
      </c>
      <c r="B37" t="s">
        <v>103</v>
      </c>
      <c r="C37">
        <v>1418.95</v>
      </c>
      <c r="D37">
        <v>1000</v>
      </c>
      <c r="E37">
        <v>200</v>
      </c>
      <c r="F37" t="s">
        <v>144</v>
      </c>
    </row>
    <row r="38" spans="1:6" hidden="1">
      <c r="A38" t="s">
        <v>145</v>
      </c>
      <c r="B38" t="s">
        <v>103</v>
      </c>
      <c r="C38">
        <v>12687.3</v>
      </c>
    </row>
    <row r="39" spans="1:6" hidden="1">
      <c r="A39" t="s">
        <v>146</v>
      </c>
      <c r="B39" t="s">
        <v>103</v>
      </c>
      <c r="C39">
        <v>13377.2</v>
      </c>
    </row>
    <row r="40" spans="1:6" hidden="1">
      <c r="A40" t="s">
        <v>147</v>
      </c>
      <c r="B40" t="s">
        <v>103</v>
      </c>
      <c r="C40">
        <v>12508.6</v>
      </c>
    </row>
    <row r="41" spans="1:6" hidden="1">
      <c r="A41" t="s">
        <v>148</v>
      </c>
      <c r="B41" t="s">
        <v>103</v>
      </c>
      <c r="C41">
        <v>4063.66</v>
      </c>
      <c r="D41">
        <v>900</v>
      </c>
      <c r="F41" t="s">
        <v>149</v>
      </c>
    </row>
    <row r="42" spans="1:6" hidden="1">
      <c r="A42" t="s">
        <v>150</v>
      </c>
      <c r="B42" t="s">
        <v>103</v>
      </c>
      <c r="C42">
        <v>21391.200000000001</v>
      </c>
    </row>
    <row r="43" spans="1:6" hidden="1">
      <c r="A43" t="s">
        <v>151</v>
      </c>
      <c r="B43" t="s">
        <v>103</v>
      </c>
      <c r="C43">
        <v>21070.7</v>
      </c>
    </row>
    <row r="44" spans="1:6" hidden="1">
      <c r="A44" t="s">
        <v>152</v>
      </c>
      <c r="B44" t="s">
        <v>103</v>
      </c>
      <c r="C44">
        <v>13352.8</v>
      </c>
    </row>
    <row r="45" spans="1:6" hidden="1">
      <c r="A45" t="s">
        <v>153</v>
      </c>
      <c r="B45" t="s">
        <v>103</v>
      </c>
      <c r="C45">
        <v>6601.17</v>
      </c>
    </row>
    <row r="46" spans="1:6" hidden="1">
      <c r="A46" t="s">
        <v>154</v>
      </c>
      <c r="B46" t="s">
        <v>103</v>
      </c>
      <c r="C46">
        <v>6854.45</v>
      </c>
    </row>
    <row r="47" spans="1:6" hidden="1">
      <c r="A47" t="s">
        <v>155</v>
      </c>
      <c r="B47" t="s">
        <v>103</v>
      </c>
      <c r="C47">
        <v>4760.1400000000003</v>
      </c>
    </row>
    <row r="48" spans="1:6" hidden="1">
      <c r="A48" t="s">
        <v>156</v>
      </c>
      <c r="B48" t="s">
        <v>103</v>
      </c>
      <c r="C48">
        <v>2668.91</v>
      </c>
      <c r="D48">
        <v>2100</v>
      </c>
      <c r="E48">
        <v>50</v>
      </c>
    </row>
    <row r="49" spans="1:6" hidden="1">
      <c r="A49" t="s">
        <v>157</v>
      </c>
      <c r="B49" t="s">
        <v>103</v>
      </c>
      <c r="C49">
        <v>6447.59</v>
      </c>
    </row>
    <row r="50" spans="1:6" hidden="1">
      <c r="A50" t="s">
        <v>158</v>
      </c>
      <c r="B50" t="s">
        <v>103</v>
      </c>
      <c r="C50">
        <v>15461.9</v>
      </c>
    </row>
    <row r="51" spans="1:6" hidden="1">
      <c r="A51" t="s">
        <v>159</v>
      </c>
      <c r="B51" t="s">
        <v>103</v>
      </c>
      <c r="C51">
        <v>10255.799999999999</v>
      </c>
    </row>
    <row r="52" spans="1:6" hidden="1">
      <c r="A52" t="s">
        <v>160</v>
      </c>
      <c r="B52" t="s">
        <v>103</v>
      </c>
      <c r="C52">
        <v>15945.3</v>
      </c>
    </row>
    <row r="53" spans="1:6" hidden="1">
      <c r="A53" t="s">
        <v>161</v>
      </c>
      <c r="B53" t="s">
        <v>103</v>
      </c>
      <c r="C53">
        <v>7951.84</v>
      </c>
    </row>
    <row r="54" spans="1:6" hidden="1">
      <c r="A54" t="s">
        <v>162</v>
      </c>
      <c r="B54" t="s">
        <v>103</v>
      </c>
      <c r="C54">
        <v>403.13400000000001</v>
      </c>
      <c r="D54">
        <v>600</v>
      </c>
      <c r="E54">
        <v>0</v>
      </c>
    </row>
    <row r="55" spans="1:6" hidden="1">
      <c r="A55" t="s">
        <v>43</v>
      </c>
      <c r="B55" t="s">
        <v>103</v>
      </c>
      <c r="C55">
        <v>602.40300000000002</v>
      </c>
      <c r="D55">
        <v>300</v>
      </c>
      <c r="E55">
        <v>650</v>
      </c>
    </row>
    <row r="56" spans="1:6" hidden="1">
      <c r="A56" t="s">
        <v>163</v>
      </c>
      <c r="B56" t="s">
        <v>103</v>
      </c>
      <c r="C56">
        <v>10799.4</v>
      </c>
    </row>
    <row r="57" spans="1:6" hidden="1">
      <c r="A57" t="s">
        <v>164</v>
      </c>
      <c r="B57" t="s">
        <v>103</v>
      </c>
      <c r="C57">
        <v>9104.2199999999993</v>
      </c>
    </row>
    <row r="58" spans="1:6" hidden="1">
      <c r="A58" t="s">
        <v>165</v>
      </c>
      <c r="B58" t="s">
        <v>103</v>
      </c>
      <c r="C58">
        <v>12201.6</v>
      </c>
    </row>
    <row r="59" spans="1:6" hidden="1">
      <c r="A59" t="s">
        <v>166</v>
      </c>
      <c r="B59" t="s">
        <v>103</v>
      </c>
      <c r="C59">
        <v>1166.3</v>
      </c>
      <c r="D59">
        <v>1000</v>
      </c>
    </row>
    <row r="60" spans="1:6" hidden="1">
      <c r="A60" t="s">
        <v>167</v>
      </c>
      <c r="B60" t="s">
        <v>103</v>
      </c>
      <c r="C60">
        <v>2033.13</v>
      </c>
      <c r="D60">
        <v>1900</v>
      </c>
      <c r="F60" t="s">
        <v>168</v>
      </c>
    </row>
    <row r="61" spans="1:6">
      <c r="A61" t="s">
        <v>169</v>
      </c>
      <c r="B61" t="s">
        <v>103</v>
      </c>
      <c r="C61">
        <v>12830.8</v>
      </c>
    </row>
    <row r="62" spans="1:6" hidden="1">
      <c r="A62" t="s">
        <v>170</v>
      </c>
      <c r="B62" t="s">
        <v>103</v>
      </c>
      <c r="C62">
        <v>6447.1</v>
      </c>
      <c r="D62">
        <v>1100</v>
      </c>
      <c r="F62" t="s">
        <v>171</v>
      </c>
    </row>
    <row r="63" spans="1:6" hidden="1">
      <c r="A63" t="s">
        <v>172</v>
      </c>
      <c r="B63" t="s">
        <v>103</v>
      </c>
      <c r="C63">
        <v>6600.67</v>
      </c>
      <c r="D63">
        <v>1000</v>
      </c>
      <c r="E63">
        <v>2000</v>
      </c>
    </row>
    <row r="64" spans="1:6" hidden="1">
      <c r="A64" t="s">
        <v>172</v>
      </c>
      <c r="B64" t="s">
        <v>103</v>
      </c>
      <c r="C64">
        <v>6600.67</v>
      </c>
    </row>
    <row r="65" spans="1:6" hidden="1">
      <c r="A65" t="s">
        <v>172</v>
      </c>
      <c r="B65" t="s">
        <v>103</v>
      </c>
      <c r="C65">
        <v>6600.67</v>
      </c>
    </row>
    <row r="66" spans="1:6" hidden="1">
      <c r="A66" t="s">
        <v>172</v>
      </c>
      <c r="B66" t="s">
        <v>103</v>
      </c>
      <c r="C66">
        <v>6600.67</v>
      </c>
      <c r="D66">
        <v>6000</v>
      </c>
      <c r="E66">
        <v>0</v>
      </c>
    </row>
    <row r="67" spans="1:6" hidden="1">
      <c r="A67" t="s">
        <v>172</v>
      </c>
      <c r="B67" t="s">
        <v>103</v>
      </c>
      <c r="C67">
        <v>6600.67</v>
      </c>
      <c r="D67">
        <v>6000</v>
      </c>
      <c r="E67">
        <v>0</v>
      </c>
    </row>
    <row r="68" spans="1:6" hidden="1">
      <c r="A68" t="s">
        <v>172</v>
      </c>
      <c r="B68" t="s">
        <v>103</v>
      </c>
      <c r="C68">
        <v>6600.67</v>
      </c>
      <c r="D68">
        <v>6000</v>
      </c>
      <c r="E68">
        <v>0</v>
      </c>
    </row>
    <row r="69" spans="1:6" hidden="1">
      <c r="A69" t="s">
        <v>173</v>
      </c>
      <c r="B69" t="s">
        <v>103</v>
      </c>
      <c r="C69">
        <v>8294.0300000000007</v>
      </c>
    </row>
    <row r="70" spans="1:6" hidden="1">
      <c r="A70" t="s">
        <v>174</v>
      </c>
      <c r="B70" t="s">
        <v>103</v>
      </c>
      <c r="C70">
        <v>601.93799999999999</v>
      </c>
      <c r="D70">
        <v>324</v>
      </c>
      <c r="E70">
        <v>150</v>
      </c>
      <c r="F70" t="s">
        <v>175</v>
      </c>
    </row>
    <row r="71" spans="1:6" hidden="1">
      <c r="A71" t="s">
        <v>176</v>
      </c>
      <c r="B71" t="s">
        <v>103</v>
      </c>
      <c r="C71">
        <v>16294.6</v>
      </c>
    </row>
    <row r="72" spans="1:6" hidden="1">
      <c r="A72" t="s">
        <v>177</v>
      </c>
      <c r="B72" t="s">
        <v>103</v>
      </c>
      <c r="C72">
        <v>6005.38</v>
      </c>
      <c r="D72">
        <v>300</v>
      </c>
      <c r="F72" t="s">
        <v>178</v>
      </c>
    </row>
    <row r="73" spans="1:6" hidden="1">
      <c r="A73" t="s">
        <v>179</v>
      </c>
      <c r="B73" t="s">
        <v>103</v>
      </c>
      <c r="C73">
        <v>6005.96</v>
      </c>
      <c r="D73">
        <v>550</v>
      </c>
      <c r="F73" t="s">
        <v>180</v>
      </c>
    </row>
    <row r="74" spans="1:6" hidden="1">
      <c r="A74" t="s">
        <v>181</v>
      </c>
      <c r="B74" t="s">
        <v>103</v>
      </c>
      <c r="C74">
        <v>6672.62</v>
      </c>
    </row>
    <row r="75" spans="1:6" hidden="1">
      <c r="A75" t="s">
        <v>182</v>
      </c>
      <c r="B75" t="s">
        <v>103</v>
      </c>
      <c r="C75">
        <v>18076.5</v>
      </c>
    </row>
    <row r="76" spans="1:6" hidden="1">
      <c r="A76" t="s">
        <v>183</v>
      </c>
      <c r="B76" t="s">
        <v>103</v>
      </c>
      <c r="C76">
        <v>12508.4</v>
      </c>
    </row>
    <row r="77" spans="1:6" hidden="1">
      <c r="A77" t="s">
        <v>184</v>
      </c>
      <c r="B77" t="s">
        <v>103</v>
      </c>
      <c r="C77">
        <v>4114.71</v>
      </c>
    </row>
    <row r="78" spans="1:6" hidden="1">
      <c r="A78" t="s">
        <v>185</v>
      </c>
      <c r="B78" t="s">
        <v>103</v>
      </c>
      <c r="C78">
        <v>5918.28</v>
      </c>
      <c r="D78" t="s">
        <v>186</v>
      </c>
    </row>
    <row r="79" spans="1:6" hidden="1">
      <c r="A79" t="s">
        <v>187</v>
      </c>
      <c r="B79" t="s">
        <v>103</v>
      </c>
      <c r="C79">
        <v>6279.06</v>
      </c>
    </row>
    <row r="80" spans="1:6" hidden="1">
      <c r="A80" t="s">
        <v>188</v>
      </c>
      <c r="B80" t="s">
        <v>103</v>
      </c>
      <c r="C80">
        <v>19486.099999999999</v>
      </c>
    </row>
    <row r="81" spans="1:6" hidden="1">
      <c r="A81" t="s">
        <v>189</v>
      </c>
      <c r="B81" t="s">
        <v>103</v>
      </c>
      <c r="C81">
        <v>6648.54</v>
      </c>
    </row>
    <row r="82" spans="1:6" hidden="1">
      <c r="A82" t="s">
        <v>190</v>
      </c>
      <c r="B82" t="s">
        <v>103</v>
      </c>
      <c r="C82">
        <v>540.62800000000004</v>
      </c>
      <c r="D82">
        <v>600</v>
      </c>
      <c r="E82">
        <v>80</v>
      </c>
      <c r="F82" t="s">
        <v>191</v>
      </c>
    </row>
    <row r="83" spans="1:6" hidden="1">
      <c r="A83" t="s">
        <v>192</v>
      </c>
      <c r="B83" t="s">
        <v>103</v>
      </c>
      <c r="C83">
        <v>8319.3700000000008</v>
      </c>
    </row>
    <row r="84" spans="1:6" hidden="1">
      <c r="A84" t="s">
        <v>192</v>
      </c>
      <c r="B84" t="s">
        <v>103</v>
      </c>
      <c r="C84">
        <v>8319.3700000000008</v>
      </c>
    </row>
    <row r="85" spans="1:6" hidden="1">
      <c r="A85" t="s">
        <v>192</v>
      </c>
      <c r="B85" t="s">
        <v>103</v>
      </c>
      <c r="C85">
        <v>8319.3700000000008</v>
      </c>
    </row>
    <row r="86" spans="1:6" hidden="1">
      <c r="A86" t="s">
        <v>192</v>
      </c>
      <c r="B86" t="s">
        <v>103</v>
      </c>
      <c r="C86">
        <v>8319.3700000000008</v>
      </c>
    </row>
    <row r="87" spans="1:6" hidden="1">
      <c r="A87" t="s">
        <v>193</v>
      </c>
      <c r="B87" t="s">
        <v>103</v>
      </c>
      <c r="C87">
        <v>12201.8</v>
      </c>
    </row>
    <row r="88" spans="1:6" hidden="1">
      <c r="A88" t="s">
        <v>194</v>
      </c>
      <c r="B88" t="s">
        <v>103</v>
      </c>
      <c r="C88">
        <v>6553.84</v>
      </c>
    </row>
    <row r="89" spans="1:6" hidden="1">
      <c r="A89" t="s">
        <v>195</v>
      </c>
      <c r="B89" t="s">
        <v>103</v>
      </c>
      <c r="C89">
        <v>9768.26</v>
      </c>
    </row>
    <row r="90" spans="1:6" hidden="1">
      <c r="A90" t="s">
        <v>196</v>
      </c>
      <c r="B90" t="s">
        <v>103</v>
      </c>
      <c r="C90">
        <v>5925.71</v>
      </c>
    </row>
    <row r="91" spans="1:6" hidden="1">
      <c r="A91" t="s">
        <v>197</v>
      </c>
      <c r="B91" t="s">
        <v>103</v>
      </c>
      <c r="C91">
        <v>14350.9</v>
      </c>
    </row>
    <row r="92" spans="1:6" hidden="1">
      <c r="A92" t="s">
        <v>198</v>
      </c>
      <c r="B92" t="s">
        <v>103</v>
      </c>
      <c r="C92">
        <v>17589.900000000001</v>
      </c>
    </row>
    <row r="93" spans="1:6" hidden="1">
      <c r="A93" t="s">
        <v>199</v>
      </c>
      <c r="B93" t="s">
        <v>103</v>
      </c>
      <c r="C93">
        <v>18853.3</v>
      </c>
    </row>
    <row r="94" spans="1:6" hidden="1">
      <c r="A94" t="s">
        <v>200</v>
      </c>
      <c r="B94" t="s">
        <v>103</v>
      </c>
      <c r="C94">
        <v>1012.38</v>
      </c>
    </row>
    <row r="95" spans="1:6" hidden="1">
      <c r="A95" t="s">
        <v>201</v>
      </c>
      <c r="B95" t="s">
        <v>103</v>
      </c>
      <c r="C95">
        <v>21143.3</v>
      </c>
    </row>
    <row r="96" spans="1:6" hidden="1">
      <c r="A96" t="s">
        <v>202</v>
      </c>
      <c r="B96" t="s">
        <v>103</v>
      </c>
      <c r="C96">
        <v>8469.23</v>
      </c>
    </row>
    <row r="97" spans="1:6" hidden="1">
      <c r="A97" t="s">
        <v>203</v>
      </c>
      <c r="B97" t="s">
        <v>103</v>
      </c>
      <c r="C97">
        <v>13869.6</v>
      </c>
    </row>
    <row r="98" spans="1:6" hidden="1">
      <c r="A98" t="s">
        <v>102</v>
      </c>
      <c r="B98" t="s">
        <v>130</v>
      </c>
      <c r="C98">
        <v>8993.74</v>
      </c>
    </row>
    <row r="99" spans="1:6" hidden="1">
      <c r="A99" t="s">
        <v>104</v>
      </c>
      <c r="B99" t="s">
        <v>130</v>
      </c>
      <c r="C99">
        <v>7650.75</v>
      </c>
    </row>
    <row r="100" spans="1:6" hidden="1">
      <c r="A100" t="s">
        <v>105</v>
      </c>
      <c r="B100" t="s">
        <v>130</v>
      </c>
      <c r="C100">
        <v>11765.6</v>
      </c>
    </row>
    <row r="101" spans="1:6" hidden="1">
      <c r="A101" t="s">
        <v>106</v>
      </c>
      <c r="B101" t="s">
        <v>130</v>
      </c>
      <c r="C101">
        <v>3131.74</v>
      </c>
      <c r="D101">
        <v>1800</v>
      </c>
      <c r="F101" t="s">
        <v>204</v>
      </c>
    </row>
    <row r="102" spans="1:6" hidden="1">
      <c r="A102" t="s">
        <v>107</v>
      </c>
      <c r="B102" t="s">
        <v>130</v>
      </c>
      <c r="C102">
        <v>17761.3</v>
      </c>
    </row>
    <row r="103" spans="1:6" hidden="1">
      <c r="A103" t="s">
        <v>108</v>
      </c>
      <c r="B103" t="s">
        <v>130</v>
      </c>
      <c r="C103">
        <v>3900.92</v>
      </c>
    </row>
    <row r="104" spans="1:6" hidden="1">
      <c r="A104" t="s">
        <v>109</v>
      </c>
      <c r="B104" t="s">
        <v>130</v>
      </c>
      <c r="C104">
        <v>4115.16</v>
      </c>
      <c r="D104">
        <v>3300</v>
      </c>
      <c r="F104" t="s">
        <v>110</v>
      </c>
    </row>
    <row r="105" spans="1:6" hidden="1">
      <c r="A105" t="s">
        <v>111</v>
      </c>
      <c r="B105" t="s">
        <v>130</v>
      </c>
      <c r="C105">
        <v>12040</v>
      </c>
    </row>
    <row r="106" spans="1:6" hidden="1">
      <c r="A106" t="s">
        <v>112</v>
      </c>
      <c r="B106" t="s">
        <v>130</v>
      </c>
      <c r="C106">
        <v>2442.08</v>
      </c>
      <c r="D106">
        <v>1100</v>
      </c>
      <c r="F106" t="s">
        <v>205</v>
      </c>
    </row>
    <row r="107" spans="1:6" hidden="1">
      <c r="A107" t="s">
        <v>113</v>
      </c>
      <c r="B107" t="s">
        <v>130</v>
      </c>
      <c r="C107">
        <v>3444.88</v>
      </c>
    </row>
    <row r="108" spans="1:6" hidden="1">
      <c r="A108" t="s">
        <v>114</v>
      </c>
      <c r="B108" t="s">
        <v>130</v>
      </c>
      <c r="C108">
        <v>9460.69</v>
      </c>
    </row>
    <row r="109" spans="1:6" hidden="1">
      <c r="A109" t="s">
        <v>115</v>
      </c>
      <c r="B109" t="s">
        <v>130</v>
      </c>
      <c r="C109">
        <v>13807.7</v>
      </c>
    </row>
    <row r="110" spans="1:6" hidden="1">
      <c r="A110" t="s">
        <v>116</v>
      </c>
      <c r="B110" t="s">
        <v>130</v>
      </c>
      <c r="C110">
        <v>13257.8</v>
      </c>
    </row>
    <row r="111" spans="1:6" hidden="1">
      <c r="A111" t="s">
        <v>117</v>
      </c>
      <c r="B111" t="s">
        <v>130</v>
      </c>
      <c r="C111">
        <v>8824.1299999999992</v>
      </c>
    </row>
    <row r="112" spans="1:6" hidden="1">
      <c r="A112" t="s">
        <v>118</v>
      </c>
      <c r="B112" t="s">
        <v>130</v>
      </c>
      <c r="C112">
        <v>4074.55</v>
      </c>
      <c r="D112">
        <v>3000</v>
      </c>
      <c r="F112" t="s">
        <v>119</v>
      </c>
    </row>
    <row r="113" spans="1:6" hidden="1">
      <c r="A113" t="s">
        <v>120</v>
      </c>
      <c r="B113" t="s">
        <v>130</v>
      </c>
      <c r="C113">
        <v>4673.53</v>
      </c>
    </row>
    <row r="114" spans="1:6" hidden="1">
      <c r="A114" t="s">
        <v>121</v>
      </c>
      <c r="B114" t="s">
        <v>130</v>
      </c>
      <c r="C114">
        <v>1069.5999999999999</v>
      </c>
      <c r="D114">
        <v>1200</v>
      </c>
      <c r="F114" t="s">
        <v>206</v>
      </c>
    </row>
    <row r="115" spans="1:6" hidden="1">
      <c r="A115" t="s">
        <v>122</v>
      </c>
      <c r="B115" t="s">
        <v>130</v>
      </c>
      <c r="C115">
        <v>13257.2</v>
      </c>
    </row>
    <row r="116" spans="1:6" hidden="1">
      <c r="A116" t="s">
        <v>123</v>
      </c>
      <c r="B116" t="s">
        <v>130</v>
      </c>
      <c r="C116">
        <v>16838.3</v>
      </c>
    </row>
    <row r="117" spans="1:6" hidden="1">
      <c r="A117" t="s">
        <v>124</v>
      </c>
      <c r="B117" t="s">
        <v>130</v>
      </c>
      <c r="C117">
        <v>7282.7</v>
      </c>
    </row>
    <row r="118" spans="1:6" hidden="1">
      <c r="A118" t="s">
        <v>125</v>
      </c>
      <c r="B118" t="s">
        <v>130</v>
      </c>
      <c r="C118">
        <v>2697.2</v>
      </c>
      <c r="D118">
        <v>1800</v>
      </c>
      <c r="F118" t="s">
        <v>207</v>
      </c>
    </row>
    <row r="119" spans="1:6" hidden="1">
      <c r="A119" t="s">
        <v>103</v>
      </c>
      <c r="B119" t="s">
        <v>130</v>
      </c>
      <c r="C119">
        <v>2697.76</v>
      </c>
      <c r="D119">
        <v>1500</v>
      </c>
      <c r="F119" t="s">
        <v>208</v>
      </c>
    </row>
    <row r="120" spans="1:6" hidden="1">
      <c r="A120" t="s">
        <v>126</v>
      </c>
      <c r="B120" t="s">
        <v>130</v>
      </c>
      <c r="C120">
        <v>3486.93</v>
      </c>
      <c r="D120">
        <v>2000</v>
      </c>
      <c r="F120" t="s">
        <v>209</v>
      </c>
    </row>
    <row r="121" spans="1:6" hidden="1">
      <c r="A121" t="s">
        <v>127</v>
      </c>
      <c r="B121" t="s">
        <v>130</v>
      </c>
      <c r="C121">
        <v>6284.62</v>
      </c>
    </row>
    <row r="122" spans="1:6" hidden="1">
      <c r="A122" t="s">
        <v>128</v>
      </c>
      <c r="B122" t="s">
        <v>130</v>
      </c>
      <c r="C122">
        <v>449.92200000000003</v>
      </c>
      <c r="D122">
        <v>500</v>
      </c>
      <c r="E122">
        <v>300</v>
      </c>
    </row>
    <row r="123" spans="1:6" hidden="1">
      <c r="A123" t="s">
        <v>129</v>
      </c>
      <c r="B123" t="s">
        <v>130</v>
      </c>
      <c r="C123">
        <v>3408.26</v>
      </c>
    </row>
    <row r="124" spans="1:6" hidden="1">
      <c r="A124" t="s">
        <v>130</v>
      </c>
      <c r="B124" t="s">
        <v>130</v>
      </c>
      <c r="C124">
        <v>0</v>
      </c>
    </row>
    <row r="125" spans="1:6" hidden="1">
      <c r="A125" t="s">
        <v>132</v>
      </c>
      <c r="B125" t="s">
        <v>130</v>
      </c>
      <c r="C125">
        <v>4131.43</v>
      </c>
      <c r="D125">
        <v>2000</v>
      </c>
      <c r="E125">
        <v>1000</v>
      </c>
      <c r="F125" t="s">
        <v>210</v>
      </c>
    </row>
    <row r="126" spans="1:6" hidden="1">
      <c r="A126" t="s">
        <v>133</v>
      </c>
      <c r="B126" t="s">
        <v>130</v>
      </c>
      <c r="C126">
        <v>1069.04</v>
      </c>
      <c r="D126">
        <v>500</v>
      </c>
      <c r="F126" t="s">
        <v>134</v>
      </c>
    </row>
    <row r="127" spans="1:6" hidden="1">
      <c r="A127" t="s">
        <v>135</v>
      </c>
      <c r="B127" t="s">
        <v>130</v>
      </c>
      <c r="C127">
        <v>5433.82</v>
      </c>
    </row>
    <row r="128" spans="1:6" hidden="1">
      <c r="A128" t="s">
        <v>136</v>
      </c>
      <c r="B128" t="s">
        <v>130</v>
      </c>
      <c r="C128">
        <v>4180.49</v>
      </c>
    </row>
    <row r="129" spans="1:6" hidden="1">
      <c r="A129" t="s">
        <v>137</v>
      </c>
      <c r="B129" t="s">
        <v>130</v>
      </c>
      <c r="C129">
        <v>6489.14</v>
      </c>
    </row>
    <row r="130" spans="1:6" hidden="1">
      <c r="A130" t="s">
        <v>138</v>
      </c>
      <c r="B130" t="s">
        <v>130</v>
      </c>
      <c r="C130">
        <v>2785.02</v>
      </c>
      <c r="D130">
        <v>2900</v>
      </c>
      <c r="F130" t="s">
        <v>139</v>
      </c>
    </row>
    <row r="131" spans="1:6" hidden="1">
      <c r="A131" t="s">
        <v>140</v>
      </c>
      <c r="B131" t="s">
        <v>130</v>
      </c>
      <c r="C131">
        <v>3131.74</v>
      </c>
      <c r="D131">
        <v>2100</v>
      </c>
      <c r="F131" t="s">
        <v>141</v>
      </c>
    </row>
    <row r="132" spans="1:6" hidden="1">
      <c r="A132" t="s">
        <v>142</v>
      </c>
      <c r="B132" t="s">
        <v>130</v>
      </c>
      <c r="C132">
        <v>13236.9</v>
      </c>
    </row>
    <row r="133" spans="1:6" hidden="1">
      <c r="A133" t="s">
        <v>143</v>
      </c>
      <c r="B133" t="s">
        <v>130</v>
      </c>
      <c r="C133">
        <v>2292.58</v>
      </c>
      <c r="D133">
        <v>1650</v>
      </c>
      <c r="E133">
        <v>150</v>
      </c>
      <c r="F133" t="s">
        <v>144</v>
      </c>
    </row>
    <row r="134" spans="1:6" hidden="1">
      <c r="A134" t="s">
        <v>145</v>
      </c>
      <c r="B134" t="s">
        <v>130</v>
      </c>
      <c r="C134">
        <v>9253.6200000000008</v>
      </c>
    </row>
    <row r="135" spans="1:6" hidden="1">
      <c r="A135" t="s">
        <v>146</v>
      </c>
      <c r="B135" t="s">
        <v>130</v>
      </c>
      <c r="C135">
        <v>9766.4699999999993</v>
      </c>
    </row>
    <row r="136" spans="1:6" hidden="1">
      <c r="A136" t="s">
        <v>147</v>
      </c>
      <c r="B136" t="s">
        <v>130</v>
      </c>
      <c r="C136">
        <v>9043.64</v>
      </c>
    </row>
    <row r="137" spans="1:6" hidden="1">
      <c r="A137" t="s">
        <v>148</v>
      </c>
      <c r="B137" t="s">
        <v>130</v>
      </c>
      <c r="C137">
        <v>1364.21</v>
      </c>
      <c r="D137">
        <v>1500</v>
      </c>
      <c r="F137" t="s">
        <v>211</v>
      </c>
    </row>
    <row r="138" spans="1:6" hidden="1">
      <c r="A138" t="s">
        <v>150</v>
      </c>
      <c r="B138" t="s">
        <v>130</v>
      </c>
      <c r="C138">
        <v>17812.599999999999</v>
      </c>
    </row>
    <row r="139" spans="1:6" hidden="1">
      <c r="A139" t="s">
        <v>151</v>
      </c>
      <c r="B139" t="s">
        <v>130</v>
      </c>
      <c r="C139">
        <v>17509</v>
      </c>
    </row>
    <row r="140" spans="1:6" hidden="1">
      <c r="A140" t="s">
        <v>152</v>
      </c>
      <c r="B140" t="s">
        <v>130</v>
      </c>
      <c r="C140">
        <v>9734.15</v>
      </c>
    </row>
    <row r="141" spans="1:6" hidden="1">
      <c r="A141" t="s">
        <v>153</v>
      </c>
      <c r="B141" t="s">
        <v>130</v>
      </c>
      <c r="C141">
        <v>3900.92</v>
      </c>
    </row>
    <row r="142" spans="1:6" hidden="1">
      <c r="A142" t="s">
        <v>154</v>
      </c>
      <c r="B142" t="s">
        <v>130</v>
      </c>
      <c r="C142">
        <v>3657.96</v>
      </c>
    </row>
    <row r="143" spans="1:6" hidden="1">
      <c r="A143" t="s">
        <v>155</v>
      </c>
      <c r="B143" t="s">
        <v>130</v>
      </c>
      <c r="C143">
        <v>2002.26</v>
      </c>
    </row>
    <row r="144" spans="1:6" hidden="1">
      <c r="A144" t="s">
        <v>156</v>
      </c>
      <c r="B144" t="s">
        <v>130</v>
      </c>
      <c r="C144">
        <v>39.286999999999999</v>
      </c>
      <c r="D144">
        <v>700</v>
      </c>
      <c r="E144">
        <v>50</v>
      </c>
    </row>
    <row r="145" spans="1:6" hidden="1">
      <c r="A145" t="s">
        <v>157</v>
      </c>
      <c r="B145" t="s">
        <v>130</v>
      </c>
      <c r="C145">
        <v>3723.33</v>
      </c>
    </row>
    <row r="146" spans="1:6" hidden="1">
      <c r="A146" t="s">
        <v>158</v>
      </c>
      <c r="B146" t="s">
        <v>130</v>
      </c>
      <c r="C146">
        <v>11798.7</v>
      </c>
    </row>
    <row r="147" spans="1:6" hidden="1">
      <c r="A147" t="s">
        <v>159</v>
      </c>
      <c r="B147" t="s">
        <v>130</v>
      </c>
      <c r="C147">
        <v>10695.4</v>
      </c>
    </row>
    <row r="148" spans="1:6" hidden="1">
      <c r="A148" t="s">
        <v>160</v>
      </c>
      <c r="B148" t="s">
        <v>130</v>
      </c>
      <c r="C148">
        <v>12213.6</v>
      </c>
    </row>
    <row r="149" spans="1:6" hidden="1">
      <c r="A149" t="s">
        <v>161</v>
      </c>
      <c r="B149" t="s">
        <v>130</v>
      </c>
      <c r="C149">
        <v>5792.72</v>
      </c>
    </row>
    <row r="150" spans="1:6" hidden="1">
      <c r="A150" t="s">
        <v>162</v>
      </c>
      <c r="B150" t="s">
        <v>130</v>
      </c>
      <c r="C150">
        <v>2384.29</v>
      </c>
      <c r="D150">
        <v>1300</v>
      </c>
      <c r="F150" t="s">
        <v>212</v>
      </c>
    </row>
    <row r="151" spans="1:6" hidden="1">
      <c r="A151" t="s">
        <v>43</v>
      </c>
      <c r="B151" t="s">
        <v>130</v>
      </c>
      <c r="C151">
        <v>3149.45</v>
      </c>
      <c r="D151">
        <v>2000</v>
      </c>
      <c r="E151">
        <v>800</v>
      </c>
      <c r="F151" t="s">
        <v>213</v>
      </c>
    </row>
    <row r="152" spans="1:6" hidden="1">
      <c r="A152" t="s">
        <v>163</v>
      </c>
      <c r="B152" t="s">
        <v>130</v>
      </c>
      <c r="C152">
        <v>7296.13</v>
      </c>
    </row>
    <row r="153" spans="1:6" hidden="1">
      <c r="A153" t="s">
        <v>164</v>
      </c>
      <c r="B153" t="s">
        <v>130</v>
      </c>
      <c r="C153">
        <v>9663.5499999999993</v>
      </c>
    </row>
    <row r="154" spans="1:6" hidden="1">
      <c r="A154" t="s">
        <v>165</v>
      </c>
      <c r="B154" t="s">
        <v>130</v>
      </c>
      <c r="C154">
        <v>9036.58</v>
      </c>
    </row>
    <row r="155" spans="1:6" hidden="1">
      <c r="A155" t="s">
        <v>166</v>
      </c>
      <c r="B155" t="s">
        <v>130</v>
      </c>
      <c r="C155">
        <v>3891.66</v>
      </c>
      <c r="D155">
        <v>2400</v>
      </c>
      <c r="F155" t="s">
        <v>214</v>
      </c>
    </row>
    <row r="156" spans="1:6" hidden="1">
      <c r="A156" t="s">
        <v>167</v>
      </c>
      <c r="B156" t="s">
        <v>130</v>
      </c>
      <c r="C156">
        <v>525.42899999999997</v>
      </c>
      <c r="D156">
        <v>450</v>
      </c>
      <c r="E156">
        <v>0</v>
      </c>
    </row>
    <row r="157" spans="1:6">
      <c r="A157" t="s">
        <v>169</v>
      </c>
      <c r="B157" t="s">
        <v>130</v>
      </c>
      <c r="C157">
        <v>9407.83</v>
      </c>
    </row>
    <row r="158" spans="1:6" hidden="1">
      <c r="A158" t="s">
        <v>170</v>
      </c>
      <c r="B158" t="s">
        <v>130</v>
      </c>
      <c r="C158">
        <v>3722.97</v>
      </c>
      <c r="D158">
        <v>2400</v>
      </c>
      <c r="F158" t="s">
        <v>171</v>
      </c>
    </row>
    <row r="159" spans="1:6" hidden="1">
      <c r="A159" t="s">
        <v>172</v>
      </c>
      <c r="B159" t="s">
        <v>130</v>
      </c>
      <c r="C159">
        <v>3900.95</v>
      </c>
    </row>
    <row r="160" spans="1:6" hidden="1">
      <c r="A160" t="s">
        <v>172</v>
      </c>
      <c r="B160" t="s">
        <v>130</v>
      </c>
      <c r="C160">
        <v>3900.95</v>
      </c>
    </row>
    <row r="161" spans="1:6" hidden="1">
      <c r="A161" t="s">
        <v>172</v>
      </c>
      <c r="B161" t="s">
        <v>130</v>
      </c>
      <c r="C161">
        <v>3900.95</v>
      </c>
    </row>
    <row r="162" spans="1:6" hidden="1">
      <c r="A162" t="s">
        <v>172</v>
      </c>
      <c r="B162" t="s">
        <v>130</v>
      </c>
      <c r="C162">
        <v>3900.95</v>
      </c>
    </row>
    <row r="163" spans="1:6" hidden="1">
      <c r="A163" t="s">
        <v>172</v>
      </c>
      <c r="B163" t="s">
        <v>130</v>
      </c>
      <c r="C163">
        <v>3900.95</v>
      </c>
    </row>
    <row r="164" spans="1:6" hidden="1">
      <c r="A164" t="s">
        <v>172</v>
      </c>
      <c r="B164" t="s">
        <v>130</v>
      </c>
      <c r="C164">
        <v>3900.95</v>
      </c>
    </row>
    <row r="165" spans="1:6" hidden="1">
      <c r="A165" t="s">
        <v>173</v>
      </c>
      <c r="B165" t="s">
        <v>130</v>
      </c>
      <c r="C165">
        <v>4804.5</v>
      </c>
    </row>
    <row r="166" spans="1:6" hidden="1">
      <c r="A166" t="s">
        <v>174</v>
      </c>
      <c r="B166" t="s">
        <v>130</v>
      </c>
      <c r="C166">
        <v>3105.93</v>
      </c>
      <c r="D166">
        <v>2500</v>
      </c>
      <c r="E166">
        <v>20</v>
      </c>
      <c r="F166" t="s">
        <v>175</v>
      </c>
    </row>
    <row r="167" spans="1:6" hidden="1">
      <c r="A167" t="s">
        <v>176</v>
      </c>
      <c r="B167" t="s">
        <v>130</v>
      </c>
      <c r="C167">
        <v>12555.5</v>
      </c>
    </row>
    <row r="168" spans="1:6" hidden="1">
      <c r="A168" t="s">
        <v>177</v>
      </c>
      <c r="B168" t="s">
        <v>130</v>
      </c>
      <c r="C168">
        <v>3131.42</v>
      </c>
      <c r="D168">
        <v>1600</v>
      </c>
      <c r="F168" t="s">
        <v>178</v>
      </c>
    </row>
    <row r="169" spans="1:6" hidden="1">
      <c r="A169" t="s">
        <v>179</v>
      </c>
      <c r="B169" t="s">
        <v>130</v>
      </c>
      <c r="C169">
        <v>3131.74</v>
      </c>
      <c r="D169">
        <v>2200</v>
      </c>
      <c r="F169" t="s">
        <v>180</v>
      </c>
    </row>
    <row r="170" spans="1:6" hidden="1">
      <c r="A170" t="s">
        <v>181</v>
      </c>
      <c r="B170" t="s">
        <v>130</v>
      </c>
      <c r="C170">
        <v>3760.78</v>
      </c>
    </row>
    <row r="171" spans="1:6" hidden="1">
      <c r="A171" t="s">
        <v>182</v>
      </c>
      <c r="B171" t="s">
        <v>130</v>
      </c>
      <c r="C171">
        <v>14280.1</v>
      </c>
    </row>
    <row r="172" spans="1:6" hidden="1">
      <c r="A172" t="s">
        <v>183</v>
      </c>
      <c r="B172" t="s">
        <v>130</v>
      </c>
      <c r="C172">
        <v>9044.14</v>
      </c>
    </row>
    <row r="173" spans="1:6" hidden="1">
      <c r="A173" t="s">
        <v>184</v>
      </c>
      <c r="B173" t="s">
        <v>130</v>
      </c>
      <c r="C173">
        <v>1415.26</v>
      </c>
    </row>
    <row r="174" spans="1:6" hidden="1">
      <c r="A174" t="s">
        <v>185</v>
      </c>
      <c r="B174" t="s">
        <v>130</v>
      </c>
      <c r="C174">
        <v>3218.65</v>
      </c>
    </row>
    <row r="175" spans="1:6" hidden="1">
      <c r="A175" t="s">
        <v>187</v>
      </c>
      <c r="B175" t="s">
        <v>130</v>
      </c>
      <c r="C175">
        <v>5886.67</v>
      </c>
    </row>
    <row r="176" spans="1:6" hidden="1">
      <c r="A176" t="s">
        <v>188</v>
      </c>
      <c r="B176" t="s">
        <v>130</v>
      </c>
      <c r="C176">
        <v>15795.4</v>
      </c>
    </row>
    <row r="177" spans="1:6" hidden="1">
      <c r="A177" t="s">
        <v>189</v>
      </c>
      <c r="B177" t="s">
        <v>130</v>
      </c>
      <c r="C177">
        <v>3911</v>
      </c>
    </row>
    <row r="178" spans="1:6" hidden="1">
      <c r="A178" t="s">
        <v>190</v>
      </c>
      <c r="B178" t="s">
        <v>130</v>
      </c>
      <c r="C178">
        <v>2125.9499999999998</v>
      </c>
      <c r="D178">
        <v>1300</v>
      </c>
      <c r="E178">
        <v>80</v>
      </c>
      <c r="F178" t="s">
        <v>191</v>
      </c>
    </row>
    <row r="179" spans="1:6" hidden="1">
      <c r="A179" t="s">
        <v>192</v>
      </c>
      <c r="B179" t="s">
        <v>130</v>
      </c>
      <c r="C179">
        <v>8601.06</v>
      </c>
    </row>
    <row r="180" spans="1:6" hidden="1">
      <c r="A180" t="s">
        <v>192</v>
      </c>
      <c r="B180" t="s">
        <v>130</v>
      </c>
      <c r="C180">
        <v>8601.06</v>
      </c>
    </row>
    <row r="181" spans="1:6" hidden="1">
      <c r="A181" t="s">
        <v>192</v>
      </c>
      <c r="B181" t="s">
        <v>130</v>
      </c>
      <c r="C181">
        <v>8601.06</v>
      </c>
    </row>
    <row r="182" spans="1:6" hidden="1">
      <c r="A182" t="s">
        <v>192</v>
      </c>
      <c r="B182" t="s">
        <v>130</v>
      </c>
      <c r="C182">
        <v>8601.06</v>
      </c>
    </row>
    <row r="183" spans="1:6" hidden="1">
      <c r="A183" t="s">
        <v>193</v>
      </c>
      <c r="B183" t="s">
        <v>130</v>
      </c>
      <c r="C183">
        <v>9037.2900000000009</v>
      </c>
    </row>
    <row r="184" spans="1:6" hidden="1">
      <c r="A184" t="s">
        <v>194</v>
      </c>
      <c r="B184" t="s">
        <v>130</v>
      </c>
      <c r="C184">
        <v>6511.98</v>
      </c>
    </row>
    <row r="185" spans="1:6" hidden="1">
      <c r="A185" t="s">
        <v>195</v>
      </c>
      <c r="B185" t="s">
        <v>130</v>
      </c>
      <c r="C185">
        <v>6166.22</v>
      </c>
    </row>
    <row r="186" spans="1:6" hidden="1">
      <c r="A186" t="s">
        <v>196</v>
      </c>
      <c r="B186" t="s">
        <v>130</v>
      </c>
      <c r="C186">
        <v>3067.08</v>
      </c>
    </row>
    <row r="187" spans="1:6" hidden="1">
      <c r="A187" t="s">
        <v>197</v>
      </c>
      <c r="B187" t="s">
        <v>130</v>
      </c>
      <c r="C187">
        <v>12144.1</v>
      </c>
    </row>
    <row r="188" spans="1:6" hidden="1">
      <c r="A188" t="s">
        <v>198</v>
      </c>
      <c r="B188" t="s">
        <v>130</v>
      </c>
      <c r="C188">
        <v>13889.9</v>
      </c>
    </row>
    <row r="189" spans="1:6" hidden="1">
      <c r="A189" t="s">
        <v>199</v>
      </c>
      <c r="B189" t="s">
        <v>130</v>
      </c>
      <c r="C189">
        <v>15122.6</v>
      </c>
    </row>
    <row r="190" spans="1:6" hidden="1">
      <c r="A190" t="s">
        <v>200</v>
      </c>
      <c r="B190" t="s">
        <v>130</v>
      </c>
      <c r="C190">
        <v>3264.17</v>
      </c>
    </row>
    <row r="191" spans="1:6" hidden="1">
      <c r="A191" t="s">
        <v>201</v>
      </c>
      <c r="B191" t="s">
        <v>130</v>
      </c>
      <c r="C191">
        <v>17401.7</v>
      </c>
    </row>
    <row r="192" spans="1:6" hidden="1">
      <c r="A192" t="s">
        <v>202</v>
      </c>
      <c r="B192" t="s">
        <v>130</v>
      </c>
      <c r="C192">
        <v>6310.19</v>
      </c>
    </row>
    <row r="193" spans="1:6" hidden="1">
      <c r="A193" t="s">
        <v>203</v>
      </c>
      <c r="B193" t="s">
        <v>130</v>
      </c>
      <c r="C193">
        <v>11662.8</v>
      </c>
    </row>
    <row r="194" spans="1:6" hidden="1">
      <c r="A194" t="s">
        <v>102</v>
      </c>
      <c r="B194" t="s">
        <v>133</v>
      </c>
      <c r="C194">
        <v>7583.96</v>
      </c>
    </row>
    <row r="195" spans="1:6" hidden="1">
      <c r="A195" t="s">
        <v>104</v>
      </c>
      <c r="B195" t="s">
        <v>133</v>
      </c>
      <c r="C195">
        <v>8722.58</v>
      </c>
    </row>
    <row r="196" spans="1:6" hidden="1">
      <c r="A196" t="s">
        <v>105</v>
      </c>
      <c r="B196" t="s">
        <v>133</v>
      </c>
      <c r="C196">
        <v>13196.7</v>
      </c>
    </row>
    <row r="197" spans="1:6" hidden="1">
      <c r="A197" t="s">
        <v>106</v>
      </c>
      <c r="B197" t="s">
        <v>133</v>
      </c>
      <c r="C197">
        <v>1976.3</v>
      </c>
      <c r="D197">
        <v>700</v>
      </c>
      <c r="F197" t="s">
        <v>204</v>
      </c>
    </row>
    <row r="198" spans="1:6" hidden="1">
      <c r="A198" t="s">
        <v>107</v>
      </c>
      <c r="B198" t="s">
        <v>133</v>
      </c>
      <c r="C198">
        <v>16855.599999999999</v>
      </c>
    </row>
    <row r="199" spans="1:6" hidden="1">
      <c r="A199" t="s">
        <v>108</v>
      </c>
      <c r="B199" t="s">
        <v>133</v>
      </c>
      <c r="C199">
        <v>3529.3</v>
      </c>
    </row>
    <row r="200" spans="1:6" hidden="1">
      <c r="A200" t="s">
        <v>109</v>
      </c>
      <c r="B200" t="s">
        <v>133</v>
      </c>
      <c r="C200">
        <v>5187.04</v>
      </c>
      <c r="D200">
        <v>2100</v>
      </c>
      <c r="F200" t="s">
        <v>215</v>
      </c>
    </row>
    <row r="201" spans="1:6" hidden="1">
      <c r="A201" t="s">
        <v>111</v>
      </c>
      <c r="B201" t="s">
        <v>133</v>
      </c>
      <c r="C201">
        <v>10613</v>
      </c>
    </row>
    <row r="202" spans="1:6" hidden="1">
      <c r="A202" t="s">
        <v>112</v>
      </c>
      <c r="B202" t="s">
        <v>133</v>
      </c>
      <c r="C202">
        <v>3513.9</v>
      </c>
      <c r="D202">
        <v>100</v>
      </c>
      <c r="E202">
        <v>0</v>
      </c>
      <c r="F202" t="s">
        <v>216</v>
      </c>
    </row>
    <row r="203" spans="1:6" hidden="1">
      <c r="A203" t="s">
        <v>113</v>
      </c>
      <c r="B203" t="s">
        <v>133</v>
      </c>
      <c r="C203">
        <v>2582.0100000000002</v>
      </c>
    </row>
    <row r="204" spans="1:6" hidden="1">
      <c r="A204" t="s">
        <v>114</v>
      </c>
      <c r="B204" t="s">
        <v>133</v>
      </c>
      <c r="C204">
        <v>8046.48</v>
      </c>
    </row>
    <row r="205" spans="1:6" hidden="1">
      <c r="A205" t="s">
        <v>115</v>
      </c>
      <c r="B205" t="s">
        <v>133</v>
      </c>
      <c r="C205">
        <v>12257.2</v>
      </c>
    </row>
    <row r="206" spans="1:6" hidden="1">
      <c r="A206" t="s">
        <v>116</v>
      </c>
      <c r="B206" t="s">
        <v>133</v>
      </c>
      <c r="C206">
        <v>14328.9</v>
      </c>
    </row>
    <row r="207" spans="1:6" hidden="1">
      <c r="A207" t="s">
        <v>117</v>
      </c>
      <c r="B207" t="s">
        <v>133</v>
      </c>
      <c r="C207">
        <v>9895.89</v>
      </c>
    </row>
    <row r="208" spans="1:6" hidden="1">
      <c r="A208" t="s">
        <v>118</v>
      </c>
      <c r="B208" t="s">
        <v>133</v>
      </c>
      <c r="C208">
        <v>5156.76</v>
      </c>
      <c r="D208">
        <v>1900</v>
      </c>
      <c r="F208" t="s">
        <v>119</v>
      </c>
    </row>
    <row r="209" spans="1:6" hidden="1">
      <c r="A209" t="s">
        <v>120</v>
      </c>
      <c r="B209" t="s">
        <v>133</v>
      </c>
      <c r="C209">
        <v>6158.92</v>
      </c>
    </row>
    <row r="210" spans="1:6" hidden="1">
      <c r="A210" t="s">
        <v>121</v>
      </c>
      <c r="B210" t="s">
        <v>133</v>
      </c>
      <c r="C210">
        <v>0</v>
      </c>
      <c r="D210">
        <v>600</v>
      </c>
      <c r="E210">
        <v>0</v>
      </c>
    </row>
    <row r="211" spans="1:6" hidden="1">
      <c r="A211" t="s">
        <v>122</v>
      </c>
      <c r="B211" t="s">
        <v>133</v>
      </c>
      <c r="C211">
        <v>14328.9</v>
      </c>
    </row>
    <row r="212" spans="1:6" hidden="1">
      <c r="A212" t="s">
        <v>123</v>
      </c>
      <c r="B212" t="s">
        <v>133</v>
      </c>
      <c r="C212">
        <v>15425.6</v>
      </c>
    </row>
    <row r="213" spans="1:6" hidden="1">
      <c r="A213" t="s">
        <v>124</v>
      </c>
      <c r="B213" t="s">
        <v>133</v>
      </c>
      <c r="C213">
        <v>8354.5499999999993</v>
      </c>
    </row>
    <row r="214" spans="1:6" hidden="1">
      <c r="A214" t="s">
        <v>125</v>
      </c>
      <c r="B214" t="s">
        <v>133</v>
      </c>
      <c r="C214">
        <v>3768.47</v>
      </c>
      <c r="D214">
        <v>700</v>
      </c>
      <c r="F214" t="s">
        <v>207</v>
      </c>
    </row>
    <row r="215" spans="1:6" hidden="1">
      <c r="A215" t="s">
        <v>103</v>
      </c>
      <c r="B215" t="s">
        <v>133</v>
      </c>
      <c r="C215">
        <v>3769.58</v>
      </c>
      <c r="D215">
        <v>700</v>
      </c>
      <c r="E215">
        <v>0</v>
      </c>
    </row>
    <row r="216" spans="1:6" hidden="1">
      <c r="A216" t="s">
        <v>126</v>
      </c>
      <c r="B216" t="s">
        <v>133</v>
      </c>
      <c r="C216">
        <v>4571.1099999999997</v>
      </c>
      <c r="D216">
        <v>900</v>
      </c>
      <c r="F216" t="s">
        <v>209</v>
      </c>
    </row>
    <row r="217" spans="1:6" hidden="1">
      <c r="A217" t="s">
        <v>127</v>
      </c>
      <c r="B217" t="s">
        <v>133</v>
      </c>
      <c r="C217">
        <v>7356.5</v>
      </c>
    </row>
    <row r="218" spans="1:6" hidden="1">
      <c r="A218" t="s">
        <v>128</v>
      </c>
      <c r="B218" t="s">
        <v>133</v>
      </c>
      <c r="C218">
        <v>864.62400000000002</v>
      </c>
      <c r="D218">
        <v>1500</v>
      </c>
      <c r="E218">
        <v>300</v>
      </c>
    </row>
    <row r="219" spans="1:6" hidden="1">
      <c r="A219" t="s">
        <v>129</v>
      </c>
      <c r="B219" t="s">
        <v>133</v>
      </c>
      <c r="C219">
        <v>2025.92</v>
      </c>
    </row>
    <row r="220" spans="1:6" hidden="1">
      <c r="A220" t="s">
        <v>130</v>
      </c>
      <c r="B220" t="s">
        <v>133</v>
      </c>
      <c r="C220">
        <v>1069.5999999999999</v>
      </c>
      <c r="D220">
        <v>500</v>
      </c>
      <c r="E220">
        <v>0</v>
      </c>
      <c r="F220" t="s">
        <v>131</v>
      </c>
    </row>
    <row r="221" spans="1:6" hidden="1">
      <c r="A221" t="s">
        <v>132</v>
      </c>
      <c r="B221" t="s">
        <v>133</v>
      </c>
      <c r="C221">
        <v>5203.3100000000004</v>
      </c>
      <c r="D221">
        <v>1700</v>
      </c>
      <c r="E221">
        <v>140</v>
      </c>
      <c r="F221" t="s">
        <v>217</v>
      </c>
    </row>
    <row r="222" spans="1:6" hidden="1">
      <c r="A222" t="s">
        <v>133</v>
      </c>
      <c r="B222" t="s">
        <v>133</v>
      </c>
      <c r="C222">
        <v>0</v>
      </c>
    </row>
    <row r="223" spans="1:6" hidden="1">
      <c r="A223" t="s">
        <v>135</v>
      </c>
      <c r="B223" t="s">
        <v>133</v>
      </c>
      <c r="C223">
        <v>6505.7</v>
      </c>
    </row>
    <row r="224" spans="1:6" hidden="1">
      <c r="A224" t="s">
        <v>136</v>
      </c>
      <c r="B224" t="s">
        <v>133</v>
      </c>
      <c r="C224">
        <v>3616.44</v>
      </c>
    </row>
    <row r="225" spans="1:6" hidden="1">
      <c r="A225" t="s">
        <v>137</v>
      </c>
      <c r="B225" t="s">
        <v>133</v>
      </c>
      <c r="C225">
        <v>7561.02</v>
      </c>
    </row>
    <row r="226" spans="1:6" hidden="1">
      <c r="A226" t="s">
        <v>138</v>
      </c>
      <c r="B226" t="s">
        <v>133</v>
      </c>
      <c r="C226">
        <v>1600.08</v>
      </c>
      <c r="D226">
        <v>2000</v>
      </c>
      <c r="F226" t="s">
        <v>139</v>
      </c>
    </row>
    <row r="227" spans="1:6" hidden="1">
      <c r="A227" t="s">
        <v>140</v>
      </c>
      <c r="B227" t="s">
        <v>133</v>
      </c>
      <c r="C227">
        <v>1976.3</v>
      </c>
      <c r="D227">
        <v>1200</v>
      </c>
      <c r="F227" t="s">
        <v>141</v>
      </c>
    </row>
    <row r="228" spans="1:6" hidden="1">
      <c r="A228" t="s">
        <v>142</v>
      </c>
      <c r="B228" t="s">
        <v>133</v>
      </c>
      <c r="C228">
        <v>11695.2</v>
      </c>
    </row>
    <row r="229" spans="1:6" hidden="1">
      <c r="A229" t="s">
        <v>143</v>
      </c>
      <c r="B229" t="s">
        <v>133</v>
      </c>
      <c r="C229">
        <v>3481.09</v>
      </c>
      <c r="D229">
        <v>650</v>
      </c>
      <c r="E229">
        <v>200</v>
      </c>
      <c r="F229" t="s">
        <v>144</v>
      </c>
    </row>
    <row r="230" spans="1:6" hidden="1">
      <c r="A230" t="s">
        <v>145</v>
      </c>
      <c r="B230" t="s">
        <v>133</v>
      </c>
      <c r="C230">
        <v>7846.77</v>
      </c>
    </row>
    <row r="231" spans="1:6" hidden="1">
      <c r="A231" t="s">
        <v>146</v>
      </c>
      <c r="B231" t="s">
        <v>133</v>
      </c>
      <c r="C231">
        <v>8279.75</v>
      </c>
    </row>
    <row r="232" spans="1:6" hidden="1">
      <c r="A232" t="s">
        <v>147</v>
      </c>
      <c r="B232" t="s">
        <v>133</v>
      </c>
      <c r="C232">
        <v>7623.29</v>
      </c>
    </row>
    <row r="233" spans="1:6" hidden="1">
      <c r="A233" t="s">
        <v>148</v>
      </c>
      <c r="B233" t="s">
        <v>133</v>
      </c>
      <c r="C233">
        <v>515.53</v>
      </c>
      <c r="D233">
        <v>800</v>
      </c>
      <c r="E233">
        <v>0</v>
      </c>
      <c r="F233" t="s">
        <v>211</v>
      </c>
    </row>
    <row r="234" spans="1:6" hidden="1">
      <c r="A234" t="s">
        <v>150</v>
      </c>
      <c r="B234" t="s">
        <v>133</v>
      </c>
      <c r="C234">
        <v>16455</v>
      </c>
    </row>
    <row r="235" spans="1:6" hidden="1">
      <c r="A235" t="s">
        <v>151</v>
      </c>
      <c r="B235" t="s">
        <v>133</v>
      </c>
      <c r="C235">
        <v>16167.4</v>
      </c>
    </row>
    <row r="236" spans="1:6" hidden="1">
      <c r="A236" t="s">
        <v>152</v>
      </c>
      <c r="B236" t="s">
        <v>133</v>
      </c>
      <c r="C236">
        <v>8248.41</v>
      </c>
    </row>
    <row r="237" spans="1:6" hidden="1">
      <c r="A237" t="s">
        <v>153</v>
      </c>
      <c r="B237" t="s">
        <v>133</v>
      </c>
      <c r="C237">
        <v>3529.3</v>
      </c>
    </row>
    <row r="238" spans="1:6" hidden="1">
      <c r="A238" t="s">
        <v>154</v>
      </c>
      <c r="B238" t="s">
        <v>133</v>
      </c>
      <c r="C238">
        <v>2284.2399999999998</v>
      </c>
    </row>
    <row r="239" spans="1:6" hidden="1">
      <c r="A239" t="s">
        <v>155</v>
      </c>
      <c r="B239" t="s">
        <v>133</v>
      </c>
      <c r="C239">
        <v>1263.52</v>
      </c>
    </row>
    <row r="240" spans="1:6" hidden="1">
      <c r="A240" t="s">
        <v>156</v>
      </c>
      <c r="B240" t="s">
        <v>133</v>
      </c>
      <c r="C240">
        <v>1105.57</v>
      </c>
      <c r="D240">
        <v>1200</v>
      </c>
      <c r="E240">
        <v>50</v>
      </c>
    </row>
    <row r="241" spans="1:6" hidden="1">
      <c r="A241" t="s">
        <v>157</v>
      </c>
      <c r="B241" t="s">
        <v>133</v>
      </c>
      <c r="C241">
        <v>2856.88</v>
      </c>
    </row>
    <row r="242" spans="1:6" hidden="1">
      <c r="A242" t="s">
        <v>158</v>
      </c>
      <c r="B242" t="s">
        <v>133</v>
      </c>
      <c r="C242">
        <v>10279.700000000001</v>
      </c>
    </row>
    <row r="243" spans="1:6" hidden="1">
      <c r="A243" t="s">
        <v>159</v>
      </c>
      <c r="B243" t="s">
        <v>133</v>
      </c>
      <c r="C243">
        <v>11767.1</v>
      </c>
    </row>
    <row r="244" spans="1:6" hidden="1">
      <c r="A244" t="s">
        <v>160</v>
      </c>
      <c r="B244" t="s">
        <v>133</v>
      </c>
      <c r="C244">
        <v>10657</v>
      </c>
    </row>
    <row r="245" spans="1:6" hidden="1">
      <c r="A245" t="s">
        <v>161</v>
      </c>
      <c r="B245" t="s">
        <v>133</v>
      </c>
      <c r="C245">
        <v>6864.6</v>
      </c>
    </row>
    <row r="246" spans="1:6" hidden="1">
      <c r="A246" t="s">
        <v>162</v>
      </c>
      <c r="B246" t="s">
        <v>133</v>
      </c>
      <c r="C246">
        <v>3456.11</v>
      </c>
      <c r="D246">
        <v>250</v>
      </c>
      <c r="F246" t="s">
        <v>212</v>
      </c>
    </row>
    <row r="247" spans="1:6" hidden="1">
      <c r="A247" t="s">
        <v>43</v>
      </c>
      <c r="B247" t="s">
        <v>133</v>
      </c>
      <c r="C247">
        <v>4221.2700000000004</v>
      </c>
      <c r="D247">
        <v>300</v>
      </c>
      <c r="E247">
        <v>1000</v>
      </c>
    </row>
    <row r="248" spans="1:6" hidden="1">
      <c r="A248" t="s">
        <v>163</v>
      </c>
      <c r="B248" t="s">
        <v>133</v>
      </c>
      <c r="C248">
        <v>5856.53</v>
      </c>
    </row>
    <row r="249" spans="1:6" hidden="1">
      <c r="A249" t="s">
        <v>164</v>
      </c>
      <c r="B249" t="s">
        <v>133</v>
      </c>
      <c r="C249">
        <v>10735.3</v>
      </c>
    </row>
    <row r="250" spans="1:6" hidden="1">
      <c r="A250" t="s">
        <v>165</v>
      </c>
      <c r="B250" t="s">
        <v>133</v>
      </c>
      <c r="C250">
        <v>7725.33</v>
      </c>
    </row>
    <row r="251" spans="1:6" hidden="1">
      <c r="A251" t="s">
        <v>166</v>
      </c>
      <c r="B251" t="s">
        <v>133</v>
      </c>
      <c r="C251">
        <v>5013.6400000000003</v>
      </c>
      <c r="D251">
        <v>1150</v>
      </c>
      <c r="F251" t="s">
        <v>214</v>
      </c>
    </row>
    <row r="252" spans="1:6" hidden="1">
      <c r="A252" t="s">
        <v>167</v>
      </c>
      <c r="B252" t="s">
        <v>133</v>
      </c>
      <c r="C252">
        <v>1730.26</v>
      </c>
      <c r="D252">
        <v>900</v>
      </c>
      <c r="F252" t="s">
        <v>168</v>
      </c>
    </row>
    <row r="253" spans="1:6">
      <c r="A253" t="s">
        <v>169</v>
      </c>
      <c r="B253" t="s">
        <v>133</v>
      </c>
      <c r="C253">
        <v>8007.81</v>
      </c>
    </row>
    <row r="254" spans="1:6" hidden="1">
      <c r="A254" t="s">
        <v>170</v>
      </c>
      <c r="B254" t="s">
        <v>133</v>
      </c>
      <c r="C254">
        <v>2857.78</v>
      </c>
      <c r="D254">
        <v>1800</v>
      </c>
      <c r="F254" t="s">
        <v>171</v>
      </c>
    </row>
    <row r="255" spans="1:6" hidden="1">
      <c r="A255" t="s">
        <v>172</v>
      </c>
      <c r="B255" t="s">
        <v>133</v>
      </c>
      <c r="C255">
        <v>3530.2</v>
      </c>
    </row>
    <row r="256" spans="1:6" hidden="1">
      <c r="A256" t="s">
        <v>172</v>
      </c>
      <c r="B256" t="s">
        <v>133</v>
      </c>
      <c r="C256">
        <v>3530.2</v>
      </c>
    </row>
    <row r="257" spans="1:6" hidden="1">
      <c r="A257" t="s">
        <v>172</v>
      </c>
      <c r="B257" t="s">
        <v>133</v>
      </c>
      <c r="C257">
        <v>3530.2</v>
      </c>
    </row>
    <row r="258" spans="1:6" hidden="1">
      <c r="A258" t="s">
        <v>172</v>
      </c>
      <c r="B258" t="s">
        <v>133</v>
      </c>
      <c r="C258">
        <v>3530.2</v>
      </c>
    </row>
    <row r="259" spans="1:6" hidden="1">
      <c r="A259" t="s">
        <v>172</v>
      </c>
      <c r="B259" t="s">
        <v>133</v>
      </c>
      <c r="C259">
        <v>3530.2</v>
      </c>
    </row>
    <row r="260" spans="1:6" hidden="1">
      <c r="A260" t="s">
        <v>172</v>
      </c>
      <c r="B260" t="s">
        <v>133</v>
      </c>
      <c r="C260">
        <v>3530.2</v>
      </c>
    </row>
    <row r="261" spans="1:6" hidden="1">
      <c r="A261" t="s">
        <v>173</v>
      </c>
      <c r="B261" t="s">
        <v>133</v>
      </c>
      <c r="C261">
        <v>3365.38</v>
      </c>
    </row>
    <row r="262" spans="1:6" hidden="1">
      <c r="A262" t="s">
        <v>174</v>
      </c>
      <c r="B262" t="s">
        <v>133</v>
      </c>
      <c r="C262">
        <v>4177.75</v>
      </c>
      <c r="D262">
        <v>1300</v>
      </c>
      <c r="E262">
        <v>150</v>
      </c>
      <c r="F262" t="s">
        <v>175</v>
      </c>
    </row>
    <row r="263" spans="1:6" hidden="1">
      <c r="A263" t="s">
        <v>176</v>
      </c>
      <c r="B263" t="s">
        <v>133</v>
      </c>
      <c r="C263">
        <v>10995.2</v>
      </c>
    </row>
    <row r="264" spans="1:6" hidden="1">
      <c r="A264" t="s">
        <v>177</v>
      </c>
      <c r="B264" t="s">
        <v>133</v>
      </c>
      <c r="C264">
        <v>1977.63</v>
      </c>
      <c r="D264">
        <v>700</v>
      </c>
      <c r="F264" t="s">
        <v>178</v>
      </c>
    </row>
    <row r="265" spans="1:6" hidden="1">
      <c r="A265" t="s">
        <v>179</v>
      </c>
      <c r="B265" t="s">
        <v>133</v>
      </c>
      <c r="C265">
        <v>1976.3</v>
      </c>
      <c r="D265">
        <v>1300</v>
      </c>
      <c r="F265" t="s">
        <v>180</v>
      </c>
    </row>
    <row r="266" spans="1:6" hidden="1">
      <c r="A266" t="s">
        <v>181</v>
      </c>
      <c r="B266" t="s">
        <v>133</v>
      </c>
      <c r="C266">
        <v>2475.2199999999998</v>
      </c>
    </row>
    <row r="267" spans="1:6" hidden="1">
      <c r="A267" t="s">
        <v>182</v>
      </c>
      <c r="B267" t="s">
        <v>133</v>
      </c>
      <c r="C267">
        <v>12690.3</v>
      </c>
    </row>
    <row r="268" spans="1:6" hidden="1">
      <c r="A268" t="s">
        <v>183</v>
      </c>
      <c r="B268" t="s">
        <v>133</v>
      </c>
      <c r="C268">
        <v>7622.01</v>
      </c>
    </row>
    <row r="269" spans="1:6" hidden="1">
      <c r="A269" t="s">
        <v>184</v>
      </c>
      <c r="B269" t="s">
        <v>133</v>
      </c>
      <c r="C269">
        <v>756.38300000000004</v>
      </c>
    </row>
    <row r="270" spans="1:6" hidden="1">
      <c r="A270" t="s">
        <v>185</v>
      </c>
      <c r="B270" t="s">
        <v>133</v>
      </c>
      <c r="C270">
        <v>2433.33</v>
      </c>
    </row>
    <row r="271" spans="1:6" hidden="1">
      <c r="A271" t="s">
        <v>187</v>
      </c>
      <c r="B271" t="s">
        <v>133</v>
      </c>
      <c r="C271">
        <v>6958.55</v>
      </c>
    </row>
    <row r="272" spans="1:6" hidden="1">
      <c r="A272" t="s">
        <v>188</v>
      </c>
      <c r="B272" t="s">
        <v>133</v>
      </c>
      <c r="C272">
        <v>14324.3</v>
      </c>
    </row>
    <row r="273" spans="1:6" hidden="1">
      <c r="A273" t="s">
        <v>189</v>
      </c>
      <c r="B273" t="s">
        <v>133</v>
      </c>
      <c r="C273">
        <v>3170.81</v>
      </c>
    </row>
    <row r="274" spans="1:6" hidden="1">
      <c r="A274" t="s">
        <v>190</v>
      </c>
      <c r="B274" t="s">
        <v>133</v>
      </c>
      <c r="C274">
        <v>3225.52</v>
      </c>
      <c r="D274">
        <v>300</v>
      </c>
      <c r="E274">
        <v>80</v>
      </c>
      <c r="F274" t="s">
        <v>191</v>
      </c>
    </row>
    <row r="275" spans="1:6" hidden="1">
      <c r="A275" t="s">
        <v>192</v>
      </c>
      <c r="B275" t="s">
        <v>133</v>
      </c>
      <c r="C275">
        <v>9672.82</v>
      </c>
    </row>
    <row r="276" spans="1:6" hidden="1">
      <c r="A276" t="s">
        <v>192</v>
      </c>
      <c r="B276" t="s">
        <v>133</v>
      </c>
      <c r="C276">
        <v>9672.82</v>
      </c>
    </row>
    <row r="277" spans="1:6" hidden="1">
      <c r="A277" t="s">
        <v>192</v>
      </c>
      <c r="B277" t="s">
        <v>133</v>
      </c>
      <c r="C277">
        <v>9672.82</v>
      </c>
    </row>
    <row r="278" spans="1:6" hidden="1">
      <c r="A278" t="s">
        <v>192</v>
      </c>
      <c r="B278" t="s">
        <v>133</v>
      </c>
      <c r="C278">
        <v>9672.82</v>
      </c>
    </row>
    <row r="279" spans="1:6" hidden="1">
      <c r="A279" t="s">
        <v>193</v>
      </c>
      <c r="B279" t="s">
        <v>133</v>
      </c>
      <c r="C279">
        <v>7725.39</v>
      </c>
    </row>
    <row r="280" spans="1:6" hidden="1">
      <c r="A280" t="s">
        <v>194</v>
      </c>
      <c r="B280" t="s">
        <v>133</v>
      </c>
      <c r="C280">
        <v>7583.85</v>
      </c>
    </row>
    <row r="281" spans="1:6" hidden="1">
      <c r="A281" t="s">
        <v>195</v>
      </c>
      <c r="B281" t="s">
        <v>133</v>
      </c>
      <c r="C281">
        <v>4675.1499999999996</v>
      </c>
    </row>
    <row r="282" spans="1:6" hidden="1">
      <c r="A282" t="s">
        <v>196</v>
      </c>
      <c r="B282" t="s">
        <v>133</v>
      </c>
      <c r="C282">
        <v>1904.34</v>
      </c>
    </row>
    <row r="283" spans="1:6" hidden="1">
      <c r="A283" t="s">
        <v>197</v>
      </c>
      <c r="B283" t="s">
        <v>133</v>
      </c>
      <c r="C283">
        <v>10559.4</v>
      </c>
    </row>
    <row r="284" spans="1:6" hidden="1">
      <c r="A284" t="s">
        <v>198</v>
      </c>
      <c r="B284" t="s">
        <v>133</v>
      </c>
      <c r="C284">
        <v>12349.5</v>
      </c>
    </row>
    <row r="285" spans="1:6" hidden="1">
      <c r="A285" t="s">
        <v>199</v>
      </c>
      <c r="B285" t="s">
        <v>133</v>
      </c>
      <c r="C285">
        <v>13611.6</v>
      </c>
    </row>
    <row r="286" spans="1:6" hidden="1">
      <c r="A286" t="s">
        <v>200</v>
      </c>
      <c r="B286" t="s">
        <v>133</v>
      </c>
      <c r="C286">
        <v>4582.7299999999996</v>
      </c>
    </row>
    <row r="287" spans="1:6" hidden="1">
      <c r="A287" t="s">
        <v>201</v>
      </c>
      <c r="B287" t="s">
        <v>133</v>
      </c>
      <c r="C287">
        <v>15880.2</v>
      </c>
    </row>
    <row r="288" spans="1:6" hidden="1">
      <c r="A288" t="s">
        <v>202</v>
      </c>
      <c r="B288" t="s">
        <v>133</v>
      </c>
      <c r="C288">
        <v>7382.06</v>
      </c>
    </row>
    <row r="289" spans="1:6" hidden="1">
      <c r="A289" t="s">
        <v>203</v>
      </c>
      <c r="B289" t="s">
        <v>133</v>
      </c>
      <c r="C289">
        <v>10913.4</v>
      </c>
    </row>
    <row r="290" spans="1:6" hidden="1">
      <c r="A290" t="s">
        <v>102</v>
      </c>
      <c r="B290" t="s">
        <v>148</v>
      </c>
      <c r="C290">
        <v>7260.41</v>
      </c>
    </row>
    <row r="291" spans="1:6" hidden="1">
      <c r="A291" t="s">
        <v>104</v>
      </c>
      <c r="B291" t="s">
        <v>148</v>
      </c>
      <c r="C291">
        <v>9016.7000000000007</v>
      </c>
    </row>
    <row r="292" spans="1:6" hidden="1">
      <c r="A292" t="s">
        <v>105</v>
      </c>
      <c r="B292" t="s">
        <v>148</v>
      </c>
      <c r="C292">
        <v>13589.4</v>
      </c>
    </row>
    <row r="293" spans="1:6" hidden="1">
      <c r="A293" t="s">
        <v>106</v>
      </c>
      <c r="B293" t="s">
        <v>148</v>
      </c>
      <c r="C293">
        <v>1608.56</v>
      </c>
      <c r="D293">
        <v>700</v>
      </c>
      <c r="E293">
        <v>0</v>
      </c>
    </row>
    <row r="294" spans="1:6" hidden="1">
      <c r="A294" t="s">
        <v>107</v>
      </c>
      <c r="B294" t="s">
        <v>148</v>
      </c>
      <c r="C294">
        <v>16371.9</v>
      </c>
    </row>
    <row r="295" spans="1:6" hidden="1">
      <c r="A295" t="s">
        <v>108</v>
      </c>
      <c r="B295" t="s">
        <v>148</v>
      </c>
      <c r="C295">
        <v>2906.77</v>
      </c>
    </row>
    <row r="296" spans="1:6" hidden="1">
      <c r="A296" t="s">
        <v>109</v>
      </c>
      <c r="B296" t="s">
        <v>148</v>
      </c>
      <c r="C296">
        <v>5481.36</v>
      </c>
      <c r="D296">
        <v>1900</v>
      </c>
      <c r="F296" t="s">
        <v>218</v>
      </c>
    </row>
    <row r="297" spans="1:6" hidden="1">
      <c r="A297" t="s">
        <v>111</v>
      </c>
      <c r="B297" t="s">
        <v>148</v>
      </c>
      <c r="C297">
        <v>10289.6</v>
      </c>
    </row>
    <row r="298" spans="1:6" hidden="1">
      <c r="A298" t="s">
        <v>112</v>
      </c>
      <c r="B298" t="s">
        <v>148</v>
      </c>
      <c r="C298">
        <v>3808.11</v>
      </c>
      <c r="D298">
        <v>700</v>
      </c>
      <c r="F298" t="s">
        <v>216</v>
      </c>
    </row>
    <row r="299" spans="1:6" hidden="1">
      <c r="A299" t="s">
        <v>113</v>
      </c>
      <c r="B299" t="s">
        <v>148</v>
      </c>
      <c r="C299">
        <v>2198.27</v>
      </c>
    </row>
    <row r="300" spans="1:6" hidden="1">
      <c r="A300" t="s">
        <v>114</v>
      </c>
      <c r="B300" t="s">
        <v>148</v>
      </c>
      <c r="C300">
        <v>7722.94</v>
      </c>
    </row>
    <row r="301" spans="1:6" hidden="1">
      <c r="A301" t="s">
        <v>115</v>
      </c>
      <c r="B301" t="s">
        <v>148</v>
      </c>
      <c r="C301">
        <v>11933.8</v>
      </c>
    </row>
    <row r="302" spans="1:6" hidden="1">
      <c r="A302" t="s">
        <v>116</v>
      </c>
      <c r="B302" t="s">
        <v>148</v>
      </c>
      <c r="C302">
        <v>14624</v>
      </c>
    </row>
    <row r="303" spans="1:6" hidden="1">
      <c r="A303" t="s">
        <v>117</v>
      </c>
      <c r="B303" t="s">
        <v>148</v>
      </c>
      <c r="C303">
        <v>10190</v>
      </c>
    </row>
    <row r="304" spans="1:6" hidden="1">
      <c r="A304" t="s">
        <v>118</v>
      </c>
      <c r="B304" t="s">
        <v>148</v>
      </c>
      <c r="C304">
        <v>5451.98</v>
      </c>
      <c r="D304">
        <v>1600</v>
      </c>
      <c r="F304" t="s">
        <v>119</v>
      </c>
    </row>
    <row r="305" spans="1:6" hidden="1">
      <c r="A305" t="s">
        <v>120</v>
      </c>
      <c r="B305" t="s">
        <v>148</v>
      </c>
      <c r="C305">
        <v>6614.32</v>
      </c>
    </row>
    <row r="306" spans="1:6" hidden="1">
      <c r="A306" t="s">
        <v>121</v>
      </c>
      <c r="B306" t="s">
        <v>148</v>
      </c>
      <c r="C306">
        <v>515.53</v>
      </c>
      <c r="D306">
        <v>450</v>
      </c>
      <c r="E306">
        <v>0</v>
      </c>
    </row>
    <row r="307" spans="1:6" hidden="1">
      <c r="A307" t="s">
        <v>122</v>
      </c>
      <c r="B307" t="s">
        <v>148</v>
      </c>
      <c r="C307">
        <v>14623</v>
      </c>
    </row>
    <row r="308" spans="1:6" hidden="1">
      <c r="A308" t="s">
        <v>123</v>
      </c>
      <c r="B308" t="s">
        <v>148</v>
      </c>
      <c r="C308">
        <v>15102.2</v>
      </c>
    </row>
    <row r="309" spans="1:6" hidden="1">
      <c r="A309" t="s">
        <v>124</v>
      </c>
      <c r="B309" t="s">
        <v>148</v>
      </c>
      <c r="C309">
        <v>8648.7900000000009</v>
      </c>
    </row>
    <row r="310" spans="1:6" hidden="1">
      <c r="A310" t="s">
        <v>125</v>
      </c>
      <c r="B310" t="s">
        <v>148</v>
      </c>
      <c r="C310">
        <v>4063.66</v>
      </c>
      <c r="D310">
        <v>550</v>
      </c>
      <c r="F310" t="s">
        <v>207</v>
      </c>
    </row>
    <row r="311" spans="1:6" hidden="1">
      <c r="A311" t="s">
        <v>103</v>
      </c>
      <c r="B311" t="s">
        <v>148</v>
      </c>
      <c r="C311">
        <v>4063.79</v>
      </c>
      <c r="D311">
        <v>500</v>
      </c>
      <c r="F311" t="s">
        <v>208</v>
      </c>
    </row>
    <row r="312" spans="1:6" hidden="1">
      <c r="A312" t="s">
        <v>126</v>
      </c>
      <c r="B312" t="s">
        <v>148</v>
      </c>
      <c r="C312">
        <v>4865.41</v>
      </c>
      <c r="D312">
        <v>1300</v>
      </c>
      <c r="F312" t="s">
        <v>209</v>
      </c>
    </row>
    <row r="313" spans="1:6" hidden="1">
      <c r="A313" t="s">
        <v>127</v>
      </c>
      <c r="B313" t="s">
        <v>148</v>
      </c>
      <c r="C313">
        <v>7650.82</v>
      </c>
    </row>
    <row r="314" spans="1:6" hidden="1">
      <c r="A314" t="s">
        <v>128</v>
      </c>
      <c r="B314" t="s">
        <v>148</v>
      </c>
      <c r="C314">
        <v>1023.51</v>
      </c>
      <c r="D314">
        <v>700</v>
      </c>
      <c r="E314">
        <v>700</v>
      </c>
      <c r="F314" t="s">
        <v>219</v>
      </c>
    </row>
    <row r="315" spans="1:6" hidden="1">
      <c r="A315" t="s">
        <v>129</v>
      </c>
      <c r="B315" t="s">
        <v>148</v>
      </c>
      <c r="C315">
        <v>1702.44</v>
      </c>
    </row>
    <row r="316" spans="1:6" hidden="1">
      <c r="A316" t="s">
        <v>130</v>
      </c>
      <c r="B316" t="s">
        <v>148</v>
      </c>
      <c r="C316">
        <v>1363.82</v>
      </c>
      <c r="D316">
        <v>1500</v>
      </c>
      <c r="F316" t="s">
        <v>131</v>
      </c>
    </row>
    <row r="317" spans="1:6" hidden="1">
      <c r="A317" t="s">
        <v>132</v>
      </c>
      <c r="B317" t="s">
        <v>148</v>
      </c>
      <c r="C317">
        <v>5497.63</v>
      </c>
      <c r="D317">
        <v>3200</v>
      </c>
      <c r="E317">
        <v>1000</v>
      </c>
      <c r="F317" t="s">
        <v>210</v>
      </c>
    </row>
    <row r="318" spans="1:6" hidden="1">
      <c r="A318" t="s">
        <v>133</v>
      </c>
      <c r="B318" t="s">
        <v>148</v>
      </c>
      <c r="C318">
        <v>513.27499999999998</v>
      </c>
      <c r="D318">
        <v>600</v>
      </c>
      <c r="F318" t="s">
        <v>134</v>
      </c>
    </row>
    <row r="319" spans="1:6" hidden="1">
      <c r="A319" t="s">
        <v>135</v>
      </c>
      <c r="B319" t="s">
        <v>148</v>
      </c>
      <c r="C319">
        <v>6800.02</v>
      </c>
    </row>
    <row r="320" spans="1:6" hidden="1">
      <c r="A320" t="s">
        <v>136</v>
      </c>
      <c r="B320" t="s">
        <v>148</v>
      </c>
      <c r="C320">
        <v>3130.67</v>
      </c>
    </row>
    <row r="321" spans="1:6" hidden="1">
      <c r="A321" t="s">
        <v>137</v>
      </c>
      <c r="B321" t="s">
        <v>148</v>
      </c>
      <c r="C321">
        <v>7855.34</v>
      </c>
    </row>
    <row r="322" spans="1:6" hidden="1">
      <c r="A322" t="s">
        <v>138</v>
      </c>
      <c r="B322" t="s">
        <v>148</v>
      </c>
      <c r="C322">
        <v>1276.6099999999999</v>
      </c>
      <c r="D322">
        <v>1200</v>
      </c>
      <c r="E322">
        <v>200</v>
      </c>
    </row>
    <row r="323" spans="1:6" hidden="1">
      <c r="A323" t="s">
        <v>140</v>
      </c>
      <c r="B323" t="s">
        <v>148</v>
      </c>
      <c r="C323">
        <v>1608.56</v>
      </c>
      <c r="D323">
        <v>550</v>
      </c>
      <c r="F323" t="s">
        <v>141</v>
      </c>
    </row>
    <row r="324" spans="1:6" hidden="1">
      <c r="A324" t="s">
        <v>142</v>
      </c>
      <c r="B324" t="s">
        <v>148</v>
      </c>
      <c r="C324">
        <v>11371.8</v>
      </c>
    </row>
    <row r="325" spans="1:6" hidden="1">
      <c r="A325" t="s">
        <v>143</v>
      </c>
      <c r="B325" t="s">
        <v>148</v>
      </c>
      <c r="C325">
        <v>3853.55</v>
      </c>
      <c r="D325">
        <v>1600</v>
      </c>
      <c r="E325">
        <v>200</v>
      </c>
      <c r="F325" t="s">
        <v>144</v>
      </c>
    </row>
    <row r="326" spans="1:6" hidden="1">
      <c r="A326" t="s">
        <v>145</v>
      </c>
      <c r="B326" t="s">
        <v>148</v>
      </c>
      <c r="C326">
        <v>7523.23</v>
      </c>
    </row>
    <row r="327" spans="1:6" hidden="1">
      <c r="A327" t="s">
        <v>146</v>
      </c>
      <c r="B327" t="s">
        <v>148</v>
      </c>
      <c r="C327">
        <v>7956.24</v>
      </c>
    </row>
    <row r="328" spans="1:6" hidden="1">
      <c r="A328" t="s">
        <v>147</v>
      </c>
      <c r="B328" t="s">
        <v>148</v>
      </c>
      <c r="C328">
        <v>7299.75</v>
      </c>
    </row>
    <row r="329" spans="1:6" hidden="1">
      <c r="A329" t="s">
        <v>148</v>
      </c>
      <c r="B329" t="s">
        <v>148</v>
      </c>
      <c r="C329">
        <v>0</v>
      </c>
    </row>
    <row r="330" spans="1:6" hidden="1">
      <c r="A330" t="s">
        <v>150</v>
      </c>
      <c r="B330" t="s">
        <v>148</v>
      </c>
      <c r="C330">
        <v>16131.7</v>
      </c>
    </row>
    <row r="331" spans="1:6" hidden="1">
      <c r="A331" t="s">
        <v>151</v>
      </c>
      <c r="B331" t="s">
        <v>148</v>
      </c>
      <c r="C331">
        <v>15844.1</v>
      </c>
    </row>
    <row r="332" spans="1:6" hidden="1">
      <c r="A332" t="s">
        <v>152</v>
      </c>
      <c r="B332" t="s">
        <v>148</v>
      </c>
      <c r="C332">
        <v>7924.89</v>
      </c>
    </row>
    <row r="333" spans="1:6" hidden="1">
      <c r="A333" t="s">
        <v>153</v>
      </c>
      <c r="B333" t="s">
        <v>148</v>
      </c>
      <c r="C333">
        <v>2906.77</v>
      </c>
    </row>
    <row r="334" spans="1:6" hidden="1">
      <c r="A334" t="s">
        <v>154</v>
      </c>
      <c r="B334" t="s">
        <v>148</v>
      </c>
      <c r="C334">
        <v>1960.76</v>
      </c>
    </row>
    <row r="335" spans="1:6" hidden="1">
      <c r="A335" t="s">
        <v>155</v>
      </c>
      <c r="B335" t="s">
        <v>148</v>
      </c>
      <c r="C335">
        <v>1015.85</v>
      </c>
      <c r="D335">
        <v>1600</v>
      </c>
      <c r="E335">
        <v>550</v>
      </c>
    </row>
    <row r="336" spans="1:6" hidden="1">
      <c r="A336" t="s">
        <v>156</v>
      </c>
      <c r="B336" t="s">
        <v>148</v>
      </c>
      <c r="C336">
        <v>1399.8</v>
      </c>
    </row>
    <row r="337" spans="1:6" hidden="1">
      <c r="A337" t="s">
        <v>157</v>
      </c>
      <c r="B337" t="s">
        <v>148</v>
      </c>
      <c r="C337">
        <v>2452.2199999999998</v>
      </c>
    </row>
    <row r="338" spans="1:6" hidden="1">
      <c r="A338" t="s">
        <v>158</v>
      </c>
      <c r="B338" t="s">
        <v>148</v>
      </c>
      <c r="C338">
        <v>9956.34</v>
      </c>
    </row>
    <row r="339" spans="1:6" hidden="1">
      <c r="A339" t="s">
        <v>159</v>
      </c>
      <c r="B339" t="s">
        <v>148</v>
      </c>
      <c r="C339">
        <v>12061.2</v>
      </c>
    </row>
    <row r="340" spans="1:6" hidden="1">
      <c r="A340" t="s">
        <v>160</v>
      </c>
      <c r="B340" t="s">
        <v>148</v>
      </c>
      <c r="C340">
        <v>10333.700000000001</v>
      </c>
    </row>
    <row r="341" spans="1:6" hidden="1">
      <c r="A341" t="s">
        <v>161</v>
      </c>
      <c r="B341" t="s">
        <v>148</v>
      </c>
      <c r="C341">
        <v>7158.92</v>
      </c>
    </row>
    <row r="342" spans="1:6" hidden="1">
      <c r="A342" t="s">
        <v>162</v>
      </c>
      <c r="B342" t="s">
        <v>148</v>
      </c>
      <c r="C342">
        <v>3750.32</v>
      </c>
      <c r="D342">
        <v>900</v>
      </c>
      <c r="F342" t="s">
        <v>212</v>
      </c>
    </row>
    <row r="343" spans="1:6" hidden="1">
      <c r="A343" t="s">
        <v>43</v>
      </c>
      <c r="B343" t="s">
        <v>148</v>
      </c>
      <c r="C343">
        <v>4515.51</v>
      </c>
      <c r="D343">
        <v>1300</v>
      </c>
      <c r="E343">
        <v>800</v>
      </c>
      <c r="F343" t="s">
        <v>213</v>
      </c>
    </row>
    <row r="344" spans="1:6" hidden="1">
      <c r="A344" t="s">
        <v>163</v>
      </c>
      <c r="B344" t="s">
        <v>148</v>
      </c>
      <c r="C344">
        <v>5532.99</v>
      </c>
    </row>
    <row r="345" spans="1:6" hidden="1">
      <c r="A345" t="s">
        <v>164</v>
      </c>
      <c r="B345" t="s">
        <v>148</v>
      </c>
      <c r="C345">
        <v>11029.4</v>
      </c>
    </row>
    <row r="346" spans="1:6" hidden="1">
      <c r="A346" t="s">
        <v>165</v>
      </c>
      <c r="B346" t="s">
        <v>148</v>
      </c>
      <c r="C346">
        <v>7401.78</v>
      </c>
    </row>
    <row r="347" spans="1:6" hidden="1">
      <c r="A347" t="s">
        <v>166</v>
      </c>
      <c r="B347" t="s">
        <v>148</v>
      </c>
      <c r="C347">
        <v>5307.97</v>
      </c>
      <c r="D347">
        <v>1100</v>
      </c>
    </row>
    <row r="348" spans="1:6" hidden="1">
      <c r="A348" t="s">
        <v>167</v>
      </c>
      <c r="B348" t="s">
        <v>148</v>
      </c>
      <c r="C348">
        <v>2024.51</v>
      </c>
      <c r="D348">
        <v>1700</v>
      </c>
      <c r="F348" t="s">
        <v>168</v>
      </c>
    </row>
    <row r="349" spans="1:6">
      <c r="A349" t="s">
        <v>169</v>
      </c>
      <c r="B349" t="s">
        <v>148</v>
      </c>
      <c r="C349">
        <v>7684.27</v>
      </c>
    </row>
    <row r="350" spans="1:6" hidden="1">
      <c r="A350" t="s">
        <v>170</v>
      </c>
      <c r="B350" t="s">
        <v>148</v>
      </c>
      <c r="C350">
        <v>2452.1999999999998</v>
      </c>
      <c r="D350">
        <v>1200</v>
      </c>
      <c r="F350" t="s">
        <v>171</v>
      </c>
    </row>
    <row r="351" spans="1:6" hidden="1">
      <c r="A351" t="s">
        <v>172</v>
      </c>
      <c r="B351" t="s">
        <v>148</v>
      </c>
      <c r="C351">
        <v>2906.35</v>
      </c>
    </row>
    <row r="352" spans="1:6" hidden="1">
      <c r="A352" t="s">
        <v>172</v>
      </c>
      <c r="B352" t="s">
        <v>148</v>
      </c>
      <c r="C352">
        <v>2906.35</v>
      </c>
    </row>
    <row r="353" spans="1:6" hidden="1">
      <c r="A353" t="s">
        <v>172</v>
      </c>
      <c r="B353" t="s">
        <v>148</v>
      </c>
      <c r="C353">
        <v>2906.35</v>
      </c>
    </row>
    <row r="354" spans="1:6" hidden="1">
      <c r="A354" t="s">
        <v>172</v>
      </c>
      <c r="B354" t="s">
        <v>148</v>
      </c>
      <c r="C354">
        <v>2906.35</v>
      </c>
    </row>
    <row r="355" spans="1:6" hidden="1">
      <c r="A355" t="s">
        <v>172</v>
      </c>
      <c r="B355" t="s">
        <v>148</v>
      </c>
      <c r="C355">
        <v>2906.35</v>
      </c>
    </row>
    <row r="356" spans="1:6" hidden="1">
      <c r="A356" t="s">
        <v>172</v>
      </c>
      <c r="B356" t="s">
        <v>148</v>
      </c>
      <c r="C356">
        <v>2906.35</v>
      </c>
    </row>
    <row r="357" spans="1:6" hidden="1">
      <c r="A357" t="s">
        <v>173</v>
      </c>
      <c r="B357" t="s">
        <v>148</v>
      </c>
      <c r="C357">
        <v>3041.93</v>
      </c>
    </row>
    <row r="358" spans="1:6" hidden="1">
      <c r="A358" t="s">
        <v>174</v>
      </c>
      <c r="B358" t="s">
        <v>148</v>
      </c>
      <c r="C358">
        <v>4471.99</v>
      </c>
      <c r="D358">
        <v>1900</v>
      </c>
      <c r="E358">
        <v>20</v>
      </c>
      <c r="F358" t="s">
        <v>175</v>
      </c>
    </row>
    <row r="359" spans="1:6" hidden="1">
      <c r="A359" t="s">
        <v>176</v>
      </c>
      <c r="B359" t="s">
        <v>148</v>
      </c>
      <c r="C359">
        <v>10671.8</v>
      </c>
    </row>
    <row r="360" spans="1:6" hidden="1">
      <c r="A360" t="s">
        <v>177</v>
      </c>
      <c r="B360" t="s">
        <v>148</v>
      </c>
      <c r="C360">
        <v>1608.56</v>
      </c>
      <c r="D360">
        <v>450</v>
      </c>
      <c r="E360">
        <v>0</v>
      </c>
    </row>
    <row r="361" spans="1:6" hidden="1">
      <c r="A361" t="s">
        <v>179</v>
      </c>
      <c r="B361" t="s">
        <v>148</v>
      </c>
      <c r="C361">
        <v>1608.56</v>
      </c>
      <c r="D361">
        <v>600</v>
      </c>
      <c r="F361" t="s">
        <v>180</v>
      </c>
    </row>
    <row r="362" spans="1:6" hidden="1">
      <c r="A362" t="s">
        <v>181</v>
      </c>
      <c r="B362" t="s">
        <v>148</v>
      </c>
      <c r="C362">
        <v>2151.75</v>
      </c>
    </row>
    <row r="363" spans="1:6" hidden="1">
      <c r="A363" t="s">
        <v>182</v>
      </c>
      <c r="B363" t="s">
        <v>148</v>
      </c>
      <c r="C363">
        <v>12366.9</v>
      </c>
    </row>
    <row r="364" spans="1:6" hidden="1">
      <c r="A364" t="s">
        <v>183</v>
      </c>
      <c r="B364" t="s">
        <v>148</v>
      </c>
      <c r="C364">
        <v>7299.83</v>
      </c>
    </row>
    <row r="365" spans="1:6" hidden="1">
      <c r="A365" t="s">
        <v>184</v>
      </c>
      <c r="B365" t="s">
        <v>148</v>
      </c>
      <c r="C365">
        <v>574.88800000000003</v>
      </c>
      <c r="D365">
        <v>1300</v>
      </c>
      <c r="E365">
        <v>200</v>
      </c>
    </row>
    <row r="366" spans="1:6" hidden="1">
      <c r="A366" t="s">
        <v>185</v>
      </c>
      <c r="B366" t="s">
        <v>148</v>
      </c>
      <c r="C366">
        <v>2045.8</v>
      </c>
    </row>
    <row r="367" spans="1:6" hidden="1">
      <c r="A367" t="s">
        <v>187</v>
      </c>
      <c r="B367" t="s">
        <v>148</v>
      </c>
      <c r="C367">
        <v>7252.87</v>
      </c>
    </row>
    <row r="368" spans="1:6" hidden="1">
      <c r="A368" t="s">
        <v>188</v>
      </c>
      <c r="B368" t="s">
        <v>148</v>
      </c>
      <c r="C368">
        <v>14001</v>
      </c>
    </row>
    <row r="369" spans="1:6" hidden="1">
      <c r="A369" t="s">
        <v>189</v>
      </c>
      <c r="B369" t="s">
        <v>148</v>
      </c>
      <c r="C369">
        <v>2637.68</v>
      </c>
    </row>
    <row r="370" spans="1:6" hidden="1">
      <c r="A370" t="s">
        <v>190</v>
      </c>
      <c r="B370" t="s">
        <v>148</v>
      </c>
      <c r="C370">
        <v>3519.73</v>
      </c>
      <c r="D370">
        <v>1400</v>
      </c>
      <c r="E370">
        <v>80</v>
      </c>
      <c r="F370" t="s">
        <v>220</v>
      </c>
    </row>
    <row r="371" spans="1:6" hidden="1">
      <c r="A371" t="s">
        <v>192</v>
      </c>
      <c r="B371" t="s">
        <v>148</v>
      </c>
      <c r="C371">
        <v>9966.92</v>
      </c>
    </row>
    <row r="372" spans="1:6" hidden="1">
      <c r="A372" t="s">
        <v>192</v>
      </c>
      <c r="B372" t="s">
        <v>148</v>
      </c>
      <c r="C372">
        <v>9966.92</v>
      </c>
    </row>
    <row r="373" spans="1:6" hidden="1">
      <c r="A373" t="s">
        <v>192</v>
      </c>
      <c r="B373" t="s">
        <v>148</v>
      </c>
      <c r="C373">
        <v>9966.92</v>
      </c>
    </row>
    <row r="374" spans="1:6" hidden="1">
      <c r="A374" t="s">
        <v>192</v>
      </c>
      <c r="B374" t="s">
        <v>148</v>
      </c>
      <c r="C374">
        <v>9966.92</v>
      </c>
    </row>
    <row r="375" spans="1:6" hidden="1">
      <c r="A375" t="s">
        <v>193</v>
      </c>
      <c r="B375" t="s">
        <v>148</v>
      </c>
      <c r="C375">
        <v>7403.21</v>
      </c>
    </row>
    <row r="376" spans="1:6" hidden="1">
      <c r="A376" t="s">
        <v>194</v>
      </c>
      <c r="B376" t="s">
        <v>148</v>
      </c>
      <c r="C376">
        <v>7878.18</v>
      </c>
    </row>
    <row r="377" spans="1:6" hidden="1">
      <c r="A377" t="s">
        <v>195</v>
      </c>
      <c r="B377" t="s">
        <v>148</v>
      </c>
      <c r="C377">
        <v>4351.63</v>
      </c>
    </row>
    <row r="378" spans="1:6" hidden="1">
      <c r="A378" t="s">
        <v>196</v>
      </c>
      <c r="B378" t="s">
        <v>148</v>
      </c>
      <c r="C378">
        <v>1544.36</v>
      </c>
    </row>
    <row r="379" spans="1:6" hidden="1">
      <c r="A379" t="s">
        <v>197</v>
      </c>
      <c r="B379" t="s">
        <v>148</v>
      </c>
      <c r="C379">
        <v>10236</v>
      </c>
    </row>
    <row r="380" spans="1:6" hidden="1">
      <c r="A380" t="s">
        <v>198</v>
      </c>
      <c r="B380" t="s">
        <v>148</v>
      </c>
      <c r="C380">
        <v>12026.2</v>
      </c>
    </row>
    <row r="381" spans="1:6" hidden="1">
      <c r="A381" t="s">
        <v>199</v>
      </c>
      <c r="B381" t="s">
        <v>148</v>
      </c>
      <c r="C381">
        <v>13288.2</v>
      </c>
    </row>
    <row r="382" spans="1:6" hidden="1">
      <c r="A382" t="s">
        <v>200</v>
      </c>
      <c r="B382" t="s">
        <v>148</v>
      </c>
      <c r="C382">
        <v>5015.28</v>
      </c>
    </row>
    <row r="383" spans="1:6" hidden="1">
      <c r="A383" t="s">
        <v>201</v>
      </c>
      <c r="B383" t="s">
        <v>148</v>
      </c>
      <c r="C383">
        <v>15556.8</v>
      </c>
    </row>
    <row r="384" spans="1:6" hidden="1">
      <c r="A384" t="s">
        <v>202</v>
      </c>
      <c r="B384" t="s">
        <v>148</v>
      </c>
      <c r="C384">
        <v>7676.39</v>
      </c>
    </row>
    <row r="385" spans="1:6" hidden="1">
      <c r="A385" t="s">
        <v>203</v>
      </c>
      <c r="B385" t="s">
        <v>148</v>
      </c>
      <c r="C385">
        <v>10590.1</v>
      </c>
    </row>
    <row r="386" spans="1:6" hidden="1">
      <c r="A386" t="s">
        <v>102</v>
      </c>
      <c r="B386" t="s">
        <v>190</v>
      </c>
      <c r="C386">
        <v>11603.8</v>
      </c>
    </row>
    <row r="387" spans="1:6" hidden="1">
      <c r="A387" t="s">
        <v>104</v>
      </c>
      <c r="B387" t="s">
        <v>190</v>
      </c>
      <c r="C387">
        <v>9266.2099999999991</v>
      </c>
    </row>
    <row r="388" spans="1:6" hidden="1">
      <c r="A388" t="s">
        <v>105</v>
      </c>
      <c r="B388" t="s">
        <v>190</v>
      </c>
      <c r="C388">
        <v>13520.5</v>
      </c>
    </row>
    <row r="389" spans="1:6" hidden="1">
      <c r="A389" t="s">
        <v>106</v>
      </c>
      <c r="B389" t="s">
        <v>190</v>
      </c>
      <c r="C389">
        <v>5328.7</v>
      </c>
      <c r="D389">
        <v>1200</v>
      </c>
      <c r="E389">
        <v>80</v>
      </c>
      <c r="F389" t="s">
        <v>204</v>
      </c>
    </row>
    <row r="390" spans="1:6" hidden="1">
      <c r="A390" t="s">
        <v>107</v>
      </c>
      <c r="B390" t="s">
        <v>190</v>
      </c>
      <c r="C390">
        <v>20225.2</v>
      </c>
    </row>
    <row r="391" spans="1:6" hidden="1">
      <c r="A391" t="s">
        <v>108</v>
      </c>
      <c r="B391" t="s">
        <v>190</v>
      </c>
      <c r="C391">
        <v>6057.08</v>
      </c>
    </row>
    <row r="392" spans="1:6" hidden="1">
      <c r="A392" t="s">
        <v>109</v>
      </c>
      <c r="B392" t="s">
        <v>190</v>
      </c>
      <c r="C392">
        <v>2032.33</v>
      </c>
      <c r="D392">
        <v>950</v>
      </c>
      <c r="E392">
        <v>1000</v>
      </c>
      <c r="F392" t="s">
        <v>221</v>
      </c>
    </row>
    <row r="393" spans="1:6" hidden="1">
      <c r="A393" t="s">
        <v>111</v>
      </c>
      <c r="B393" t="s">
        <v>190</v>
      </c>
      <c r="C393">
        <v>14705</v>
      </c>
    </row>
    <row r="394" spans="1:6" hidden="1">
      <c r="A394" t="s">
        <v>112</v>
      </c>
      <c r="B394" t="s">
        <v>190</v>
      </c>
      <c r="C394">
        <v>323.69600000000003</v>
      </c>
      <c r="D394">
        <v>200</v>
      </c>
      <c r="E394">
        <v>80</v>
      </c>
      <c r="F394" t="s">
        <v>216</v>
      </c>
    </row>
    <row r="395" spans="1:6" hidden="1">
      <c r="A395" t="s">
        <v>113</v>
      </c>
      <c r="B395" t="s">
        <v>190</v>
      </c>
      <c r="C395">
        <v>5594.2</v>
      </c>
    </row>
    <row r="396" spans="1:6" hidden="1">
      <c r="A396" t="s">
        <v>114</v>
      </c>
      <c r="B396" t="s">
        <v>190</v>
      </c>
      <c r="C396">
        <v>12077.8</v>
      </c>
    </row>
    <row r="397" spans="1:6" hidden="1">
      <c r="A397" t="s">
        <v>115</v>
      </c>
      <c r="B397" t="s">
        <v>190</v>
      </c>
      <c r="C397">
        <v>16590.5</v>
      </c>
    </row>
    <row r="398" spans="1:6" hidden="1">
      <c r="A398" t="s">
        <v>116</v>
      </c>
      <c r="B398" t="s">
        <v>190</v>
      </c>
      <c r="C398">
        <v>12039.2</v>
      </c>
    </row>
    <row r="399" spans="1:6" hidden="1">
      <c r="A399" t="s">
        <v>117</v>
      </c>
      <c r="B399" t="s">
        <v>190</v>
      </c>
      <c r="C399">
        <v>9938.4500000000007</v>
      </c>
    </row>
    <row r="400" spans="1:6" hidden="1">
      <c r="A400" t="s">
        <v>118</v>
      </c>
      <c r="B400" t="s">
        <v>190</v>
      </c>
      <c r="C400">
        <v>1971.76</v>
      </c>
      <c r="D400">
        <v>2000</v>
      </c>
      <c r="E400">
        <v>80</v>
      </c>
      <c r="F400" t="s">
        <v>119</v>
      </c>
    </row>
    <row r="401" spans="1:6" hidden="1">
      <c r="A401" t="s">
        <v>120</v>
      </c>
      <c r="B401" t="s">
        <v>190</v>
      </c>
      <c r="C401">
        <v>4864.91</v>
      </c>
    </row>
    <row r="402" spans="1:6" hidden="1">
      <c r="A402" t="s">
        <v>121</v>
      </c>
      <c r="B402" t="s">
        <v>190</v>
      </c>
      <c r="C402">
        <v>3225.52</v>
      </c>
      <c r="D402">
        <v>800</v>
      </c>
      <c r="E402">
        <v>80</v>
      </c>
      <c r="F402" t="s">
        <v>206</v>
      </c>
    </row>
    <row r="403" spans="1:6" hidden="1">
      <c r="A403" t="s">
        <v>122</v>
      </c>
      <c r="B403" t="s">
        <v>190</v>
      </c>
      <c r="C403">
        <v>12038.4</v>
      </c>
    </row>
    <row r="404" spans="1:6" hidden="1">
      <c r="A404" t="s">
        <v>123</v>
      </c>
      <c r="B404" t="s">
        <v>190</v>
      </c>
      <c r="C404">
        <v>19497.599999999999</v>
      </c>
    </row>
    <row r="405" spans="1:6" hidden="1">
      <c r="A405" t="s">
        <v>124</v>
      </c>
      <c r="B405" t="s">
        <v>190</v>
      </c>
      <c r="C405">
        <v>6406.76</v>
      </c>
    </row>
    <row r="406" spans="1:6" hidden="1">
      <c r="A406" t="s">
        <v>125</v>
      </c>
      <c r="B406" t="s">
        <v>190</v>
      </c>
      <c r="C406">
        <v>540.62800000000004</v>
      </c>
      <c r="D406">
        <v>1200</v>
      </c>
      <c r="E406">
        <v>80</v>
      </c>
      <c r="F406" t="s">
        <v>207</v>
      </c>
    </row>
    <row r="407" spans="1:6" hidden="1">
      <c r="A407" t="s">
        <v>103</v>
      </c>
      <c r="B407" t="s">
        <v>190</v>
      </c>
      <c r="C407">
        <v>540.24199999999996</v>
      </c>
      <c r="D407">
        <v>700</v>
      </c>
      <c r="E407">
        <v>80</v>
      </c>
      <c r="F407" t="s">
        <v>208</v>
      </c>
    </row>
    <row r="408" spans="1:6" hidden="1">
      <c r="A408" t="s">
        <v>126</v>
      </c>
      <c r="B408" t="s">
        <v>190</v>
      </c>
      <c r="C408">
        <v>1384.2</v>
      </c>
      <c r="D408">
        <v>1000</v>
      </c>
      <c r="E408">
        <v>80</v>
      </c>
      <c r="F408" t="s">
        <v>209</v>
      </c>
    </row>
    <row r="409" spans="1:6" hidden="1">
      <c r="A409" t="s">
        <v>127</v>
      </c>
      <c r="B409" t="s">
        <v>190</v>
      </c>
      <c r="C409">
        <v>5246.34</v>
      </c>
    </row>
    <row r="410" spans="1:6" hidden="1">
      <c r="A410" t="s">
        <v>128</v>
      </c>
      <c r="B410" t="s">
        <v>190</v>
      </c>
      <c r="C410">
        <v>2595.34</v>
      </c>
      <c r="D410">
        <v>2400</v>
      </c>
      <c r="E410">
        <v>562.5</v>
      </c>
    </row>
    <row r="411" spans="1:6" hidden="1">
      <c r="A411" t="s">
        <v>129</v>
      </c>
      <c r="B411" t="s">
        <v>190</v>
      </c>
      <c r="C411">
        <v>5901.43</v>
      </c>
    </row>
    <row r="412" spans="1:6" hidden="1">
      <c r="A412" t="s">
        <v>130</v>
      </c>
      <c r="B412" t="s">
        <v>190</v>
      </c>
      <c r="C412">
        <v>2125.9499999999998</v>
      </c>
      <c r="D412">
        <v>1400</v>
      </c>
      <c r="E412">
        <v>140</v>
      </c>
    </row>
    <row r="413" spans="1:6" hidden="1">
      <c r="A413" t="s">
        <v>132</v>
      </c>
      <c r="B413" t="s">
        <v>190</v>
      </c>
      <c r="C413">
        <v>2048.6</v>
      </c>
      <c r="D413">
        <v>1800</v>
      </c>
      <c r="E413">
        <v>220</v>
      </c>
    </row>
    <row r="414" spans="1:6" hidden="1">
      <c r="A414" t="s">
        <v>133</v>
      </c>
      <c r="B414" t="s">
        <v>190</v>
      </c>
      <c r="C414">
        <v>3224.95</v>
      </c>
      <c r="D414">
        <v>650</v>
      </c>
      <c r="E414">
        <v>80</v>
      </c>
      <c r="F414" t="s">
        <v>134</v>
      </c>
    </row>
    <row r="415" spans="1:6" hidden="1">
      <c r="A415" t="s">
        <v>135</v>
      </c>
      <c r="B415" t="s">
        <v>190</v>
      </c>
      <c r="C415">
        <v>7026.06</v>
      </c>
    </row>
    <row r="416" spans="1:6" hidden="1">
      <c r="A416" t="s">
        <v>136</v>
      </c>
      <c r="B416" t="s">
        <v>190</v>
      </c>
      <c r="C416">
        <v>6336.64</v>
      </c>
    </row>
    <row r="417" spans="1:6" hidden="1">
      <c r="A417" t="s">
        <v>137</v>
      </c>
      <c r="B417" t="s">
        <v>190</v>
      </c>
      <c r="C417">
        <v>8069.81</v>
      </c>
    </row>
    <row r="418" spans="1:6" hidden="1">
      <c r="A418" t="s">
        <v>138</v>
      </c>
      <c r="B418" t="s">
        <v>190</v>
      </c>
      <c r="C418">
        <v>4917.3</v>
      </c>
      <c r="D418">
        <v>2600</v>
      </c>
      <c r="E418">
        <v>80</v>
      </c>
      <c r="F418" t="s">
        <v>139</v>
      </c>
    </row>
    <row r="419" spans="1:6" hidden="1">
      <c r="A419" t="s">
        <v>140</v>
      </c>
      <c r="B419" t="s">
        <v>190</v>
      </c>
      <c r="C419">
        <v>5328.7</v>
      </c>
      <c r="D419">
        <v>1550</v>
      </c>
      <c r="E419">
        <v>80</v>
      </c>
      <c r="F419" t="s">
        <v>141</v>
      </c>
    </row>
    <row r="420" spans="1:6" hidden="1">
      <c r="A420" t="s">
        <v>142</v>
      </c>
      <c r="B420" t="s">
        <v>190</v>
      </c>
      <c r="C420">
        <v>16017.3</v>
      </c>
    </row>
    <row r="421" spans="1:6" hidden="1">
      <c r="A421" t="s">
        <v>143</v>
      </c>
      <c r="B421" t="s">
        <v>190</v>
      </c>
      <c r="C421">
        <v>734.06600000000003</v>
      </c>
      <c r="D421">
        <v>120</v>
      </c>
      <c r="E421">
        <v>120</v>
      </c>
      <c r="F421" t="s">
        <v>144</v>
      </c>
    </row>
    <row r="422" spans="1:6" hidden="1">
      <c r="A422" t="s">
        <v>145</v>
      </c>
      <c r="B422" t="s">
        <v>190</v>
      </c>
      <c r="C422">
        <v>11847.9</v>
      </c>
    </row>
    <row r="423" spans="1:6" hidden="1">
      <c r="A423" t="s">
        <v>146</v>
      </c>
      <c r="B423" t="s">
        <v>190</v>
      </c>
      <c r="C423">
        <v>12487.2</v>
      </c>
    </row>
    <row r="424" spans="1:6" hidden="1">
      <c r="A424" t="s">
        <v>147</v>
      </c>
      <c r="B424" t="s">
        <v>190</v>
      </c>
      <c r="C424">
        <v>11669.3</v>
      </c>
    </row>
    <row r="425" spans="1:6" hidden="1">
      <c r="A425" t="s">
        <v>148</v>
      </c>
      <c r="B425" t="s">
        <v>190</v>
      </c>
      <c r="C425">
        <v>3520.15</v>
      </c>
      <c r="D425">
        <v>1600</v>
      </c>
      <c r="E425">
        <v>80</v>
      </c>
      <c r="F425" t="s">
        <v>211</v>
      </c>
    </row>
    <row r="426" spans="1:6" hidden="1">
      <c r="A426" t="s">
        <v>150</v>
      </c>
      <c r="B426" t="s">
        <v>190</v>
      </c>
      <c r="C426">
        <v>20404.3</v>
      </c>
    </row>
    <row r="427" spans="1:6" hidden="1">
      <c r="A427" t="s">
        <v>151</v>
      </c>
      <c r="B427" t="s">
        <v>190</v>
      </c>
      <c r="C427">
        <v>20083.7</v>
      </c>
    </row>
    <row r="428" spans="1:6" hidden="1">
      <c r="A428" t="s">
        <v>152</v>
      </c>
      <c r="B428" t="s">
        <v>190</v>
      </c>
      <c r="C428">
        <v>12461.5</v>
      </c>
    </row>
    <row r="429" spans="1:6" hidden="1">
      <c r="A429" t="s">
        <v>153</v>
      </c>
      <c r="B429" t="s">
        <v>190</v>
      </c>
      <c r="C429">
        <v>6057.08</v>
      </c>
    </row>
    <row r="430" spans="1:6" hidden="1">
      <c r="A430" t="s">
        <v>154</v>
      </c>
      <c r="B430" t="s">
        <v>190</v>
      </c>
      <c r="C430">
        <v>6134.76</v>
      </c>
    </row>
    <row r="431" spans="1:6" hidden="1">
      <c r="A431" t="s">
        <v>155</v>
      </c>
      <c r="B431" t="s">
        <v>190</v>
      </c>
      <c r="C431">
        <v>4170.58</v>
      </c>
    </row>
    <row r="432" spans="1:6" hidden="1">
      <c r="A432" t="s">
        <v>156</v>
      </c>
      <c r="B432" t="s">
        <v>190</v>
      </c>
      <c r="C432">
        <v>2090.73</v>
      </c>
    </row>
    <row r="433" spans="1:6" hidden="1">
      <c r="A433" t="s">
        <v>157</v>
      </c>
      <c r="B433" t="s">
        <v>190</v>
      </c>
      <c r="C433">
        <v>5854.82</v>
      </c>
    </row>
    <row r="434" spans="1:6" hidden="1">
      <c r="A434" t="s">
        <v>158</v>
      </c>
      <c r="B434" t="s">
        <v>190</v>
      </c>
      <c r="C434">
        <v>14552.4</v>
      </c>
    </row>
    <row r="435" spans="1:6" hidden="1">
      <c r="A435" t="s">
        <v>159</v>
      </c>
      <c r="B435" t="s">
        <v>190</v>
      </c>
      <c r="C435">
        <v>9783.68</v>
      </c>
    </row>
    <row r="436" spans="1:6" hidden="1">
      <c r="A436" t="s">
        <v>160</v>
      </c>
      <c r="B436" t="s">
        <v>190</v>
      </c>
      <c r="C436">
        <v>15002.2</v>
      </c>
    </row>
    <row r="437" spans="1:6" hidden="1">
      <c r="A437" t="s">
        <v>161</v>
      </c>
      <c r="B437" t="s">
        <v>190</v>
      </c>
      <c r="C437">
        <v>7388.72</v>
      </c>
    </row>
    <row r="438" spans="1:6" hidden="1">
      <c r="A438" t="s">
        <v>162</v>
      </c>
      <c r="B438" t="s">
        <v>190</v>
      </c>
      <c r="C438">
        <v>270.41899999999998</v>
      </c>
      <c r="D438">
        <v>500</v>
      </c>
      <c r="E438">
        <v>300</v>
      </c>
    </row>
    <row r="439" spans="1:6" hidden="1">
      <c r="A439" t="s">
        <v>43</v>
      </c>
      <c r="B439" t="s">
        <v>190</v>
      </c>
      <c r="C439">
        <v>1066.73</v>
      </c>
      <c r="D439">
        <v>400</v>
      </c>
      <c r="E439">
        <v>350</v>
      </c>
    </row>
    <row r="440" spans="1:6" hidden="1">
      <c r="A440" t="s">
        <v>163</v>
      </c>
      <c r="B440" t="s">
        <v>190</v>
      </c>
      <c r="C440">
        <v>9960.27</v>
      </c>
    </row>
    <row r="441" spans="1:6" hidden="1">
      <c r="A441" t="s">
        <v>164</v>
      </c>
      <c r="B441" t="s">
        <v>190</v>
      </c>
      <c r="C441">
        <v>8632.0499999999993</v>
      </c>
    </row>
    <row r="442" spans="1:6" hidden="1">
      <c r="A442" t="s">
        <v>165</v>
      </c>
      <c r="B442" t="s">
        <v>190</v>
      </c>
      <c r="C442">
        <v>11451</v>
      </c>
    </row>
    <row r="443" spans="1:6" hidden="1">
      <c r="A443" t="s">
        <v>166</v>
      </c>
      <c r="B443" t="s">
        <v>190</v>
      </c>
      <c r="C443">
        <v>1788.87</v>
      </c>
      <c r="D443">
        <v>1100</v>
      </c>
      <c r="E443">
        <v>200</v>
      </c>
      <c r="F443" t="s">
        <v>214</v>
      </c>
    </row>
    <row r="444" spans="1:6" hidden="1">
      <c r="A444" t="s">
        <v>167</v>
      </c>
      <c r="B444" t="s">
        <v>190</v>
      </c>
      <c r="C444">
        <v>1489.63</v>
      </c>
      <c r="D444">
        <v>1700</v>
      </c>
      <c r="E444">
        <v>140</v>
      </c>
      <c r="F444" t="s">
        <v>168</v>
      </c>
    </row>
    <row r="445" spans="1:6">
      <c r="A445" t="s">
        <v>169</v>
      </c>
      <c r="B445" t="s">
        <v>190</v>
      </c>
      <c r="C445">
        <v>11993.9</v>
      </c>
    </row>
    <row r="446" spans="1:6" hidden="1">
      <c r="A446" t="s">
        <v>170</v>
      </c>
      <c r="B446" t="s">
        <v>190</v>
      </c>
      <c r="C446">
        <v>5854.83</v>
      </c>
      <c r="D446">
        <v>2100</v>
      </c>
      <c r="E446">
        <v>80</v>
      </c>
      <c r="F446" t="s">
        <v>171</v>
      </c>
    </row>
    <row r="447" spans="1:6" hidden="1">
      <c r="A447" t="s">
        <v>172</v>
      </c>
      <c r="B447" t="s">
        <v>190</v>
      </c>
      <c r="C447">
        <v>6057.08</v>
      </c>
    </row>
    <row r="448" spans="1:6" hidden="1">
      <c r="A448" t="s">
        <v>172</v>
      </c>
      <c r="B448" t="s">
        <v>190</v>
      </c>
      <c r="C448">
        <v>6057.08</v>
      </c>
    </row>
    <row r="449" spans="1:6" hidden="1">
      <c r="A449" t="s">
        <v>172</v>
      </c>
      <c r="B449" t="s">
        <v>190</v>
      </c>
      <c r="C449">
        <v>6057.08</v>
      </c>
    </row>
    <row r="450" spans="1:6" hidden="1">
      <c r="A450" t="s">
        <v>172</v>
      </c>
      <c r="B450" t="s">
        <v>190</v>
      </c>
      <c r="C450">
        <v>6057.08</v>
      </c>
    </row>
    <row r="451" spans="1:6" hidden="1">
      <c r="A451" t="s">
        <v>172</v>
      </c>
      <c r="B451" t="s">
        <v>190</v>
      </c>
      <c r="C451">
        <v>6057.08</v>
      </c>
    </row>
    <row r="452" spans="1:6" hidden="1">
      <c r="A452" t="s">
        <v>172</v>
      </c>
      <c r="B452" t="s">
        <v>190</v>
      </c>
      <c r="C452">
        <v>6057.08</v>
      </c>
    </row>
    <row r="453" spans="1:6" hidden="1">
      <c r="A453" t="s">
        <v>173</v>
      </c>
      <c r="B453" t="s">
        <v>190</v>
      </c>
      <c r="C453">
        <v>7462.89</v>
      </c>
    </row>
    <row r="454" spans="1:6" hidden="1">
      <c r="A454" t="s">
        <v>174</v>
      </c>
      <c r="B454" t="s">
        <v>190</v>
      </c>
      <c r="C454">
        <v>1023.22</v>
      </c>
      <c r="D454">
        <v>1400</v>
      </c>
      <c r="E454">
        <v>100</v>
      </c>
    </row>
    <row r="455" spans="1:6" hidden="1">
      <c r="A455" t="s">
        <v>176</v>
      </c>
      <c r="B455" t="s">
        <v>190</v>
      </c>
      <c r="C455">
        <v>15347.8</v>
      </c>
    </row>
    <row r="456" spans="1:6" hidden="1">
      <c r="A456" t="s">
        <v>177</v>
      </c>
      <c r="B456" t="s">
        <v>190</v>
      </c>
      <c r="C456">
        <v>5328.62</v>
      </c>
      <c r="D456">
        <v>1400</v>
      </c>
      <c r="E456">
        <v>80</v>
      </c>
      <c r="F456" t="s">
        <v>178</v>
      </c>
    </row>
    <row r="457" spans="1:6" hidden="1">
      <c r="A457" t="s">
        <v>179</v>
      </c>
      <c r="B457" t="s">
        <v>190</v>
      </c>
      <c r="C457">
        <v>5328.7</v>
      </c>
      <c r="D457">
        <v>1600</v>
      </c>
      <c r="E457">
        <v>80</v>
      </c>
      <c r="F457" t="s">
        <v>180</v>
      </c>
    </row>
    <row r="458" spans="1:6" hidden="1">
      <c r="A458" t="s">
        <v>181</v>
      </c>
      <c r="B458" t="s">
        <v>190</v>
      </c>
      <c r="C458">
        <v>5990.37</v>
      </c>
    </row>
    <row r="459" spans="1:6" hidden="1">
      <c r="A459" t="s">
        <v>182</v>
      </c>
      <c r="B459" t="s">
        <v>190</v>
      </c>
      <c r="C459">
        <v>17100.900000000001</v>
      </c>
    </row>
    <row r="460" spans="1:6" hidden="1">
      <c r="A460" t="s">
        <v>183</v>
      </c>
      <c r="B460" t="s">
        <v>190</v>
      </c>
      <c r="C460">
        <v>11669</v>
      </c>
    </row>
    <row r="461" spans="1:6" hidden="1">
      <c r="A461" t="s">
        <v>184</v>
      </c>
      <c r="B461" t="s">
        <v>190</v>
      </c>
      <c r="C461">
        <v>3571.2</v>
      </c>
    </row>
    <row r="462" spans="1:6" hidden="1">
      <c r="A462" t="s">
        <v>185</v>
      </c>
      <c r="B462" t="s">
        <v>190</v>
      </c>
      <c r="C462">
        <v>5374.68</v>
      </c>
    </row>
    <row r="463" spans="1:6" hidden="1">
      <c r="A463" t="s">
        <v>187</v>
      </c>
      <c r="B463" t="s">
        <v>190</v>
      </c>
      <c r="C463">
        <v>5806.81</v>
      </c>
    </row>
    <row r="464" spans="1:6" hidden="1">
      <c r="A464" t="s">
        <v>188</v>
      </c>
      <c r="B464" t="s">
        <v>190</v>
      </c>
      <c r="C464">
        <v>18499.099999999999</v>
      </c>
    </row>
    <row r="465" spans="1:3" hidden="1">
      <c r="A465" t="s">
        <v>189</v>
      </c>
      <c r="B465" t="s">
        <v>190</v>
      </c>
      <c r="C465">
        <v>6042.87</v>
      </c>
    </row>
    <row r="466" spans="1:3" hidden="1">
      <c r="A466" t="s">
        <v>190</v>
      </c>
      <c r="B466" t="s">
        <v>190</v>
      </c>
      <c r="C466">
        <v>0</v>
      </c>
    </row>
    <row r="467" spans="1:3" hidden="1">
      <c r="A467" t="s">
        <v>192</v>
      </c>
      <c r="B467" t="s">
        <v>190</v>
      </c>
      <c r="C467">
        <v>7767.24</v>
      </c>
    </row>
    <row r="468" spans="1:3" hidden="1">
      <c r="A468" t="s">
        <v>192</v>
      </c>
      <c r="B468" t="s">
        <v>190</v>
      </c>
      <c r="C468">
        <v>7767.24</v>
      </c>
    </row>
    <row r="469" spans="1:3" hidden="1">
      <c r="A469" t="s">
        <v>192</v>
      </c>
      <c r="B469" t="s">
        <v>190</v>
      </c>
      <c r="C469">
        <v>7767.24</v>
      </c>
    </row>
    <row r="470" spans="1:3" hidden="1">
      <c r="A470" t="s">
        <v>192</v>
      </c>
      <c r="B470" t="s">
        <v>190</v>
      </c>
      <c r="C470">
        <v>7767.24</v>
      </c>
    </row>
    <row r="471" spans="1:3" hidden="1">
      <c r="A471" t="s">
        <v>193</v>
      </c>
      <c r="B471" t="s">
        <v>190</v>
      </c>
      <c r="C471">
        <v>11451.6</v>
      </c>
    </row>
    <row r="472" spans="1:3" hidden="1">
      <c r="A472" t="s">
        <v>194</v>
      </c>
      <c r="B472" t="s">
        <v>190</v>
      </c>
      <c r="C472">
        <v>6081.59</v>
      </c>
    </row>
    <row r="473" spans="1:3" hidden="1">
      <c r="A473" t="s">
        <v>195</v>
      </c>
      <c r="B473" t="s">
        <v>190</v>
      </c>
      <c r="C473">
        <v>8889.86</v>
      </c>
    </row>
    <row r="474" spans="1:3" hidden="1">
      <c r="A474" t="s">
        <v>196</v>
      </c>
      <c r="B474" t="s">
        <v>190</v>
      </c>
      <c r="C474">
        <v>5258.93</v>
      </c>
    </row>
    <row r="475" spans="1:3" hidden="1">
      <c r="A475" t="s">
        <v>197</v>
      </c>
      <c r="B475" t="s">
        <v>190</v>
      </c>
      <c r="C475">
        <v>13668.8</v>
      </c>
    </row>
    <row r="476" spans="1:3" hidden="1">
      <c r="A476" t="s">
        <v>198</v>
      </c>
      <c r="B476" t="s">
        <v>190</v>
      </c>
      <c r="C476">
        <v>16662.3</v>
      </c>
    </row>
    <row r="477" spans="1:3" hidden="1">
      <c r="A477" t="s">
        <v>199</v>
      </c>
      <c r="B477" t="s">
        <v>190</v>
      </c>
      <c r="C477">
        <v>17866.3</v>
      </c>
    </row>
    <row r="478" spans="1:3" hidden="1">
      <c r="A478" t="s">
        <v>200</v>
      </c>
      <c r="B478" t="s">
        <v>190</v>
      </c>
      <c r="C478">
        <v>1803.94</v>
      </c>
    </row>
    <row r="479" spans="1:3" hidden="1">
      <c r="A479" t="s">
        <v>201</v>
      </c>
      <c r="B479" t="s">
        <v>190</v>
      </c>
      <c r="C479">
        <v>20156.400000000001</v>
      </c>
    </row>
    <row r="480" spans="1:3" hidden="1">
      <c r="A480" t="s">
        <v>202</v>
      </c>
      <c r="B480" t="s">
        <v>190</v>
      </c>
      <c r="C480">
        <v>7896.47</v>
      </c>
    </row>
    <row r="481" spans="1:6" hidden="1">
      <c r="A481" t="s">
        <v>203</v>
      </c>
      <c r="B481" t="s">
        <v>190</v>
      </c>
      <c r="C481">
        <v>13187.6</v>
      </c>
    </row>
    <row r="482" spans="1:6" hidden="1">
      <c r="A482" t="s">
        <v>102</v>
      </c>
      <c r="B482" t="s">
        <v>162</v>
      </c>
      <c r="C482">
        <v>11977.2</v>
      </c>
    </row>
    <row r="483" spans="1:6" hidden="1">
      <c r="A483" t="s">
        <v>104</v>
      </c>
      <c r="B483" t="s">
        <v>162</v>
      </c>
      <c r="C483">
        <v>9497.1200000000008</v>
      </c>
    </row>
    <row r="484" spans="1:6" hidden="1">
      <c r="A484" t="s">
        <v>105</v>
      </c>
      <c r="B484" t="s">
        <v>162</v>
      </c>
      <c r="C484">
        <v>13751.4</v>
      </c>
    </row>
    <row r="485" spans="1:6" hidden="1">
      <c r="A485" t="s">
        <v>106</v>
      </c>
      <c r="B485" t="s">
        <v>162</v>
      </c>
      <c r="C485">
        <v>5642.98</v>
      </c>
      <c r="D485">
        <v>900</v>
      </c>
      <c r="F485" t="s">
        <v>204</v>
      </c>
    </row>
    <row r="486" spans="1:6" hidden="1">
      <c r="A486" t="s">
        <v>107</v>
      </c>
      <c r="B486" t="s">
        <v>162</v>
      </c>
      <c r="C486">
        <v>20628.400000000001</v>
      </c>
    </row>
    <row r="487" spans="1:6" hidden="1">
      <c r="A487" t="s">
        <v>108</v>
      </c>
      <c r="B487" t="s">
        <v>162</v>
      </c>
      <c r="C487">
        <v>6287.68</v>
      </c>
    </row>
    <row r="488" spans="1:6" hidden="1">
      <c r="A488" t="s">
        <v>109</v>
      </c>
      <c r="B488" t="s">
        <v>162</v>
      </c>
      <c r="C488">
        <v>1827.22</v>
      </c>
      <c r="D488">
        <v>550</v>
      </c>
      <c r="E488">
        <v>800</v>
      </c>
    </row>
    <row r="489" spans="1:6" hidden="1">
      <c r="A489" t="s">
        <v>111</v>
      </c>
      <c r="B489" t="s">
        <v>162</v>
      </c>
      <c r="C489">
        <v>15078.4</v>
      </c>
    </row>
    <row r="490" spans="1:6" hidden="1">
      <c r="A490" t="s">
        <v>112</v>
      </c>
      <c r="B490" t="s">
        <v>162</v>
      </c>
      <c r="C490">
        <v>70.418000000000006</v>
      </c>
      <c r="D490">
        <v>300</v>
      </c>
      <c r="E490">
        <v>0</v>
      </c>
    </row>
    <row r="491" spans="1:6" hidden="1">
      <c r="A491" t="s">
        <v>113</v>
      </c>
      <c r="B491" t="s">
        <v>162</v>
      </c>
      <c r="C491">
        <v>5831.96</v>
      </c>
    </row>
    <row r="492" spans="1:6" hidden="1">
      <c r="A492" t="s">
        <v>114</v>
      </c>
      <c r="B492" t="s">
        <v>162</v>
      </c>
      <c r="C492">
        <v>12451.2</v>
      </c>
    </row>
    <row r="493" spans="1:6" hidden="1">
      <c r="A493" t="s">
        <v>115</v>
      </c>
      <c r="B493" t="s">
        <v>162</v>
      </c>
      <c r="C493">
        <v>16993.7</v>
      </c>
    </row>
    <row r="494" spans="1:6" hidden="1">
      <c r="A494" t="s">
        <v>116</v>
      </c>
      <c r="B494" t="s">
        <v>162</v>
      </c>
      <c r="C494">
        <v>12212.5</v>
      </c>
    </row>
    <row r="495" spans="1:6" hidden="1">
      <c r="A495" t="s">
        <v>117</v>
      </c>
      <c r="B495" t="s">
        <v>162</v>
      </c>
      <c r="C495">
        <v>10110.799999999999</v>
      </c>
    </row>
    <row r="496" spans="1:6" hidden="1">
      <c r="A496" t="s">
        <v>118</v>
      </c>
      <c r="B496" t="s">
        <v>162</v>
      </c>
      <c r="C496">
        <v>1704.92</v>
      </c>
      <c r="D496">
        <v>1600</v>
      </c>
    </row>
    <row r="497" spans="1:6" hidden="1">
      <c r="A497" t="s">
        <v>120</v>
      </c>
      <c r="B497" t="s">
        <v>162</v>
      </c>
      <c r="C497">
        <v>5148.1499999999996</v>
      </c>
    </row>
    <row r="498" spans="1:6" hidden="1">
      <c r="A498" t="s">
        <v>121</v>
      </c>
      <c r="B498" t="s">
        <v>162</v>
      </c>
      <c r="C498">
        <v>3456.11</v>
      </c>
      <c r="D498">
        <v>650</v>
      </c>
      <c r="F498" t="s">
        <v>206</v>
      </c>
    </row>
    <row r="499" spans="1:6" hidden="1">
      <c r="A499" t="s">
        <v>122</v>
      </c>
      <c r="B499" t="s">
        <v>162</v>
      </c>
      <c r="C499">
        <v>12212.1</v>
      </c>
    </row>
    <row r="500" spans="1:6" hidden="1">
      <c r="A500" t="s">
        <v>123</v>
      </c>
      <c r="B500" t="s">
        <v>162</v>
      </c>
      <c r="C500">
        <v>19900.8</v>
      </c>
    </row>
    <row r="501" spans="1:6" hidden="1">
      <c r="A501" t="s">
        <v>124</v>
      </c>
      <c r="B501" t="s">
        <v>162</v>
      </c>
      <c r="C501">
        <v>6580.53</v>
      </c>
    </row>
    <row r="502" spans="1:6" hidden="1">
      <c r="A502" t="s">
        <v>125</v>
      </c>
      <c r="B502" t="s">
        <v>162</v>
      </c>
      <c r="C502">
        <v>403.13400000000001</v>
      </c>
      <c r="D502">
        <v>850</v>
      </c>
      <c r="F502" t="s">
        <v>207</v>
      </c>
    </row>
    <row r="503" spans="1:6" hidden="1">
      <c r="A503" t="s">
        <v>103</v>
      </c>
      <c r="B503" t="s">
        <v>162</v>
      </c>
      <c r="C503">
        <v>403.29399999999998</v>
      </c>
      <c r="D503">
        <v>400</v>
      </c>
      <c r="E503">
        <v>0</v>
      </c>
    </row>
    <row r="504" spans="1:6" hidden="1">
      <c r="A504" t="s">
        <v>126</v>
      </c>
      <c r="B504" t="s">
        <v>162</v>
      </c>
      <c r="C504">
        <v>1116.98</v>
      </c>
      <c r="D504">
        <v>100</v>
      </c>
      <c r="E504">
        <v>250</v>
      </c>
    </row>
    <row r="505" spans="1:6" hidden="1">
      <c r="A505" t="s">
        <v>127</v>
      </c>
      <c r="B505" t="s">
        <v>162</v>
      </c>
      <c r="C505">
        <v>5529.58</v>
      </c>
    </row>
    <row r="506" spans="1:6" hidden="1">
      <c r="A506" t="s">
        <v>128</v>
      </c>
      <c r="B506" t="s">
        <v>162</v>
      </c>
      <c r="C506">
        <v>2861.01</v>
      </c>
      <c r="D506">
        <v>2700</v>
      </c>
      <c r="E506">
        <v>300</v>
      </c>
    </row>
    <row r="507" spans="1:6" hidden="1">
      <c r="A507" t="s">
        <v>129</v>
      </c>
      <c r="B507" t="s">
        <v>162</v>
      </c>
      <c r="C507">
        <v>6261.88</v>
      </c>
    </row>
    <row r="508" spans="1:6" hidden="1">
      <c r="A508" t="s">
        <v>130</v>
      </c>
      <c r="B508" t="s">
        <v>162</v>
      </c>
      <c r="C508">
        <v>2384.64</v>
      </c>
      <c r="D508">
        <v>1700</v>
      </c>
      <c r="F508" t="s">
        <v>131</v>
      </c>
    </row>
    <row r="509" spans="1:6" hidden="1">
      <c r="A509" t="s">
        <v>132</v>
      </c>
      <c r="B509" t="s">
        <v>162</v>
      </c>
      <c r="C509">
        <v>1843.54</v>
      </c>
      <c r="D509">
        <v>1300</v>
      </c>
      <c r="E509">
        <v>140</v>
      </c>
    </row>
    <row r="510" spans="1:6" hidden="1">
      <c r="A510" t="s">
        <v>133</v>
      </c>
      <c r="B510" t="s">
        <v>162</v>
      </c>
      <c r="C510">
        <v>3455.91</v>
      </c>
      <c r="D510">
        <v>750</v>
      </c>
      <c r="F510" t="s">
        <v>134</v>
      </c>
    </row>
    <row r="511" spans="1:6" hidden="1">
      <c r="A511" t="s">
        <v>135</v>
      </c>
      <c r="B511" t="s">
        <v>162</v>
      </c>
      <c r="C511">
        <v>7280.36</v>
      </c>
    </row>
    <row r="512" spans="1:6" hidden="1">
      <c r="A512" t="s">
        <v>136</v>
      </c>
      <c r="B512" t="s">
        <v>162</v>
      </c>
      <c r="C512">
        <v>6567.65</v>
      </c>
    </row>
    <row r="513" spans="1:6" hidden="1">
      <c r="A513" t="s">
        <v>137</v>
      </c>
      <c r="B513" t="s">
        <v>162</v>
      </c>
      <c r="C513">
        <v>8335.65</v>
      </c>
    </row>
    <row r="514" spans="1:6" hidden="1">
      <c r="A514" t="s">
        <v>138</v>
      </c>
      <c r="B514" t="s">
        <v>162</v>
      </c>
      <c r="C514">
        <v>5187.2700000000004</v>
      </c>
      <c r="D514">
        <v>2300</v>
      </c>
      <c r="F514" t="s">
        <v>222</v>
      </c>
    </row>
    <row r="515" spans="1:6" hidden="1">
      <c r="A515" t="s">
        <v>140</v>
      </c>
      <c r="B515" t="s">
        <v>162</v>
      </c>
      <c r="C515">
        <v>5642.98</v>
      </c>
      <c r="D515">
        <v>1250</v>
      </c>
      <c r="F515" t="s">
        <v>141</v>
      </c>
    </row>
    <row r="516" spans="1:6" hidden="1">
      <c r="A516" t="s">
        <v>142</v>
      </c>
      <c r="B516" t="s">
        <v>162</v>
      </c>
      <c r="C516">
        <v>16420.7</v>
      </c>
    </row>
    <row r="517" spans="1:6" hidden="1">
      <c r="A517" t="s">
        <v>143</v>
      </c>
      <c r="B517" t="s">
        <v>162</v>
      </c>
      <c r="C517">
        <v>1107.3399999999999</v>
      </c>
      <c r="D517">
        <v>1100</v>
      </c>
      <c r="E517">
        <v>200</v>
      </c>
      <c r="F517" t="s">
        <v>144</v>
      </c>
    </row>
    <row r="518" spans="1:6" hidden="1">
      <c r="A518" t="s">
        <v>145</v>
      </c>
      <c r="B518" t="s">
        <v>162</v>
      </c>
      <c r="C518">
        <v>12221.3</v>
      </c>
    </row>
    <row r="519" spans="1:6" hidden="1">
      <c r="A519" t="s">
        <v>146</v>
      </c>
      <c r="B519" t="s">
        <v>162</v>
      </c>
      <c r="C519">
        <v>12890.7</v>
      </c>
    </row>
    <row r="520" spans="1:6" hidden="1">
      <c r="A520" t="s">
        <v>147</v>
      </c>
      <c r="B520" t="s">
        <v>162</v>
      </c>
      <c r="C520">
        <v>12042.7</v>
      </c>
    </row>
    <row r="521" spans="1:6" hidden="1">
      <c r="A521" t="s">
        <v>148</v>
      </c>
      <c r="B521" t="s">
        <v>162</v>
      </c>
      <c r="C521">
        <v>3751.1</v>
      </c>
      <c r="D521">
        <v>1500</v>
      </c>
      <c r="F521" t="s">
        <v>149</v>
      </c>
    </row>
    <row r="522" spans="1:6" hidden="1">
      <c r="A522" t="s">
        <v>150</v>
      </c>
      <c r="B522" t="s">
        <v>162</v>
      </c>
      <c r="C522">
        <v>20807.5</v>
      </c>
    </row>
    <row r="523" spans="1:6" hidden="1">
      <c r="A523" t="s">
        <v>151</v>
      </c>
      <c r="B523" t="s">
        <v>162</v>
      </c>
      <c r="C523">
        <v>20486.900000000001</v>
      </c>
    </row>
    <row r="524" spans="1:6" hidden="1">
      <c r="A524" t="s">
        <v>152</v>
      </c>
      <c r="B524" t="s">
        <v>162</v>
      </c>
      <c r="C524">
        <v>12865</v>
      </c>
    </row>
    <row r="525" spans="1:6" hidden="1">
      <c r="A525" t="s">
        <v>153</v>
      </c>
      <c r="B525" t="s">
        <v>162</v>
      </c>
      <c r="C525">
        <v>6287.68</v>
      </c>
    </row>
    <row r="526" spans="1:6" hidden="1">
      <c r="A526" t="s">
        <v>154</v>
      </c>
      <c r="B526" t="s">
        <v>162</v>
      </c>
      <c r="C526">
        <v>6486.82</v>
      </c>
    </row>
    <row r="527" spans="1:6" hidden="1">
      <c r="A527" t="s">
        <v>155</v>
      </c>
      <c r="B527" t="s">
        <v>162</v>
      </c>
      <c r="C527">
        <v>4447.55</v>
      </c>
    </row>
    <row r="528" spans="1:6" hidden="1">
      <c r="A528" t="s">
        <v>156</v>
      </c>
      <c r="B528" t="s">
        <v>162</v>
      </c>
      <c r="C528">
        <v>2356.35</v>
      </c>
    </row>
    <row r="529" spans="1:6" hidden="1">
      <c r="A529" t="s">
        <v>157</v>
      </c>
      <c r="B529" t="s">
        <v>162</v>
      </c>
      <c r="C529">
        <v>6134.1</v>
      </c>
    </row>
    <row r="530" spans="1:6" hidden="1">
      <c r="A530" t="s">
        <v>158</v>
      </c>
      <c r="B530" t="s">
        <v>162</v>
      </c>
      <c r="C530">
        <v>14955.8</v>
      </c>
    </row>
    <row r="531" spans="1:6" hidden="1">
      <c r="A531" t="s">
        <v>159</v>
      </c>
      <c r="B531" t="s">
        <v>162</v>
      </c>
      <c r="C531">
        <v>9957.3799999999992</v>
      </c>
    </row>
    <row r="532" spans="1:6" hidden="1">
      <c r="A532" t="s">
        <v>160</v>
      </c>
      <c r="B532" t="s">
        <v>162</v>
      </c>
      <c r="C532">
        <v>15405.7</v>
      </c>
    </row>
    <row r="533" spans="1:6" hidden="1">
      <c r="A533" t="s">
        <v>161</v>
      </c>
      <c r="B533" t="s">
        <v>162</v>
      </c>
      <c r="C533">
        <v>7639.25</v>
      </c>
    </row>
    <row r="534" spans="1:6" hidden="1">
      <c r="A534" t="s">
        <v>162</v>
      </c>
      <c r="B534" t="s">
        <v>162</v>
      </c>
      <c r="C534">
        <v>0</v>
      </c>
    </row>
    <row r="535" spans="1:6" hidden="1">
      <c r="A535" t="s">
        <v>43</v>
      </c>
      <c r="B535" t="s">
        <v>162</v>
      </c>
      <c r="C535">
        <v>806.74900000000002</v>
      </c>
      <c r="D535">
        <v>150</v>
      </c>
      <c r="E535">
        <v>1000</v>
      </c>
    </row>
    <row r="536" spans="1:6" hidden="1">
      <c r="A536" t="s">
        <v>163</v>
      </c>
      <c r="B536" t="s">
        <v>162</v>
      </c>
      <c r="C536">
        <v>10333.700000000001</v>
      </c>
    </row>
    <row r="537" spans="1:6" hidden="1">
      <c r="A537" t="s">
        <v>164</v>
      </c>
      <c r="B537" t="s">
        <v>162</v>
      </c>
      <c r="C537">
        <v>8805.76</v>
      </c>
    </row>
    <row r="538" spans="1:6" hidden="1">
      <c r="A538" t="s">
        <v>165</v>
      </c>
      <c r="B538" t="s">
        <v>162</v>
      </c>
      <c r="C538">
        <v>11824.4</v>
      </c>
    </row>
    <row r="539" spans="1:6" hidden="1">
      <c r="A539" t="s">
        <v>166</v>
      </c>
      <c r="B539" t="s">
        <v>162</v>
      </c>
      <c r="C539">
        <v>1521.65</v>
      </c>
    </row>
    <row r="540" spans="1:6" hidden="1">
      <c r="A540" t="s">
        <v>167</v>
      </c>
      <c r="B540" t="s">
        <v>162</v>
      </c>
      <c r="C540">
        <v>1720.59</v>
      </c>
      <c r="D540">
        <v>2000</v>
      </c>
      <c r="F540" t="s">
        <v>168</v>
      </c>
    </row>
    <row r="541" spans="1:6">
      <c r="A541" t="s">
        <v>169</v>
      </c>
      <c r="B541" t="s">
        <v>162</v>
      </c>
      <c r="C541">
        <v>12367.3</v>
      </c>
    </row>
    <row r="542" spans="1:6" hidden="1">
      <c r="A542" t="s">
        <v>170</v>
      </c>
      <c r="B542" t="s">
        <v>162</v>
      </c>
      <c r="C542">
        <v>6134.51</v>
      </c>
      <c r="D542">
        <v>1850</v>
      </c>
      <c r="F542" t="s">
        <v>171</v>
      </c>
    </row>
    <row r="543" spans="1:6" hidden="1">
      <c r="A543" t="s">
        <v>172</v>
      </c>
      <c r="B543" t="s">
        <v>162</v>
      </c>
      <c r="C543">
        <v>6288.08</v>
      </c>
    </row>
    <row r="544" spans="1:6" hidden="1">
      <c r="A544" t="s">
        <v>172</v>
      </c>
      <c r="B544" t="s">
        <v>162</v>
      </c>
      <c r="C544">
        <v>6288.08</v>
      </c>
    </row>
    <row r="545" spans="1:6" hidden="1">
      <c r="A545" t="s">
        <v>172</v>
      </c>
      <c r="B545" t="s">
        <v>162</v>
      </c>
      <c r="C545">
        <v>6288.08</v>
      </c>
    </row>
    <row r="546" spans="1:6" hidden="1">
      <c r="A546" t="s">
        <v>172</v>
      </c>
      <c r="B546" t="s">
        <v>162</v>
      </c>
      <c r="C546">
        <v>6288.08</v>
      </c>
    </row>
    <row r="547" spans="1:6" hidden="1">
      <c r="A547" t="s">
        <v>172</v>
      </c>
      <c r="B547" t="s">
        <v>162</v>
      </c>
      <c r="C547">
        <v>6288.08</v>
      </c>
    </row>
    <row r="548" spans="1:6" hidden="1">
      <c r="A548" t="s">
        <v>172</v>
      </c>
      <c r="B548" t="s">
        <v>162</v>
      </c>
      <c r="C548">
        <v>6288.08</v>
      </c>
    </row>
    <row r="549" spans="1:6" hidden="1">
      <c r="A549" t="s">
        <v>173</v>
      </c>
      <c r="B549" t="s">
        <v>162</v>
      </c>
      <c r="C549">
        <v>7836.34</v>
      </c>
    </row>
    <row r="550" spans="1:6" hidden="1">
      <c r="A550" t="s">
        <v>174</v>
      </c>
      <c r="B550" t="s">
        <v>162</v>
      </c>
      <c r="C550">
        <v>821.923</v>
      </c>
      <c r="D550">
        <v>1000</v>
      </c>
      <c r="E550">
        <v>20</v>
      </c>
    </row>
    <row r="551" spans="1:6" hidden="1">
      <c r="A551" t="s">
        <v>176</v>
      </c>
      <c r="B551" t="s">
        <v>162</v>
      </c>
      <c r="C551">
        <v>15751.3</v>
      </c>
    </row>
    <row r="552" spans="1:6" hidden="1">
      <c r="A552" t="s">
        <v>177</v>
      </c>
      <c r="B552" t="s">
        <v>162</v>
      </c>
      <c r="C552">
        <v>5643.24</v>
      </c>
      <c r="D552">
        <v>1100</v>
      </c>
      <c r="F552" t="s">
        <v>178</v>
      </c>
    </row>
    <row r="553" spans="1:6" hidden="1">
      <c r="A553" t="s">
        <v>179</v>
      </c>
      <c r="B553" t="s">
        <v>162</v>
      </c>
      <c r="C553">
        <v>5642.98</v>
      </c>
      <c r="D553">
        <v>1300</v>
      </c>
      <c r="F553" t="s">
        <v>180</v>
      </c>
    </row>
    <row r="554" spans="1:6" hidden="1">
      <c r="A554" t="s">
        <v>181</v>
      </c>
      <c r="B554" t="s">
        <v>162</v>
      </c>
      <c r="C554">
        <v>6304.99</v>
      </c>
    </row>
    <row r="555" spans="1:6" hidden="1">
      <c r="A555" t="s">
        <v>182</v>
      </c>
      <c r="B555" t="s">
        <v>162</v>
      </c>
      <c r="C555">
        <v>17504.099999999999</v>
      </c>
    </row>
    <row r="556" spans="1:6" hidden="1">
      <c r="A556" t="s">
        <v>183</v>
      </c>
      <c r="B556" t="s">
        <v>162</v>
      </c>
      <c r="C556">
        <v>12042.4</v>
      </c>
    </row>
    <row r="557" spans="1:6" hidden="1">
      <c r="A557" t="s">
        <v>184</v>
      </c>
      <c r="B557" t="s">
        <v>162</v>
      </c>
      <c r="C557">
        <v>3802.15</v>
      </c>
    </row>
    <row r="558" spans="1:6" hidden="1">
      <c r="A558" t="s">
        <v>185</v>
      </c>
      <c r="B558" t="s">
        <v>162</v>
      </c>
      <c r="C558">
        <v>5605.69</v>
      </c>
    </row>
    <row r="559" spans="1:6" hidden="1">
      <c r="A559" t="s">
        <v>187</v>
      </c>
      <c r="B559" t="s">
        <v>162</v>
      </c>
      <c r="C559">
        <v>5980.59</v>
      </c>
    </row>
    <row r="560" spans="1:6" hidden="1">
      <c r="A560" t="s">
        <v>188</v>
      </c>
      <c r="B560" t="s">
        <v>162</v>
      </c>
      <c r="C560">
        <v>18902.3</v>
      </c>
    </row>
    <row r="561" spans="1:5" hidden="1">
      <c r="A561" t="s">
        <v>189</v>
      </c>
      <c r="B561" t="s">
        <v>162</v>
      </c>
      <c r="C561">
        <v>6335.95</v>
      </c>
    </row>
    <row r="562" spans="1:5" hidden="1">
      <c r="A562" t="s">
        <v>190</v>
      </c>
      <c r="B562" t="s">
        <v>162</v>
      </c>
      <c r="C562">
        <v>271.74</v>
      </c>
      <c r="D562">
        <v>400</v>
      </c>
      <c r="E562">
        <v>200</v>
      </c>
    </row>
    <row r="563" spans="1:5" hidden="1">
      <c r="A563" t="s">
        <v>192</v>
      </c>
      <c r="B563" t="s">
        <v>162</v>
      </c>
      <c r="C563">
        <v>8050.49</v>
      </c>
    </row>
    <row r="564" spans="1:5" hidden="1">
      <c r="A564" t="s">
        <v>192</v>
      </c>
      <c r="B564" t="s">
        <v>162</v>
      </c>
      <c r="C564">
        <v>8050.49</v>
      </c>
    </row>
    <row r="565" spans="1:5" hidden="1">
      <c r="A565" t="s">
        <v>192</v>
      </c>
      <c r="B565" t="s">
        <v>162</v>
      </c>
      <c r="C565">
        <v>8050.49</v>
      </c>
    </row>
    <row r="566" spans="1:5" hidden="1">
      <c r="A566" t="s">
        <v>192</v>
      </c>
      <c r="B566" t="s">
        <v>162</v>
      </c>
      <c r="C566">
        <v>8050.49</v>
      </c>
    </row>
    <row r="567" spans="1:5" hidden="1">
      <c r="A567" t="s">
        <v>193</v>
      </c>
      <c r="B567" t="s">
        <v>162</v>
      </c>
      <c r="C567">
        <v>11825</v>
      </c>
    </row>
    <row r="568" spans="1:5" hidden="1">
      <c r="A568" t="s">
        <v>194</v>
      </c>
      <c r="B568" t="s">
        <v>162</v>
      </c>
      <c r="C568">
        <v>6255.37</v>
      </c>
    </row>
    <row r="569" spans="1:5" hidden="1">
      <c r="A569" t="s">
        <v>195</v>
      </c>
      <c r="B569" t="s">
        <v>162</v>
      </c>
      <c r="C569">
        <v>9293.34</v>
      </c>
    </row>
    <row r="570" spans="1:5" hidden="1">
      <c r="A570" t="s">
        <v>196</v>
      </c>
      <c r="B570" t="s">
        <v>162</v>
      </c>
      <c r="C570">
        <v>5573.55</v>
      </c>
    </row>
    <row r="571" spans="1:5" hidden="1">
      <c r="A571" t="s">
        <v>197</v>
      </c>
      <c r="B571" t="s">
        <v>162</v>
      </c>
      <c r="C571">
        <v>13983.4</v>
      </c>
    </row>
    <row r="572" spans="1:5" hidden="1">
      <c r="A572" t="s">
        <v>198</v>
      </c>
      <c r="B572" t="s">
        <v>162</v>
      </c>
      <c r="C572">
        <v>17065.5</v>
      </c>
    </row>
    <row r="573" spans="1:5" hidden="1">
      <c r="A573" t="s">
        <v>199</v>
      </c>
      <c r="B573" t="s">
        <v>162</v>
      </c>
      <c r="C573">
        <v>18269.5</v>
      </c>
    </row>
    <row r="574" spans="1:5" hidden="1">
      <c r="A574" t="s">
        <v>200</v>
      </c>
      <c r="B574" t="s">
        <v>162</v>
      </c>
      <c r="C574">
        <v>1450.72</v>
      </c>
    </row>
    <row r="575" spans="1:5" hidden="1">
      <c r="A575" t="s">
        <v>201</v>
      </c>
      <c r="B575" t="s">
        <v>162</v>
      </c>
      <c r="C575">
        <v>20559.599999999999</v>
      </c>
    </row>
    <row r="576" spans="1:5" hidden="1">
      <c r="A576" t="s">
        <v>202</v>
      </c>
      <c r="B576" t="s">
        <v>162</v>
      </c>
      <c r="C576">
        <v>8156.71</v>
      </c>
    </row>
    <row r="577" spans="1:3" hidden="1">
      <c r="A577" t="s">
        <v>203</v>
      </c>
      <c r="B577" t="s">
        <v>162</v>
      </c>
      <c r="C577">
        <v>13502.1</v>
      </c>
    </row>
    <row r="578" spans="1:3" hidden="1">
      <c r="A578" t="s">
        <v>102</v>
      </c>
      <c r="B578" t="s">
        <v>150</v>
      </c>
      <c r="C578">
        <v>11278.8</v>
      </c>
    </row>
    <row r="579" spans="1:3" hidden="1">
      <c r="A579" t="s">
        <v>104</v>
      </c>
      <c r="B579" t="s">
        <v>150</v>
      </c>
      <c r="C579">
        <v>18154.400000000001</v>
      </c>
    </row>
    <row r="580" spans="1:3" hidden="1">
      <c r="A580" t="s">
        <v>105</v>
      </c>
      <c r="B580" t="s">
        <v>150</v>
      </c>
      <c r="C580">
        <v>18849.099999999999</v>
      </c>
    </row>
    <row r="581" spans="1:3" hidden="1">
      <c r="A581" t="s">
        <v>106</v>
      </c>
      <c r="B581" t="s">
        <v>150</v>
      </c>
      <c r="C581">
        <v>16335.4</v>
      </c>
    </row>
    <row r="582" spans="1:3" hidden="1">
      <c r="A582" t="s">
        <v>107</v>
      </c>
      <c r="B582" t="s">
        <v>150</v>
      </c>
      <c r="C582">
        <v>6000</v>
      </c>
    </row>
    <row r="583" spans="1:3" hidden="1">
      <c r="A583" t="s">
        <v>108</v>
      </c>
      <c r="B583" t="s">
        <v>150</v>
      </c>
      <c r="C583">
        <v>2136.6799999999998</v>
      </c>
    </row>
    <row r="584" spans="1:3" hidden="1">
      <c r="A584" t="s">
        <v>109</v>
      </c>
      <c r="B584" t="s">
        <v>150</v>
      </c>
      <c r="C584">
        <v>23179.8</v>
      </c>
    </row>
    <row r="585" spans="1:3" hidden="1">
      <c r="A585" t="s">
        <v>111</v>
      </c>
      <c r="B585" t="s">
        <v>150</v>
      </c>
      <c r="C585">
        <v>8398.1299999999992</v>
      </c>
    </row>
    <row r="586" spans="1:3" hidden="1">
      <c r="A586" t="s">
        <v>112</v>
      </c>
      <c r="B586" t="s">
        <v>150</v>
      </c>
      <c r="C586">
        <v>20879.5</v>
      </c>
    </row>
    <row r="587" spans="1:3" hidden="1">
      <c r="A587" t="s">
        <v>113</v>
      </c>
      <c r="B587" t="s">
        <v>150</v>
      </c>
      <c r="C587">
        <v>15995.4</v>
      </c>
    </row>
    <row r="588" spans="1:3" hidden="1">
      <c r="A588" t="s">
        <v>114</v>
      </c>
      <c r="B588" t="s">
        <v>150</v>
      </c>
      <c r="C588">
        <v>11750.1</v>
      </c>
    </row>
    <row r="589" spans="1:3" hidden="1">
      <c r="A589" t="s">
        <v>115</v>
      </c>
      <c r="B589" t="s">
        <v>150</v>
      </c>
      <c r="C589">
        <v>4149.07</v>
      </c>
    </row>
    <row r="590" spans="1:3" hidden="1">
      <c r="A590" t="s">
        <v>116</v>
      </c>
      <c r="B590" t="s">
        <v>150</v>
      </c>
      <c r="C590">
        <v>16934.8</v>
      </c>
    </row>
    <row r="591" spans="1:3" hidden="1">
      <c r="A591" t="s">
        <v>117</v>
      </c>
      <c r="B591" t="s">
        <v>150</v>
      </c>
      <c r="C591">
        <v>22374.6</v>
      </c>
    </row>
    <row r="592" spans="1:3" hidden="1">
      <c r="A592" t="s">
        <v>118</v>
      </c>
      <c r="B592" t="s">
        <v>150</v>
      </c>
      <c r="C592">
        <v>22711.7</v>
      </c>
    </row>
    <row r="593" spans="1:3" hidden="1">
      <c r="A593" t="s">
        <v>120</v>
      </c>
      <c r="B593" t="s">
        <v>150</v>
      </c>
      <c r="C593">
        <v>8535.4</v>
      </c>
    </row>
    <row r="594" spans="1:3" hidden="1">
      <c r="A594" t="s">
        <v>121</v>
      </c>
      <c r="B594" t="s">
        <v>150</v>
      </c>
      <c r="C594">
        <v>16455</v>
      </c>
    </row>
    <row r="595" spans="1:3" hidden="1">
      <c r="A595" t="s">
        <v>122</v>
      </c>
      <c r="B595" t="s">
        <v>150</v>
      </c>
      <c r="C595">
        <v>16934.900000000001</v>
      </c>
    </row>
    <row r="596" spans="1:3" hidden="1">
      <c r="A596" t="s">
        <v>123</v>
      </c>
      <c r="B596" t="s">
        <v>150</v>
      </c>
      <c r="C596">
        <v>1459.34</v>
      </c>
    </row>
    <row r="597" spans="1:3" hidden="1">
      <c r="A597" t="s">
        <v>124</v>
      </c>
      <c r="B597" t="s">
        <v>150</v>
      </c>
      <c r="C597">
        <v>15390.6</v>
      </c>
    </row>
    <row r="598" spans="1:3" hidden="1">
      <c r="A598" t="s">
        <v>125</v>
      </c>
      <c r="B598" t="s">
        <v>150</v>
      </c>
      <c r="C598">
        <v>21391.200000000001</v>
      </c>
    </row>
    <row r="599" spans="1:3" hidden="1">
      <c r="A599" t="s">
        <v>103</v>
      </c>
      <c r="B599" t="s">
        <v>150</v>
      </c>
      <c r="C599">
        <v>21393.9</v>
      </c>
    </row>
    <row r="600" spans="1:3" hidden="1">
      <c r="A600" t="s">
        <v>126</v>
      </c>
      <c r="B600" t="s">
        <v>150</v>
      </c>
      <c r="C600">
        <v>22116</v>
      </c>
    </row>
    <row r="601" spans="1:3" hidden="1">
      <c r="A601" t="s">
        <v>127</v>
      </c>
      <c r="B601" t="s">
        <v>150</v>
      </c>
      <c r="C601">
        <v>16706</v>
      </c>
    </row>
    <row r="602" spans="1:3" hidden="1">
      <c r="A602" t="s">
        <v>128</v>
      </c>
      <c r="B602" t="s">
        <v>150</v>
      </c>
      <c r="C602">
        <v>17389.2</v>
      </c>
    </row>
    <row r="603" spans="1:3" hidden="1">
      <c r="A603" t="s">
        <v>129</v>
      </c>
      <c r="B603" t="s">
        <v>150</v>
      </c>
      <c r="C603">
        <v>14388</v>
      </c>
    </row>
    <row r="604" spans="1:3" hidden="1">
      <c r="A604" t="s">
        <v>130</v>
      </c>
      <c r="B604" t="s">
        <v>150</v>
      </c>
      <c r="C604">
        <v>17814.3</v>
      </c>
    </row>
    <row r="605" spans="1:3" hidden="1">
      <c r="A605" t="s">
        <v>132</v>
      </c>
      <c r="B605" t="s">
        <v>150</v>
      </c>
      <c r="C605">
        <v>23247.1</v>
      </c>
    </row>
    <row r="606" spans="1:3" hidden="1">
      <c r="A606" t="s">
        <v>133</v>
      </c>
      <c r="B606" t="s">
        <v>150</v>
      </c>
      <c r="C606">
        <v>16454.099999999999</v>
      </c>
    </row>
    <row r="607" spans="1:3" hidden="1">
      <c r="A607" t="s">
        <v>135</v>
      </c>
      <c r="B607" t="s">
        <v>150</v>
      </c>
      <c r="C607">
        <v>21212.2</v>
      </c>
    </row>
    <row r="608" spans="1:3" hidden="1">
      <c r="A608" t="s">
        <v>136</v>
      </c>
      <c r="B608" t="s">
        <v>150</v>
      </c>
      <c r="C608">
        <v>16983.099999999999</v>
      </c>
    </row>
    <row r="609" spans="1:3" hidden="1">
      <c r="A609" t="s">
        <v>137</v>
      </c>
      <c r="B609" t="s">
        <v>150</v>
      </c>
      <c r="C609">
        <v>20450.900000000001</v>
      </c>
    </row>
    <row r="610" spans="1:3" hidden="1">
      <c r="A610" t="s">
        <v>138</v>
      </c>
      <c r="B610" t="s">
        <v>150</v>
      </c>
      <c r="C610">
        <v>15272.7</v>
      </c>
    </row>
    <row r="611" spans="1:3" hidden="1">
      <c r="A611" t="s">
        <v>140</v>
      </c>
      <c r="B611" t="s">
        <v>150</v>
      </c>
      <c r="C611">
        <v>16335.4</v>
      </c>
    </row>
    <row r="612" spans="1:3" hidden="1">
      <c r="A612" t="s">
        <v>142</v>
      </c>
      <c r="B612" t="s">
        <v>150</v>
      </c>
      <c r="C612">
        <v>5809.86</v>
      </c>
    </row>
    <row r="613" spans="1:3" hidden="1">
      <c r="A613" t="s">
        <v>143</v>
      </c>
      <c r="B613" t="s">
        <v>150</v>
      </c>
      <c r="C613">
        <v>20468.599999999999</v>
      </c>
    </row>
    <row r="614" spans="1:3" hidden="1">
      <c r="A614" t="s">
        <v>145</v>
      </c>
      <c r="B614" t="s">
        <v>150</v>
      </c>
      <c r="C614">
        <v>9669.2000000000007</v>
      </c>
    </row>
    <row r="615" spans="1:3" hidden="1">
      <c r="A615" t="s">
        <v>146</v>
      </c>
      <c r="B615" t="s">
        <v>150</v>
      </c>
      <c r="C615">
        <v>12108.8</v>
      </c>
    </row>
    <row r="616" spans="1:3" hidden="1">
      <c r="A616" t="s">
        <v>147</v>
      </c>
      <c r="B616" t="s">
        <v>150</v>
      </c>
      <c r="C616">
        <v>11336.8</v>
      </c>
    </row>
    <row r="617" spans="1:3" hidden="1">
      <c r="A617" t="s">
        <v>148</v>
      </c>
      <c r="B617" t="s">
        <v>150</v>
      </c>
      <c r="C617">
        <v>16132</v>
      </c>
    </row>
    <row r="618" spans="1:3" hidden="1">
      <c r="A618" t="s">
        <v>150</v>
      </c>
      <c r="B618" t="s">
        <v>150</v>
      </c>
      <c r="C618">
        <v>0</v>
      </c>
    </row>
    <row r="619" spans="1:3" hidden="1">
      <c r="A619" t="s">
        <v>151</v>
      </c>
      <c r="B619" t="s">
        <v>150</v>
      </c>
      <c r="C619">
        <v>954.31500000000005</v>
      </c>
    </row>
    <row r="620" spans="1:3" hidden="1">
      <c r="A620" t="s">
        <v>152</v>
      </c>
      <c r="B620" t="s">
        <v>150</v>
      </c>
      <c r="C620">
        <v>12077.5</v>
      </c>
    </row>
    <row r="621" spans="1:3" hidden="1">
      <c r="A621" t="s">
        <v>153</v>
      </c>
      <c r="B621" t="s">
        <v>150</v>
      </c>
      <c r="C621">
        <v>2136.6799999999998</v>
      </c>
    </row>
    <row r="622" spans="1:3" hidden="1">
      <c r="A622" t="s">
        <v>154</v>
      </c>
      <c r="B622" t="s">
        <v>150</v>
      </c>
      <c r="C622">
        <v>14534.6</v>
      </c>
    </row>
    <row r="623" spans="1:3" hidden="1">
      <c r="A623" t="s">
        <v>155</v>
      </c>
      <c r="B623" t="s">
        <v>150</v>
      </c>
      <c r="C623">
        <v>16194.4</v>
      </c>
    </row>
    <row r="624" spans="1:3" hidden="1">
      <c r="A624" t="s">
        <v>156</v>
      </c>
      <c r="B624" t="s">
        <v>150</v>
      </c>
      <c r="C624">
        <v>17894.099999999999</v>
      </c>
    </row>
    <row r="625" spans="1:3" hidden="1">
      <c r="A625" t="s">
        <v>157</v>
      </c>
      <c r="B625" t="s">
        <v>150</v>
      </c>
      <c r="C625">
        <v>16263.6</v>
      </c>
    </row>
    <row r="626" spans="1:3" hidden="1">
      <c r="A626" t="s">
        <v>158</v>
      </c>
      <c r="B626" t="s">
        <v>150</v>
      </c>
      <c r="C626">
        <v>6427.29</v>
      </c>
    </row>
    <row r="627" spans="1:3" hidden="1">
      <c r="A627" t="s">
        <v>159</v>
      </c>
      <c r="B627" t="s">
        <v>150</v>
      </c>
      <c r="C627">
        <v>11861.2</v>
      </c>
    </row>
    <row r="628" spans="1:3" hidden="1">
      <c r="A628" t="s">
        <v>160</v>
      </c>
      <c r="B628" t="s">
        <v>150</v>
      </c>
      <c r="C628">
        <v>5420.26</v>
      </c>
    </row>
    <row r="629" spans="1:3" hidden="1">
      <c r="A629" t="s">
        <v>161</v>
      </c>
      <c r="B629" t="s">
        <v>150</v>
      </c>
      <c r="C629">
        <v>21172.5</v>
      </c>
    </row>
    <row r="630" spans="1:3" hidden="1">
      <c r="A630" t="s">
        <v>162</v>
      </c>
      <c r="B630" t="s">
        <v>150</v>
      </c>
      <c r="C630">
        <v>20810</v>
      </c>
    </row>
    <row r="631" spans="1:3" hidden="1">
      <c r="A631" t="s">
        <v>43</v>
      </c>
      <c r="B631" t="s">
        <v>150</v>
      </c>
      <c r="C631">
        <v>21969.3</v>
      </c>
    </row>
    <row r="632" spans="1:3" hidden="1">
      <c r="A632" t="s">
        <v>163</v>
      </c>
      <c r="B632" t="s">
        <v>150</v>
      </c>
      <c r="C632">
        <v>10861</v>
      </c>
    </row>
    <row r="633" spans="1:3" hidden="1">
      <c r="A633" t="s">
        <v>164</v>
      </c>
      <c r="B633" t="s">
        <v>150</v>
      </c>
      <c r="C633">
        <v>15271.5</v>
      </c>
    </row>
    <row r="634" spans="1:3" hidden="1">
      <c r="A634" t="s">
        <v>165</v>
      </c>
      <c r="B634" t="s">
        <v>150</v>
      </c>
      <c r="C634">
        <v>10578.7</v>
      </c>
    </row>
    <row r="635" spans="1:3" hidden="1">
      <c r="A635" t="s">
        <v>166</v>
      </c>
      <c r="B635" t="s">
        <v>150</v>
      </c>
      <c r="C635">
        <v>22452.799999999999</v>
      </c>
    </row>
    <row r="636" spans="1:3" hidden="1">
      <c r="A636" t="s">
        <v>167</v>
      </c>
      <c r="B636" t="s">
        <v>150</v>
      </c>
      <c r="C636">
        <v>18356.7</v>
      </c>
    </row>
    <row r="637" spans="1:3">
      <c r="A637" t="s">
        <v>169</v>
      </c>
      <c r="B637" t="s">
        <v>150</v>
      </c>
      <c r="C637">
        <v>11680.6</v>
      </c>
    </row>
    <row r="638" spans="1:3" hidden="1">
      <c r="A638" t="s">
        <v>170</v>
      </c>
      <c r="B638" t="s">
        <v>150</v>
      </c>
      <c r="C638">
        <v>16264.4</v>
      </c>
    </row>
    <row r="639" spans="1:3" hidden="1">
      <c r="A639" t="s">
        <v>172</v>
      </c>
      <c r="B639" t="s">
        <v>150</v>
      </c>
      <c r="C639">
        <v>7000</v>
      </c>
    </row>
    <row r="640" spans="1:3" hidden="1">
      <c r="A640" t="s">
        <v>172</v>
      </c>
      <c r="B640" t="s">
        <v>150</v>
      </c>
      <c r="C640">
        <v>7000</v>
      </c>
    </row>
    <row r="641" spans="1:3" hidden="1">
      <c r="A641" t="s">
        <v>172</v>
      </c>
      <c r="B641" t="s">
        <v>150</v>
      </c>
      <c r="C641">
        <v>7000</v>
      </c>
    </row>
    <row r="642" spans="1:3" hidden="1">
      <c r="A642" t="s">
        <v>172</v>
      </c>
      <c r="B642" t="s">
        <v>150</v>
      </c>
      <c r="C642">
        <v>7000</v>
      </c>
    </row>
    <row r="643" spans="1:3" hidden="1">
      <c r="A643" t="s">
        <v>172</v>
      </c>
      <c r="B643" t="s">
        <v>150</v>
      </c>
      <c r="C643">
        <v>7000</v>
      </c>
    </row>
    <row r="644" spans="1:3" hidden="1">
      <c r="A644" t="s">
        <v>172</v>
      </c>
      <c r="B644" t="s">
        <v>150</v>
      </c>
      <c r="C644">
        <v>7000</v>
      </c>
    </row>
    <row r="645" spans="1:3" hidden="1">
      <c r="A645" t="s">
        <v>173</v>
      </c>
      <c r="B645" t="s">
        <v>150</v>
      </c>
      <c r="C645">
        <v>12922.2</v>
      </c>
    </row>
    <row r="646" spans="1:3" hidden="1">
      <c r="A646" t="s">
        <v>174</v>
      </c>
      <c r="B646" t="s">
        <v>150</v>
      </c>
      <c r="C646">
        <v>21932.2</v>
      </c>
    </row>
    <row r="647" spans="1:3" hidden="1">
      <c r="A647" t="s">
        <v>176</v>
      </c>
      <c r="B647" t="s">
        <v>150</v>
      </c>
      <c r="C647">
        <v>5046.9399999999996</v>
      </c>
    </row>
    <row r="648" spans="1:3" hidden="1">
      <c r="A648" t="s">
        <v>177</v>
      </c>
      <c r="B648" t="s">
        <v>150</v>
      </c>
      <c r="C648">
        <v>16335.6</v>
      </c>
    </row>
    <row r="649" spans="1:3" hidden="1">
      <c r="A649" t="s">
        <v>179</v>
      </c>
      <c r="B649" t="s">
        <v>150</v>
      </c>
      <c r="C649">
        <v>16335.4</v>
      </c>
    </row>
    <row r="650" spans="1:3" hidden="1">
      <c r="A650" t="s">
        <v>181</v>
      </c>
      <c r="B650" t="s">
        <v>150</v>
      </c>
      <c r="C650">
        <v>14907.5</v>
      </c>
    </row>
    <row r="651" spans="1:3" hidden="1">
      <c r="A651" t="s">
        <v>182</v>
      </c>
      <c r="B651" t="s">
        <v>150</v>
      </c>
      <c r="C651">
        <v>4953.74</v>
      </c>
    </row>
    <row r="652" spans="1:3" hidden="1">
      <c r="A652" t="s">
        <v>183</v>
      </c>
      <c r="B652" t="s">
        <v>150</v>
      </c>
      <c r="C652">
        <v>11335.7</v>
      </c>
    </row>
    <row r="653" spans="1:3" hidden="1">
      <c r="A653" t="s">
        <v>184</v>
      </c>
      <c r="B653" t="s">
        <v>150</v>
      </c>
      <c r="C653">
        <v>16219</v>
      </c>
    </row>
    <row r="654" spans="1:3" hidden="1">
      <c r="A654" t="s">
        <v>185</v>
      </c>
      <c r="B654" t="s">
        <v>150</v>
      </c>
      <c r="C654">
        <v>15846.7</v>
      </c>
    </row>
    <row r="655" spans="1:3" hidden="1">
      <c r="A655" t="s">
        <v>187</v>
      </c>
      <c r="B655" t="s">
        <v>150</v>
      </c>
      <c r="C655">
        <v>16951.3</v>
      </c>
    </row>
    <row r="656" spans="1:3" hidden="1">
      <c r="A656" t="s">
        <v>188</v>
      </c>
      <c r="B656" t="s">
        <v>150</v>
      </c>
      <c r="C656">
        <v>1935.64</v>
      </c>
    </row>
    <row r="657" spans="1:3" hidden="1">
      <c r="A657" t="s">
        <v>189</v>
      </c>
      <c r="B657" t="s">
        <v>150</v>
      </c>
      <c r="C657">
        <v>16513</v>
      </c>
    </row>
    <row r="658" spans="1:3" hidden="1">
      <c r="A658" t="s">
        <v>190</v>
      </c>
      <c r="B658" t="s">
        <v>150</v>
      </c>
      <c r="C658">
        <v>20406.5</v>
      </c>
    </row>
    <row r="659" spans="1:3" hidden="1">
      <c r="A659" t="s">
        <v>192</v>
      </c>
      <c r="B659" t="s">
        <v>150</v>
      </c>
      <c r="C659">
        <v>8905.1</v>
      </c>
    </row>
    <row r="660" spans="1:3" hidden="1">
      <c r="A660" t="s">
        <v>192</v>
      </c>
      <c r="B660" t="s">
        <v>150</v>
      </c>
      <c r="C660">
        <v>8905.1</v>
      </c>
    </row>
    <row r="661" spans="1:3" hidden="1">
      <c r="A661" t="s">
        <v>192</v>
      </c>
      <c r="B661" t="s">
        <v>150</v>
      </c>
      <c r="C661">
        <v>8905.1</v>
      </c>
    </row>
    <row r="662" spans="1:3" hidden="1">
      <c r="A662" t="s">
        <v>192</v>
      </c>
      <c r="B662" t="s">
        <v>150</v>
      </c>
      <c r="C662">
        <v>8905.1</v>
      </c>
    </row>
    <row r="663" spans="1:3" hidden="1">
      <c r="A663" t="s">
        <v>193</v>
      </c>
      <c r="B663" t="s">
        <v>150</v>
      </c>
      <c r="C663">
        <v>10578.8</v>
      </c>
    </row>
    <row r="664" spans="1:3" hidden="1">
      <c r="A664" t="s">
        <v>194</v>
      </c>
      <c r="B664" t="s">
        <v>150</v>
      </c>
      <c r="C664">
        <v>16365.3</v>
      </c>
    </row>
    <row r="665" spans="1:3" hidden="1">
      <c r="A665" t="s">
        <v>195</v>
      </c>
      <c r="B665" t="s">
        <v>150</v>
      </c>
      <c r="C665">
        <v>11527.9</v>
      </c>
    </row>
    <row r="666" spans="1:3" hidden="1">
      <c r="A666" t="s">
        <v>196</v>
      </c>
      <c r="B666" t="s">
        <v>150</v>
      </c>
      <c r="C666">
        <v>16262.3</v>
      </c>
    </row>
    <row r="667" spans="1:3" hidden="1">
      <c r="A667" t="s">
        <v>197</v>
      </c>
      <c r="B667" t="s">
        <v>150</v>
      </c>
      <c r="C667">
        <v>13731</v>
      </c>
    </row>
    <row r="668" spans="1:3" hidden="1">
      <c r="A668" t="s">
        <v>198</v>
      </c>
      <c r="B668" t="s">
        <v>150</v>
      </c>
      <c r="C668">
        <v>3747.56</v>
      </c>
    </row>
    <row r="669" spans="1:3" hidden="1">
      <c r="A669" t="s">
        <v>199</v>
      </c>
      <c r="B669" t="s">
        <v>150</v>
      </c>
      <c r="C669">
        <v>2568.1799999999998</v>
      </c>
    </row>
    <row r="670" spans="1:3" hidden="1">
      <c r="A670" t="s">
        <v>200</v>
      </c>
      <c r="B670" t="s">
        <v>150</v>
      </c>
      <c r="C670">
        <v>21363.5</v>
      </c>
    </row>
    <row r="671" spans="1:3" hidden="1">
      <c r="A671" t="s">
        <v>201</v>
      </c>
      <c r="B671" t="s">
        <v>150</v>
      </c>
      <c r="C671">
        <v>6228.56</v>
      </c>
    </row>
    <row r="672" spans="1:3" hidden="1">
      <c r="A672" t="s">
        <v>202</v>
      </c>
      <c r="B672" t="s">
        <v>150</v>
      </c>
      <c r="C672">
        <v>20693.400000000001</v>
      </c>
    </row>
    <row r="673" spans="1:3" hidden="1">
      <c r="A673" t="s">
        <v>203</v>
      </c>
      <c r="B673" t="s">
        <v>150</v>
      </c>
      <c r="C673">
        <v>13882.3</v>
      </c>
    </row>
    <row r="674" spans="1:3" hidden="1">
      <c r="A674" t="s">
        <v>102</v>
      </c>
      <c r="B674" t="s">
        <v>192</v>
      </c>
      <c r="C674">
        <v>18375.5</v>
      </c>
    </row>
    <row r="675" spans="1:3" hidden="1">
      <c r="A675" t="s">
        <v>104</v>
      </c>
      <c r="B675" t="s">
        <v>192</v>
      </c>
      <c r="C675">
        <v>12162.7</v>
      </c>
    </row>
    <row r="676" spans="1:3" hidden="1">
      <c r="A676" t="s">
        <v>105</v>
      </c>
      <c r="B676" t="s">
        <v>192</v>
      </c>
      <c r="C676">
        <v>12591</v>
      </c>
    </row>
    <row r="677" spans="1:3" hidden="1">
      <c r="A677" t="s">
        <v>106</v>
      </c>
      <c r="B677" t="s">
        <v>192</v>
      </c>
      <c r="C677">
        <v>11908.8</v>
      </c>
    </row>
    <row r="678" spans="1:3" hidden="1">
      <c r="A678" t="s">
        <v>107</v>
      </c>
      <c r="B678" t="s">
        <v>192</v>
      </c>
      <c r="C678">
        <v>12771.6</v>
      </c>
    </row>
    <row r="679" spans="1:3" hidden="1">
      <c r="A679" t="s">
        <v>108</v>
      </c>
      <c r="B679" t="s">
        <v>192</v>
      </c>
      <c r="C679">
        <v>8226.75</v>
      </c>
    </row>
    <row r="680" spans="1:3" hidden="1">
      <c r="A680" t="s">
        <v>109</v>
      </c>
      <c r="B680" t="s">
        <v>192</v>
      </c>
      <c r="C680">
        <v>9275.86</v>
      </c>
    </row>
    <row r="681" spans="1:3" hidden="1">
      <c r="A681" t="s">
        <v>111</v>
      </c>
      <c r="B681" t="s">
        <v>192</v>
      </c>
      <c r="C681">
        <v>17035.599999999999</v>
      </c>
    </row>
    <row r="682" spans="1:3" hidden="1">
      <c r="A682" t="s">
        <v>112</v>
      </c>
      <c r="B682" t="s">
        <v>192</v>
      </c>
      <c r="C682">
        <v>8106.73</v>
      </c>
    </row>
    <row r="683" spans="1:3" hidden="1">
      <c r="A683" t="s">
        <v>113</v>
      </c>
      <c r="B683" t="s">
        <v>192</v>
      </c>
      <c r="C683">
        <v>12051.7</v>
      </c>
    </row>
    <row r="684" spans="1:3" hidden="1">
      <c r="A684" t="s">
        <v>114</v>
      </c>
      <c r="B684" t="s">
        <v>192</v>
      </c>
      <c r="C684">
        <v>18849.099999999999</v>
      </c>
    </row>
    <row r="685" spans="1:3" hidden="1">
      <c r="A685" t="s">
        <v>115</v>
      </c>
      <c r="B685" t="s">
        <v>192</v>
      </c>
      <c r="C685">
        <v>12615.4</v>
      </c>
    </row>
    <row r="686" spans="1:3" hidden="1">
      <c r="A686" t="s">
        <v>116</v>
      </c>
      <c r="B686" t="s">
        <v>192</v>
      </c>
      <c r="C686">
        <v>8511.36</v>
      </c>
    </row>
    <row r="687" spans="1:3" hidden="1">
      <c r="A687" t="s">
        <v>117</v>
      </c>
      <c r="B687" t="s">
        <v>192</v>
      </c>
      <c r="C687">
        <v>9779.01</v>
      </c>
    </row>
    <row r="688" spans="1:3" hidden="1">
      <c r="A688" t="s">
        <v>118</v>
      </c>
      <c r="B688" t="s">
        <v>192</v>
      </c>
      <c r="C688">
        <v>9245.7800000000007</v>
      </c>
    </row>
    <row r="689" spans="1:3" hidden="1">
      <c r="A689" t="s">
        <v>120</v>
      </c>
      <c r="B689" t="s">
        <v>192</v>
      </c>
      <c r="C689">
        <v>1519.17</v>
      </c>
    </row>
    <row r="690" spans="1:3" hidden="1">
      <c r="A690" t="s">
        <v>121</v>
      </c>
      <c r="B690" t="s">
        <v>192</v>
      </c>
      <c r="C690">
        <v>9672.82</v>
      </c>
    </row>
    <row r="691" spans="1:3" hidden="1">
      <c r="A691" t="s">
        <v>122</v>
      </c>
      <c r="B691" t="s">
        <v>192</v>
      </c>
      <c r="C691">
        <v>8514.9</v>
      </c>
    </row>
    <row r="692" spans="1:3" hidden="1">
      <c r="A692" t="s">
        <v>123</v>
      </c>
      <c r="B692" t="s">
        <v>192</v>
      </c>
      <c r="C692">
        <v>10402.299999999999</v>
      </c>
    </row>
    <row r="693" spans="1:3" hidden="1">
      <c r="A693" t="s">
        <v>124</v>
      </c>
      <c r="B693" t="s">
        <v>192</v>
      </c>
      <c r="C693">
        <v>2781.41</v>
      </c>
    </row>
    <row r="694" spans="1:3" hidden="1">
      <c r="A694" t="s">
        <v>125</v>
      </c>
      <c r="B694" t="s">
        <v>192</v>
      </c>
      <c r="C694">
        <v>8319.3700000000008</v>
      </c>
    </row>
    <row r="695" spans="1:3" hidden="1">
      <c r="A695" t="s">
        <v>103</v>
      </c>
      <c r="B695" t="s">
        <v>192</v>
      </c>
      <c r="C695">
        <v>8323.27</v>
      </c>
    </row>
    <row r="696" spans="1:3" hidden="1">
      <c r="A696" t="s">
        <v>126</v>
      </c>
      <c r="B696" t="s">
        <v>192</v>
      </c>
      <c r="C696">
        <v>8663.39</v>
      </c>
    </row>
    <row r="697" spans="1:3" hidden="1">
      <c r="A697" t="s">
        <v>127</v>
      </c>
      <c r="B697" t="s">
        <v>192</v>
      </c>
      <c r="C697">
        <v>2440.66</v>
      </c>
    </row>
    <row r="698" spans="1:3" hidden="1">
      <c r="A698" t="s">
        <v>128</v>
      </c>
      <c r="B698" t="s">
        <v>192</v>
      </c>
      <c r="C698">
        <v>9075.7199999999993</v>
      </c>
    </row>
    <row r="699" spans="1:3" hidden="1">
      <c r="A699" t="s">
        <v>129</v>
      </c>
      <c r="B699" t="s">
        <v>192</v>
      </c>
      <c r="C699">
        <v>12615.2</v>
      </c>
    </row>
    <row r="700" spans="1:3" hidden="1">
      <c r="A700" t="s">
        <v>130</v>
      </c>
      <c r="B700" t="s">
        <v>192</v>
      </c>
      <c r="C700">
        <v>8604.8700000000008</v>
      </c>
    </row>
    <row r="701" spans="1:3" hidden="1">
      <c r="A701" t="s">
        <v>132</v>
      </c>
      <c r="B701" t="s">
        <v>192</v>
      </c>
      <c r="C701">
        <v>9298.25</v>
      </c>
    </row>
    <row r="702" spans="1:3" hidden="1">
      <c r="A702" t="s">
        <v>133</v>
      </c>
      <c r="B702" t="s">
        <v>192</v>
      </c>
      <c r="C702">
        <v>9676.0499999999993</v>
      </c>
    </row>
    <row r="703" spans="1:3" hidden="1">
      <c r="A703" t="s">
        <v>135</v>
      </c>
      <c r="B703" t="s">
        <v>192</v>
      </c>
      <c r="C703">
        <v>10039.299999999999</v>
      </c>
    </row>
    <row r="704" spans="1:3" hidden="1">
      <c r="A704" t="s">
        <v>136</v>
      </c>
      <c r="B704" t="s">
        <v>192</v>
      </c>
      <c r="C704">
        <v>12787.3</v>
      </c>
    </row>
    <row r="705" spans="1:3" hidden="1">
      <c r="A705" t="s">
        <v>137</v>
      </c>
      <c r="B705" t="s">
        <v>192</v>
      </c>
      <c r="C705">
        <v>11071.7</v>
      </c>
    </row>
    <row r="706" spans="1:3" hidden="1">
      <c r="A706" t="s">
        <v>138</v>
      </c>
      <c r="B706" t="s">
        <v>192</v>
      </c>
      <c r="C706">
        <v>11407.1</v>
      </c>
    </row>
    <row r="707" spans="1:3" hidden="1">
      <c r="A707" t="s">
        <v>140</v>
      </c>
      <c r="B707" t="s">
        <v>192</v>
      </c>
      <c r="C707">
        <v>11908.8</v>
      </c>
    </row>
    <row r="708" spans="1:3" hidden="1">
      <c r="A708" t="s">
        <v>142</v>
      </c>
      <c r="B708" t="s">
        <v>192</v>
      </c>
      <c r="C708">
        <v>14000.3</v>
      </c>
    </row>
    <row r="709" spans="1:3" hidden="1">
      <c r="A709" t="s">
        <v>143</v>
      </c>
      <c r="B709" t="s">
        <v>192</v>
      </c>
      <c r="C709">
        <v>7344.78</v>
      </c>
    </row>
    <row r="710" spans="1:3" hidden="1">
      <c r="A710" t="s">
        <v>145</v>
      </c>
      <c r="B710" t="s">
        <v>192</v>
      </c>
      <c r="C710">
        <v>18311.5</v>
      </c>
    </row>
    <row r="711" spans="1:3" hidden="1">
      <c r="A711" t="s">
        <v>146</v>
      </c>
      <c r="B711" t="s">
        <v>192</v>
      </c>
      <c r="C711">
        <v>19308.7</v>
      </c>
    </row>
    <row r="712" spans="1:3" hidden="1">
      <c r="A712" t="s">
        <v>147</v>
      </c>
      <c r="B712" t="s">
        <v>192</v>
      </c>
      <c r="C712">
        <v>18440.900000000001</v>
      </c>
    </row>
    <row r="713" spans="1:3" hidden="1">
      <c r="A713" t="s">
        <v>148</v>
      </c>
      <c r="B713" t="s">
        <v>192</v>
      </c>
      <c r="C713">
        <v>9971.2199999999993</v>
      </c>
    </row>
    <row r="714" spans="1:3" hidden="1">
      <c r="A714" t="s">
        <v>150</v>
      </c>
      <c r="B714" t="s">
        <v>192</v>
      </c>
      <c r="C714">
        <v>8904.7099999999991</v>
      </c>
    </row>
    <row r="715" spans="1:3" hidden="1">
      <c r="A715" t="s">
        <v>151</v>
      </c>
      <c r="B715" t="s">
        <v>192</v>
      </c>
      <c r="C715">
        <v>9754.8799999999992</v>
      </c>
    </row>
    <row r="716" spans="1:3" hidden="1">
      <c r="A716" t="s">
        <v>152</v>
      </c>
      <c r="B716" t="s">
        <v>192</v>
      </c>
      <c r="C716">
        <v>19284.3</v>
      </c>
    </row>
    <row r="717" spans="1:3" hidden="1">
      <c r="A717" t="s">
        <v>153</v>
      </c>
      <c r="B717" t="s">
        <v>192</v>
      </c>
      <c r="C717">
        <v>8226.75</v>
      </c>
    </row>
    <row r="718" spans="1:3" hidden="1">
      <c r="A718" t="s">
        <v>154</v>
      </c>
      <c r="B718" t="s">
        <v>192</v>
      </c>
      <c r="C718">
        <v>12840.1</v>
      </c>
    </row>
    <row r="719" spans="1:3" hidden="1">
      <c r="A719" t="s">
        <v>155</v>
      </c>
      <c r="B719" t="s">
        <v>192</v>
      </c>
      <c r="C719">
        <v>10667.6</v>
      </c>
    </row>
    <row r="720" spans="1:3" hidden="1">
      <c r="A720" t="s">
        <v>156</v>
      </c>
      <c r="B720" t="s">
        <v>192</v>
      </c>
      <c r="C720">
        <v>8562.27</v>
      </c>
    </row>
    <row r="721" spans="1:3" hidden="1">
      <c r="A721" t="s">
        <v>157</v>
      </c>
      <c r="B721" t="s">
        <v>192</v>
      </c>
      <c r="C721">
        <v>12350.6</v>
      </c>
    </row>
    <row r="722" spans="1:3" hidden="1">
      <c r="A722" t="s">
        <v>158</v>
      </c>
      <c r="B722" t="s">
        <v>192</v>
      </c>
      <c r="C722">
        <v>15204.4</v>
      </c>
    </row>
    <row r="723" spans="1:3" hidden="1">
      <c r="A723" t="s">
        <v>159</v>
      </c>
      <c r="B723" t="s">
        <v>192</v>
      </c>
      <c r="C723">
        <v>2759.49</v>
      </c>
    </row>
    <row r="724" spans="1:3" hidden="1">
      <c r="A724" t="s">
        <v>160</v>
      </c>
      <c r="B724" t="s">
        <v>192</v>
      </c>
      <c r="C724">
        <v>14214.2</v>
      </c>
    </row>
    <row r="725" spans="1:3" hidden="1">
      <c r="A725" t="s">
        <v>161</v>
      </c>
      <c r="B725" t="s">
        <v>192</v>
      </c>
      <c r="C725">
        <v>10406.5</v>
      </c>
    </row>
    <row r="726" spans="1:3" hidden="1">
      <c r="A726" t="s">
        <v>162</v>
      </c>
      <c r="B726" t="s">
        <v>192</v>
      </c>
      <c r="C726">
        <v>8053.45</v>
      </c>
    </row>
    <row r="727" spans="1:3" hidden="1">
      <c r="A727" t="s">
        <v>43</v>
      </c>
      <c r="B727" t="s">
        <v>192</v>
      </c>
      <c r="C727">
        <v>7943.43</v>
      </c>
    </row>
    <row r="728" spans="1:3" hidden="1">
      <c r="A728" t="s">
        <v>163</v>
      </c>
      <c r="B728" t="s">
        <v>192</v>
      </c>
      <c r="C728">
        <v>16732.400000000001</v>
      </c>
    </row>
    <row r="729" spans="1:3" hidden="1">
      <c r="A729" t="s">
        <v>164</v>
      </c>
      <c r="B729" t="s">
        <v>192</v>
      </c>
      <c r="C729">
        <v>4731.82</v>
      </c>
    </row>
    <row r="730" spans="1:3" hidden="1">
      <c r="A730" t="s">
        <v>165</v>
      </c>
      <c r="B730" t="s">
        <v>192</v>
      </c>
      <c r="C730">
        <v>18187.2</v>
      </c>
    </row>
    <row r="731" spans="1:3" hidden="1">
      <c r="A731" t="s">
        <v>166</v>
      </c>
      <c r="B731" t="s">
        <v>192</v>
      </c>
      <c r="C731">
        <v>9144.17</v>
      </c>
    </row>
    <row r="732" spans="1:3" hidden="1">
      <c r="A732" t="s">
        <v>167</v>
      </c>
      <c r="B732" t="s">
        <v>192</v>
      </c>
      <c r="C732">
        <v>7947.81</v>
      </c>
    </row>
    <row r="733" spans="1:3">
      <c r="A733" t="s">
        <v>169</v>
      </c>
      <c r="B733" t="s">
        <v>192</v>
      </c>
      <c r="C733">
        <v>18765.3</v>
      </c>
    </row>
    <row r="734" spans="1:3" hidden="1">
      <c r="A734" t="s">
        <v>170</v>
      </c>
      <c r="B734" t="s">
        <v>192</v>
      </c>
      <c r="C734">
        <v>12354.2</v>
      </c>
    </row>
    <row r="735" spans="1:3" hidden="1">
      <c r="A735" t="s">
        <v>172</v>
      </c>
      <c r="B735" t="s">
        <v>192</v>
      </c>
      <c r="C735">
        <v>8226.8700000000008</v>
      </c>
    </row>
    <row r="736" spans="1:3" hidden="1">
      <c r="A736" t="s">
        <v>172</v>
      </c>
      <c r="B736" t="s">
        <v>192</v>
      </c>
      <c r="C736">
        <v>8226.8700000000008</v>
      </c>
    </row>
    <row r="737" spans="1:3" hidden="1">
      <c r="A737" t="s">
        <v>172</v>
      </c>
      <c r="B737" t="s">
        <v>192</v>
      </c>
      <c r="C737">
        <v>8226.8700000000008</v>
      </c>
    </row>
    <row r="738" spans="1:3" hidden="1">
      <c r="A738" t="s">
        <v>172</v>
      </c>
      <c r="B738" t="s">
        <v>192</v>
      </c>
      <c r="C738">
        <v>8226.8700000000008</v>
      </c>
    </row>
    <row r="739" spans="1:3" hidden="1">
      <c r="A739" t="s">
        <v>172</v>
      </c>
      <c r="B739" t="s">
        <v>192</v>
      </c>
      <c r="C739">
        <v>8226.8700000000008</v>
      </c>
    </row>
    <row r="740" spans="1:3" hidden="1">
      <c r="A740" t="s">
        <v>172</v>
      </c>
      <c r="B740" t="s">
        <v>192</v>
      </c>
      <c r="C740">
        <v>8226.8700000000008</v>
      </c>
    </row>
    <row r="741" spans="1:3" hidden="1">
      <c r="A741" t="s">
        <v>173</v>
      </c>
      <c r="B741" t="s">
        <v>192</v>
      </c>
      <c r="C741">
        <v>20000</v>
      </c>
    </row>
    <row r="742" spans="1:3" hidden="1">
      <c r="A742" t="s">
        <v>174</v>
      </c>
      <c r="B742" t="s">
        <v>192</v>
      </c>
      <c r="C742">
        <v>8165.51</v>
      </c>
    </row>
    <row r="743" spans="1:3" hidden="1">
      <c r="A743" t="s">
        <v>176</v>
      </c>
      <c r="B743" t="s">
        <v>192</v>
      </c>
      <c r="C743">
        <v>13845.6</v>
      </c>
    </row>
    <row r="744" spans="1:3" hidden="1">
      <c r="A744" t="s">
        <v>177</v>
      </c>
      <c r="B744" t="s">
        <v>192</v>
      </c>
      <c r="C744">
        <v>11912.5</v>
      </c>
    </row>
    <row r="745" spans="1:3" hidden="1">
      <c r="A745" t="s">
        <v>179</v>
      </c>
      <c r="B745" t="s">
        <v>192</v>
      </c>
      <c r="C745">
        <v>11908.8</v>
      </c>
    </row>
    <row r="746" spans="1:3" hidden="1">
      <c r="A746" t="s">
        <v>181</v>
      </c>
      <c r="B746" t="s">
        <v>192</v>
      </c>
      <c r="C746">
        <v>12658.3</v>
      </c>
    </row>
    <row r="747" spans="1:3" hidden="1">
      <c r="A747" t="s">
        <v>182</v>
      </c>
      <c r="B747" t="s">
        <v>192</v>
      </c>
      <c r="C747">
        <v>14109.7</v>
      </c>
    </row>
    <row r="748" spans="1:3" hidden="1">
      <c r="A748" t="s">
        <v>183</v>
      </c>
      <c r="B748" t="s">
        <v>192</v>
      </c>
      <c r="C748">
        <v>18439.599999999999</v>
      </c>
    </row>
    <row r="749" spans="1:3" hidden="1">
      <c r="A749" t="s">
        <v>184</v>
      </c>
      <c r="B749" t="s">
        <v>192</v>
      </c>
      <c r="C749">
        <v>10022.299999999999</v>
      </c>
    </row>
    <row r="750" spans="1:3" hidden="1">
      <c r="A750" t="s">
        <v>185</v>
      </c>
      <c r="B750" t="s">
        <v>192</v>
      </c>
      <c r="C750">
        <v>11825.4</v>
      </c>
    </row>
    <row r="751" spans="1:3" hidden="1">
      <c r="A751" t="s">
        <v>187</v>
      </c>
      <c r="B751" t="s">
        <v>192</v>
      </c>
      <c r="C751">
        <v>3695.92</v>
      </c>
    </row>
    <row r="752" spans="1:3" hidden="1">
      <c r="A752" t="s">
        <v>188</v>
      </c>
      <c r="B752" t="s">
        <v>192</v>
      </c>
      <c r="C752">
        <v>11098.5</v>
      </c>
    </row>
    <row r="753" spans="1:3" hidden="1">
      <c r="A753" t="s">
        <v>189</v>
      </c>
      <c r="B753" t="s">
        <v>192</v>
      </c>
      <c r="C753">
        <v>12555.6</v>
      </c>
    </row>
    <row r="754" spans="1:3" hidden="1">
      <c r="A754" t="s">
        <v>190</v>
      </c>
      <c r="B754" t="s">
        <v>192</v>
      </c>
      <c r="C754">
        <v>7770.6</v>
      </c>
    </row>
    <row r="755" spans="1:3" hidden="1">
      <c r="A755" t="s">
        <v>192</v>
      </c>
      <c r="B755" t="s">
        <v>192</v>
      </c>
      <c r="C755">
        <v>0</v>
      </c>
    </row>
    <row r="756" spans="1:3" hidden="1">
      <c r="A756" t="s">
        <v>192</v>
      </c>
      <c r="B756" t="s">
        <v>192</v>
      </c>
      <c r="C756">
        <v>0</v>
      </c>
    </row>
    <row r="757" spans="1:3" hidden="1">
      <c r="A757" t="s">
        <v>192</v>
      </c>
      <c r="B757" t="s">
        <v>192</v>
      </c>
      <c r="C757">
        <v>0</v>
      </c>
    </row>
    <row r="758" spans="1:3" hidden="1">
      <c r="A758" t="s">
        <v>192</v>
      </c>
      <c r="B758" t="s">
        <v>192</v>
      </c>
      <c r="C758">
        <v>0</v>
      </c>
    </row>
    <row r="759" spans="1:3" hidden="1">
      <c r="A759" t="s">
        <v>193</v>
      </c>
      <c r="B759" t="s">
        <v>192</v>
      </c>
      <c r="C759">
        <v>18185.900000000001</v>
      </c>
    </row>
    <row r="760" spans="1:3" hidden="1">
      <c r="A760" t="s">
        <v>194</v>
      </c>
      <c r="B760" t="s">
        <v>192</v>
      </c>
      <c r="C760">
        <v>3118.44</v>
      </c>
    </row>
    <row r="761" spans="1:3" hidden="1">
      <c r="A761" t="s">
        <v>195</v>
      </c>
      <c r="B761" t="s">
        <v>192</v>
      </c>
      <c r="C761">
        <v>15701.2</v>
      </c>
    </row>
    <row r="762" spans="1:3" hidden="1">
      <c r="A762" t="s">
        <v>196</v>
      </c>
      <c r="B762" t="s">
        <v>192</v>
      </c>
      <c r="C762">
        <v>11832.9</v>
      </c>
    </row>
    <row r="763" spans="1:3" hidden="1">
      <c r="A763" t="s">
        <v>197</v>
      </c>
      <c r="B763" t="s">
        <v>192</v>
      </c>
      <c r="C763">
        <v>15490.5</v>
      </c>
    </row>
    <row r="764" spans="1:3" hidden="1">
      <c r="A764" t="s">
        <v>198</v>
      </c>
      <c r="B764" t="s">
        <v>192</v>
      </c>
      <c r="C764">
        <v>12907.4</v>
      </c>
    </row>
    <row r="765" spans="1:3" hidden="1">
      <c r="A765" t="s">
        <v>199</v>
      </c>
      <c r="B765" t="s">
        <v>192</v>
      </c>
      <c r="C765">
        <v>11471.8</v>
      </c>
    </row>
    <row r="766" spans="1:3" hidden="1">
      <c r="A766" t="s">
        <v>200</v>
      </c>
      <c r="B766" t="s">
        <v>192</v>
      </c>
      <c r="C766">
        <v>6381.13</v>
      </c>
    </row>
    <row r="767" spans="1:3" hidden="1">
      <c r="A767" t="s">
        <v>201</v>
      </c>
      <c r="B767" t="s">
        <v>192</v>
      </c>
      <c r="C767">
        <v>10274.299999999999</v>
      </c>
    </row>
    <row r="768" spans="1:3" hidden="1">
      <c r="A768" t="s">
        <v>202</v>
      </c>
      <c r="B768" t="s">
        <v>192</v>
      </c>
      <c r="C768">
        <v>10903.9</v>
      </c>
    </row>
    <row r="769" spans="1:3" hidden="1">
      <c r="A769" t="s">
        <v>203</v>
      </c>
      <c r="B769" t="s">
        <v>192</v>
      </c>
      <c r="C769">
        <v>15013.3</v>
      </c>
    </row>
    <row r="770" spans="1:3" hidden="1">
      <c r="A770" t="s">
        <v>102</v>
      </c>
      <c r="B770" t="s">
        <v>223</v>
      </c>
      <c r="C770">
        <v>10958.7</v>
      </c>
    </row>
    <row r="771" spans="1:3" hidden="1">
      <c r="A771" t="s">
        <v>104</v>
      </c>
      <c r="B771" t="s">
        <v>223</v>
      </c>
      <c r="C771">
        <v>17850</v>
      </c>
    </row>
    <row r="772" spans="1:3" hidden="1">
      <c r="A772" t="s">
        <v>105</v>
      </c>
      <c r="B772" t="s">
        <v>223</v>
      </c>
      <c r="C772">
        <v>19351.8</v>
      </c>
    </row>
    <row r="773" spans="1:3" hidden="1">
      <c r="A773" t="s">
        <v>106</v>
      </c>
      <c r="B773" t="s">
        <v>223</v>
      </c>
      <c r="C773">
        <v>16047.8</v>
      </c>
    </row>
    <row r="774" spans="1:3" hidden="1">
      <c r="A774" t="s">
        <v>107</v>
      </c>
      <c r="B774" t="s">
        <v>223</v>
      </c>
      <c r="C774">
        <v>10153.9</v>
      </c>
    </row>
    <row r="775" spans="1:3" hidden="1">
      <c r="A775" t="s">
        <v>108</v>
      </c>
      <c r="B775" t="s">
        <v>223</v>
      </c>
      <c r="C775">
        <v>1579.54</v>
      </c>
    </row>
    <row r="776" spans="1:3" hidden="1">
      <c r="A776" t="s">
        <v>109</v>
      </c>
      <c r="B776" t="s">
        <v>223</v>
      </c>
      <c r="C776">
        <v>22858</v>
      </c>
    </row>
    <row r="777" spans="1:3" hidden="1">
      <c r="A777" t="s">
        <v>111</v>
      </c>
      <c r="B777" t="s">
        <v>223</v>
      </c>
      <c r="C777">
        <v>8077.66</v>
      </c>
    </row>
    <row r="778" spans="1:3" hidden="1">
      <c r="A778" t="s">
        <v>112</v>
      </c>
      <c r="B778" t="s">
        <v>223</v>
      </c>
      <c r="C778">
        <v>20557.7</v>
      </c>
    </row>
    <row r="779" spans="1:3" hidden="1">
      <c r="A779" t="s">
        <v>113</v>
      </c>
      <c r="B779" t="s">
        <v>223</v>
      </c>
      <c r="C779">
        <v>15692.7</v>
      </c>
    </row>
    <row r="780" spans="1:3" hidden="1">
      <c r="A780" t="s">
        <v>114</v>
      </c>
      <c r="B780" t="s">
        <v>223</v>
      </c>
      <c r="C780">
        <v>11430</v>
      </c>
    </row>
    <row r="781" spans="1:3" hidden="1">
      <c r="A781" t="s">
        <v>115</v>
      </c>
      <c r="B781" t="s">
        <v>223</v>
      </c>
      <c r="C781">
        <v>3828.74</v>
      </c>
    </row>
    <row r="782" spans="1:3" hidden="1">
      <c r="A782" t="s">
        <v>116</v>
      </c>
      <c r="B782" t="s">
        <v>223</v>
      </c>
      <c r="C782">
        <v>17656.2</v>
      </c>
    </row>
    <row r="783" spans="1:3" hidden="1">
      <c r="A783" t="s">
        <v>117</v>
      </c>
      <c r="B783" t="s">
        <v>223</v>
      </c>
      <c r="C783">
        <v>22052.799999999999</v>
      </c>
    </row>
    <row r="784" spans="1:3" hidden="1">
      <c r="A784" t="s">
        <v>118</v>
      </c>
      <c r="B784" t="s">
        <v>223</v>
      </c>
      <c r="C784">
        <v>22391.1</v>
      </c>
    </row>
    <row r="785" spans="1:3" hidden="1">
      <c r="A785" t="s">
        <v>120</v>
      </c>
      <c r="B785" t="s">
        <v>223</v>
      </c>
      <c r="C785">
        <v>9153.7099999999991</v>
      </c>
    </row>
    <row r="786" spans="1:3" hidden="1">
      <c r="A786" t="s">
        <v>121</v>
      </c>
      <c r="B786" t="s">
        <v>223</v>
      </c>
      <c r="C786">
        <v>16167.4</v>
      </c>
    </row>
    <row r="787" spans="1:3" hidden="1">
      <c r="A787" t="s">
        <v>122</v>
      </c>
      <c r="B787" t="s">
        <v>223</v>
      </c>
      <c r="C787">
        <v>17656.8</v>
      </c>
    </row>
    <row r="788" spans="1:3" hidden="1">
      <c r="A788" t="s">
        <v>123</v>
      </c>
      <c r="B788" t="s">
        <v>223</v>
      </c>
      <c r="C788">
        <v>661.59500000000003</v>
      </c>
    </row>
    <row r="789" spans="1:3" hidden="1">
      <c r="A789" t="s">
        <v>124</v>
      </c>
      <c r="B789" t="s">
        <v>223</v>
      </c>
      <c r="C789">
        <v>16112.9</v>
      </c>
    </row>
    <row r="790" spans="1:3" hidden="1">
      <c r="A790" t="s">
        <v>125</v>
      </c>
      <c r="B790" t="s">
        <v>223</v>
      </c>
      <c r="C790">
        <v>21070.7</v>
      </c>
    </row>
    <row r="791" spans="1:3" hidden="1">
      <c r="A791" t="s">
        <v>103</v>
      </c>
      <c r="B791" t="s">
        <v>223</v>
      </c>
      <c r="C791">
        <v>21072.1</v>
      </c>
    </row>
    <row r="792" spans="1:3" hidden="1">
      <c r="A792" t="s">
        <v>126</v>
      </c>
      <c r="B792" t="s">
        <v>223</v>
      </c>
      <c r="C792">
        <v>21794.2</v>
      </c>
    </row>
    <row r="793" spans="1:3" hidden="1">
      <c r="A793" t="s">
        <v>127</v>
      </c>
      <c r="B793" t="s">
        <v>223</v>
      </c>
      <c r="C793">
        <v>17427.900000000001</v>
      </c>
    </row>
    <row r="794" spans="1:3" hidden="1">
      <c r="A794" t="s">
        <v>128</v>
      </c>
      <c r="B794" t="s">
        <v>223</v>
      </c>
      <c r="C794">
        <v>17086.099999999999</v>
      </c>
    </row>
    <row r="795" spans="1:3" hidden="1">
      <c r="A795" t="s">
        <v>129</v>
      </c>
      <c r="B795" t="s">
        <v>223</v>
      </c>
      <c r="C795">
        <v>14067.9</v>
      </c>
    </row>
    <row r="796" spans="1:3" hidden="1">
      <c r="A796" t="s">
        <v>130</v>
      </c>
      <c r="B796" t="s">
        <v>223</v>
      </c>
      <c r="C796">
        <v>17510.599999999999</v>
      </c>
    </row>
    <row r="797" spans="1:3" hidden="1">
      <c r="A797" t="s">
        <v>132</v>
      </c>
      <c r="B797" t="s">
        <v>223</v>
      </c>
      <c r="C797">
        <v>22925.3</v>
      </c>
    </row>
    <row r="798" spans="1:3" hidden="1">
      <c r="A798" t="s">
        <v>133</v>
      </c>
      <c r="B798" t="s">
        <v>223</v>
      </c>
      <c r="C798">
        <v>16168.4</v>
      </c>
    </row>
    <row r="799" spans="1:3" hidden="1">
      <c r="A799" t="s">
        <v>135</v>
      </c>
      <c r="B799" t="s">
        <v>223</v>
      </c>
      <c r="C799">
        <v>20907.900000000001</v>
      </c>
    </row>
    <row r="800" spans="1:3" hidden="1">
      <c r="A800" t="s">
        <v>136</v>
      </c>
      <c r="B800" t="s">
        <v>223</v>
      </c>
      <c r="C800">
        <v>16663.2</v>
      </c>
    </row>
    <row r="801" spans="1:3" hidden="1">
      <c r="A801" t="s">
        <v>137</v>
      </c>
      <c r="B801" t="s">
        <v>223</v>
      </c>
      <c r="C801">
        <v>20146.599999999999</v>
      </c>
    </row>
    <row r="802" spans="1:3" hidden="1">
      <c r="A802" t="s">
        <v>138</v>
      </c>
      <c r="B802" t="s">
        <v>223</v>
      </c>
      <c r="C802">
        <v>14987</v>
      </c>
    </row>
    <row r="803" spans="1:3" hidden="1">
      <c r="A803" t="s">
        <v>140</v>
      </c>
      <c r="B803" t="s">
        <v>223</v>
      </c>
      <c r="C803">
        <v>16047.8</v>
      </c>
    </row>
    <row r="804" spans="1:3" hidden="1">
      <c r="A804" t="s">
        <v>142</v>
      </c>
      <c r="B804" t="s">
        <v>223</v>
      </c>
      <c r="C804">
        <v>5489.41</v>
      </c>
    </row>
    <row r="805" spans="1:3" hidden="1">
      <c r="A805" t="s">
        <v>143</v>
      </c>
      <c r="B805" t="s">
        <v>223</v>
      </c>
      <c r="C805">
        <v>20146.8</v>
      </c>
    </row>
    <row r="806" spans="1:3" hidden="1">
      <c r="A806" t="s">
        <v>145</v>
      </c>
      <c r="B806" t="s">
        <v>223</v>
      </c>
      <c r="C806">
        <v>9348.99</v>
      </c>
    </row>
    <row r="807" spans="1:3" hidden="1">
      <c r="A807" t="s">
        <v>146</v>
      </c>
      <c r="B807" t="s">
        <v>223</v>
      </c>
      <c r="C807">
        <v>11809.1</v>
      </c>
    </row>
    <row r="808" spans="1:3" hidden="1">
      <c r="A808" t="s">
        <v>147</v>
      </c>
      <c r="B808" t="s">
        <v>223</v>
      </c>
      <c r="C808">
        <v>11016.7</v>
      </c>
    </row>
    <row r="809" spans="1:3" hidden="1">
      <c r="A809" t="s">
        <v>148</v>
      </c>
      <c r="B809" t="s">
        <v>223</v>
      </c>
      <c r="C809">
        <v>15846.3</v>
      </c>
    </row>
    <row r="810" spans="1:3" hidden="1">
      <c r="A810" t="s">
        <v>150</v>
      </c>
      <c r="B810" t="s">
        <v>223</v>
      </c>
      <c r="C810">
        <v>954.70100000000002</v>
      </c>
    </row>
    <row r="811" spans="1:3" hidden="1">
      <c r="A811" t="s">
        <v>151</v>
      </c>
      <c r="B811" t="s">
        <v>223</v>
      </c>
      <c r="C811">
        <v>0</v>
      </c>
    </row>
    <row r="812" spans="1:3" hidden="1">
      <c r="A812" t="s">
        <v>152</v>
      </c>
      <c r="B812" t="s">
        <v>223</v>
      </c>
      <c r="C812">
        <v>11782.5</v>
      </c>
    </row>
    <row r="813" spans="1:3" hidden="1">
      <c r="A813" t="s">
        <v>153</v>
      </c>
      <c r="B813" t="s">
        <v>223</v>
      </c>
      <c r="C813">
        <v>1579.54</v>
      </c>
    </row>
    <row r="814" spans="1:3" hidden="1">
      <c r="A814" t="s">
        <v>154</v>
      </c>
      <c r="B814" t="s">
        <v>223</v>
      </c>
      <c r="C814">
        <v>14214.5</v>
      </c>
    </row>
    <row r="815" spans="1:3" hidden="1">
      <c r="A815" t="s">
        <v>155</v>
      </c>
      <c r="B815" t="s">
        <v>223</v>
      </c>
      <c r="C815">
        <v>15891.7</v>
      </c>
    </row>
    <row r="816" spans="1:3" hidden="1">
      <c r="A816" t="s">
        <v>156</v>
      </c>
      <c r="B816" t="s">
        <v>223</v>
      </c>
      <c r="C816">
        <v>17590.099999999999</v>
      </c>
    </row>
    <row r="817" spans="1:3" hidden="1">
      <c r="A817" t="s">
        <v>157</v>
      </c>
      <c r="B817" t="s">
        <v>223</v>
      </c>
      <c r="C817">
        <v>15942.7</v>
      </c>
    </row>
    <row r="818" spans="1:3" hidden="1">
      <c r="A818" t="s">
        <v>158</v>
      </c>
      <c r="B818" t="s">
        <v>223</v>
      </c>
      <c r="C818">
        <v>6106.76</v>
      </c>
    </row>
    <row r="819" spans="1:3" hidden="1">
      <c r="A819" t="s">
        <v>159</v>
      </c>
      <c r="B819" t="s">
        <v>223</v>
      </c>
      <c r="C819">
        <v>12583.5</v>
      </c>
    </row>
    <row r="820" spans="1:3" hidden="1">
      <c r="A820" t="s">
        <v>160</v>
      </c>
      <c r="B820" t="s">
        <v>223</v>
      </c>
      <c r="C820">
        <v>5099.8500000000004</v>
      </c>
    </row>
    <row r="821" spans="1:3" hidden="1">
      <c r="A821" t="s">
        <v>161</v>
      </c>
      <c r="B821" t="s">
        <v>223</v>
      </c>
      <c r="C821">
        <v>20868.2</v>
      </c>
    </row>
    <row r="822" spans="1:3" hidden="1">
      <c r="A822" t="s">
        <v>162</v>
      </c>
      <c r="B822" t="s">
        <v>223</v>
      </c>
      <c r="C822">
        <v>20488.2</v>
      </c>
    </row>
    <row r="823" spans="1:3" hidden="1">
      <c r="A823" t="s">
        <v>43</v>
      </c>
      <c r="B823" t="s">
        <v>223</v>
      </c>
      <c r="C823">
        <v>21647.5</v>
      </c>
    </row>
    <row r="824" spans="1:3" hidden="1">
      <c r="A824" t="s">
        <v>163</v>
      </c>
      <c r="B824" t="s">
        <v>223</v>
      </c>
      <c r="C824">
        <v>10540.9</v>
      </c>
    </row>
    <row r="825" spans="1:3" hidden="1">
      <c r="A825" t="s">
        <v>164</v>
      </c>
      <c r="B825" t="s">
        <v>223</v>
      </c>
      <c r="C825">
        <v>15993.8</v>
      </c>
    </row>
    <row r="826" spans="1:3" hidden="1">
      <c r="A826" t="s">
        <v>165</v>
      </c>
      <c r="B826" t="s">
        <v>223</v>
      </c>
      <c r="C826">
        <v>10258.5</v>
      </c>
    </row>
    <row r="827" spans="1:3" hidden="1">
      <c r="A827" t="s">
        <v>166</v>
      </c>
      <c r="B827" t="s">
        <v>223</v>
      </c>
      <c r="C827">
        <v>22131</v>
      </c>
    </row>
    <row r="828" spans="1:3" hidden="1">
      <c r="A828" t="s">
        <v>167</v>
      </c>
      <c r="B828" t="s">
        <v>223</v>
      </c>
      <c r="C828">
        <v>18052.3</v>
      </c>
    </row>
    <row r="829" spans="1:3">
      <c r="A829" t="s">
        <v>169</v>
      </c>
      <c r="B829" t="s">
        <v>223</v>
      </c>
      <c r="C829">
        <v>11360.5</v>
      </c>
    </row>
    <row r="830" spans="1:3" hidden="1">
      <c r="A830" t="s">
        <v>170</v>
      </c>
      <c r="B830" t="s">
        <v>223</v>
      </c>
      <c r="C830">
        <v>15944.3</v>
      </c>
    </row>
    <row r="831" spans="1:3" hidden="1">
      <c r="A831" t="s">
        <v>172</v>
      </c>
      <c r="B831" t="s">
        <v>223</v>
      </c>
      <c r="C831">
        <v>1579.54</v>
      </c>
    </row>
    <row r="832" spans="1:3" hidden="1">
      <c r="A832" t="s">
        <v>172</v>
      </c>
      <c r="B832" t="s">
        <v>223</v>
      </c>
      <c r="C832">
        <v>1579.54</v>
      </c>
    </row>
    <row r="833" spans="1:3" hidden="1">
      <c r="A833" t="s">
        <v>172</v>
      </c>
      <c r="B833" t="s">
        <v>223</v>
      </c>
      <c r="C833">
        <v>1579.54</v>
      </c>
    </row>
    <row r="834" spans="1:3" hidden="1">
      <c r="A834" t="s">
        <v>172</v>
      </c>
      <c r="B834" t="s">
        <v>223</v>
      </c>
      <c r="C834">
        <v>1579.54</v>
      </c>
    </row>
    <row r="835" spans="1:3" hidden="1">
      <c r="A835" t="s">
        <v>172</v>
      </c>
      <c r="B835" t="s">
        <v>223</v>
      </c>
      <c r="C835">
        <v>1579.54</v>
      </c>
    </row>
    <row r="836" spans="1:3" hidden="1">
      <c r="A836" t="s">
        <v>172</v>
      </c>
      <c r="B836" t="s">
        <v>223</v>
      </c>
      <c r="C836">
        <v>1579.54</v>
      </c>
    </row>
    <row r="837" spans="1:3" hidden="1">
      <c r="A837" t="s">
        <v>173</v>
      </c>
      <c r="B837" t="s">
        <v>223</v>
      </c>
      <c r="C837">
        <v>12602</v>
      </c>
    </row>
    <row r="838" spans="1:3" hidden="1">
      <c r="A838" t="s">
        <v>174</v>
      </c>
      <c r="B838" t="s">
        <v>223</v>
      </c>
      <c r="C838">
        <v>21610.400000000001</v>
      </c>
    </row>
    <row r="839" spans="1:3" hidden="1">
      <c r="A839" t="s">
        <v>176</v>
      </c>
      <c r="B839" t="s">
        <v>223</v>
      </c>
      <c r="C839">
        <v>4726.54</v>
      </c>
    </row>
    <row r="840" spans="1:3" hidden="1">
      <c r="A840" t="s">
        <v>177</v>
      </c>
      <c r="B840" t="s">
        <v>223</v>
      </c>
      <c r="C840">
        <v>16049.9</v>
      </c>
    </row>
    <row r="841" spans="1:3" hidden="1">
      <c r="A841" t="s">
        <v>179</v>
      </c>
      <c r="B841" t="s">
        <v>223</v>
      </c>
      <c r="C841">
        <v>16047.8</v>
      </c>
    </row>
    <row r="842" spans="1:3" hidden="1">
      <c r="A842" t="s">
        <v>181</v>
      </c>
      <c r="B842" t="s">
        <v>223</v>
      </c>
      <c r="C842">
        <v>14587.4</v>
      </c>
    </row>
    <row r="843" spans="1:3" hidden="1">
      <c r="A843" t="s">
        <v>182</v>
      </c>
      <c r="B843" t="s">
        <v>223</v>
      </c>
      <c r="C843">
        <v>4633.3500000000004</v>
      </c>
    </row>
    <row r="844" spans="1:3" hidden="1">
      <c r="A844" t="s">
        <v>183</v>
      </c>
      <c r="B844" t="s">
        <v>223</v>
      </c>
      <c r="C844">
        <v>11015</v>
      </c>
    </row>
    <row r="845" spans="1:3" hidden="1">
      <c r="A845" t="s">
        <v>184</v>
      </c>
      <c r="B845" t="s">
        <v>223</v>
      </c>
      <c r="C845">
        <v>15933.3</v>
      </c>
    </row>
    <row r="846" spans="1:3" hidden="1">
      <c r="A846" t="s">
        <v>185</v>
      </c>
      <c r="B846" t="s">
        <v>223</v>
      </c>
      <c r="C846">
        <v>15538</v>
      </c>
    </row>
    <row r="847" spans="1:3" hidden="1">
      <c r="A847" t="s">
        <v>187</v>
      </c>
      <c r="B847" t="s">
        <v>223</v>
      </c>
      <c r="C847">
        <v>17673.2</v>
      </c>
    </row>
    <row r="848" spans="1:3" hidden="1">
      <c r="A848" t="s">
        <v>188</v>
      </c>
      <c r="B848" t="s">
        <v>223</v>
      </c>
      <c r="C848">
        <v>1615.23</v>
      </c>
    </row>
    <row r="849" spans="1:3" hidden="1">
      <c r="A849" t="s">
        <v>189</v>
      </c>
      <c r="B849" t="s">
        <v>223</v>
      </c>
      <c r="C849">
        <v>16192.8</v>
      </c>
    </row>
    <row r="850" spans="1:3" hidden="1">
      <c r="A850" t="s">
        <v>190</v>
      </c>
      <c r="B850" t="s">
        <v>223</v>
      </c>
      <c r="C850">
        <v>20084.7</v>
      </c>
    </row>
    <row r="851" spans="1:3" hidden="1">
      <c r="A851" t="s">
        <v>192</v>
      </c>
      <c r="B851" t="s">
        <v>223</v>
      </c>
      <c r="C851">
        <v>9755.14</v>
      </c>
    </row>
    <row r="852" spans="1:3" hidden="1">
      <c r="A852" t="s">
        <v>192</v>
      </c>
      <c r="B852" t="s">
        <v>223</v>
      </c>
      <c r="C852">
        <v>9755.14</v>
      </c>
    </row>
    <row r="853" spans="1:3" hidden="1">
      <c r="A853" t="s">
        <v>192</v>
      </c>
      <c r="B853" t="s">
        <v>223</v>
      </c>
      <c r="C853">
        <v>9755.14</v>
      </c>
    </row>
    <row r="854" spans="1:3" hidden="1">
      <c r="A854" t="s">
        <v>192</v>
      </c>
      <c r="B854" t="s">
        <v>223</v>
      </c>
      <c r="C854">
        <v>9755.14</v>
      </c>
    </row>
    <row r="855" spans="1:3" hidden="1">
      <c r="A855" t="s">
        <v>193</v>
      </c>
      <c r="B855" t="s">
        <v>223</v>
      </c>
      <c r="C855">
        <v>10258</v>
      </c>
    </row>
    <row r="856" spans="1:3" hidden="1">
      <c r="A856" t="s">
        <v>194</v>
      </c>
      <c r="B856" t="s">
        <v>223</v>
      </c>
      <c r="C856">
        <v>17087.3</v>
      </c>
    </row>
    <row r="857" spans="1:3" hidden="1">
      <c r="A857" t="s">
        <v>195</v>
      </c>
      <c r="B857" t="s">
        <v>223</v>
      </c>
      <c r="C857">
        <v>11207.8</v>
      </c>
    </row>
    <row r="858" spans="1:3" hidden="1">
      <c r="A858" t="s">
        <v>196</v>
      </c>
      <c r="B858" t="s">
        <v>223</v>
      </c>
      <c r="C858">
        <v>15976.7</v>
      </c>
    </row>
    <row r="859" spans="1:3" hidden="1">
      <c r="A859" t="s">
        <v>197</v>
      </c>
      <c r="B859" t="s">
        <v>223</v>
      </c>
      <c r="C859">
        <v>13445.3</v>
      </c>
    </row>
    <row r="860" spans="1:3" hidden="1">
      <c r="A860" t="s">
        <v>198</v>
      </c>
      <c r="B860" t="s">
        <v>223</v>
      </c>
      <c r="C860">
        <v>3427.22</v>
      </c>
    </row>
    <row r="861" spans="1:3" hidden="1">
      <c r="A861" t="s">
        <v>199</v>
      </c>
      <c r="B861" t="s">
        <v>223</v>
      </c>
      <c r="C861">
        <v>2247.79</v>
      </c>
    </row>
    <row r="862" spans="1:3" hidden="1">
      <c r="A862" t="s">
        <v>200</v>
      </c>
      <c r="B862" t="s">
        <v>223</v>
      </c>
      <c r="C862">
        <v>21041.7</v>
      </c>
    </row>
    <row r="863" spans="1:3" hidden="1">
      <c r="A863" t="s">
        <v>201</v>
      </c>
      <c r="B863" t="s">
        <v>223</v>
      </c>
      <c r="C863">
        <v>6486.78</v>
      </c>
    </row>
    <row r="864" spans="1:3" hidden="1">
      <c r="A864" t="s">
        <v>202</v>
      </c>
      <c r="B864" t="s">
        <v>223</v>
      </c>
      <c r="C864">
        <v>20389.099999999999</v>
      </c>
    </row>
    <row r="865" spans="1:3" hidden="1">
      <c r="A865" t="s">
        <v>203</v>
      </c>
      <c r="B865" t="s">
        <v>223</v>
      </c>
      <c r="C865">
        <v>13596.6</v>
      </c>
    </row>
    <row r="866" spans="1:3" hidden="1">
      <c r="A866" t="s">
        <v>102</v>
      </c>
      <c r="B866" t="s">
        <v>123</v>
      </c>
      <c r="C866">
        <v>10371.299999999999</v>
      </c>
    </row>
    <row r="867" spans="1:3" hidden="1">
      <c r="A867" t="s">
        <v>104</v>
      </c>
      <c r="B867" t="s">
        <v>123</v>
      </c>
      <c r="C867">
        <v>17180</v>
      </c>
    </row>
    <row r="868" spans="1:3" hidden="1">
      <c r="A868" t="s">
        <v>105</v>
      </c>
      <c r="B868" t="s">
        <v>123</v>
      </c>
      <c r="C868">
        <v>19488</v>
      </c>
    </row>
    <row r="869" spans="1:3" hidden="1">
      <c r="A869" t="s">
        <v>106</v>
      </c>
      <c r="B869" t="s">
        <v>123</v>
      </c>
      <c r="C869">
        <v>15305.9</v>
      </c>
    </row>
    <row r="870" spans="1:3" hidden="1">
      <c r="A870" t="s">
        <v>107</v>
      </c>
      <c r="B870" t="s">
        <v>123</v>
      </c>
      <c r="C870">
        <v>10025.6</v>
      </c>
    </row>
    <row r="871" spans="1:3" hidden="1">
      <c r="A871" t="s">
        <v>108</v>
      </c>
      <c r="B871" t="s">
        <v>123</v>
      </c>
      <c r="C871">
        <v>2252.4699999999998</v>
      </c>
    </row>
    <row r="872" spans="1:3" hidden="1">
      <c r="A872" t="s">
        <v>109</v>
      </c>
      <c r="B872" t="s">
        <v>123</v>
      </c>
      <c r="C872">
        <v>22270.9</v>
      </c>
    </row>
    <row r="873" spans="1:3" hidden="1">
      <c r="A873" t="s">
        <v>111</v>
      </c>
      <c r="B873" t="s">
        <v>123</v>
      </c>
      <c r="C873">
        <v>7490.4</v>
      </c>
    </row>
    <row r="874" spans="1:3" hidden="1">
      <c r="A874" t="s">
        <v>112</v>
      </c>
      <c r="B874" t="s">
        <v>123</v>
      </c>
      <c r="C874">
        <v>19970.5</v>
      </c>
    </row>
    <row r="875" spans="1:3" hidden="1">
      <c r="A875" t="s">
        <v>113</v>
      </c>
      <c r="B875" t="s">
        <v>123</v>
      </c>
      <c r="C875">
        <v>14997.9</v>
      </c>
    </row>
    <row r="876" spans="1:3" hidden="1">
      <c r="A876" t="s">
        <v>114</v>
      </c>
      <c r="B876" t="s">
        <v>123</v>
      </c>
      <c r="C876">
        <v>10838.2</v>
      </c>
    </row>
    <row r="877" spans="1:3" hidden="1">
      <c r="A877" t="s">
        <v>115</v>
      </c>
      <c r="B877" t="s">
        <v>123</v>
      </c>
      <c r="C877">
        <v>3249.27</v>
      </c>
    </row>
    <row r="878" spans="1:3" hidden="1">
      <c r="A878" t="s">
        <v>116</v>
      </c>
      <c r="B878" t="s">
        <v>123</v>
      </c>
      <c r="C878">
        <v>18238</v>
      </c>
    </row>
    <row r="879" spans="1:3" hidden="1">
      <c r="A879" t="s">
        <v>117</v>
      </c>
      <c r="B879" t="s">
        <v>123</v>
      </c>
      <c r="C879">
        <v>21465.599999999999</v>
      </c>
    </row>
    <row r="880" spans="1:3" hidden="1">
      <c r="A880" t="s">
        <v>118</v>
      </c>
      <c r="B880" t="s">
        <v>123</v>
      </c>
      <c r="C880">
        <v>21805</v>
      </c>
    </row>
    <row r="881" spans="1:3" hidden="1">
      <c r="A881" t="s">
        <v>120</v>
      </c>
      <c r="B881" t="s">
        <v>123</v>
      </c>
      <c r="C881">
        <v>10031.5</v>
      </c>
    </row>
    <row r="882" spans="1:3" hidden="1">
      <c r="A882" t="s">
        <v>121</v>
      </c>
      <c r="B882" t="s">
        <v>123</v>
      </c>
      <c r="C882">
        <v>15425.6</v>
      </c>
    </row>
    <row r="883" spans="1:3" hidden="1">
      <c r="A883" t="s">
        <v>122</v>
      </c>
      <c r="B883" t="s">
        <v>123</v>
      </c>
      <c r="C883">
        <v>18238</v>
      </c>
    </row>
    <row r="884" spans="1:3" hidden="1">
      <c r="A884" t="s">
        <v>123</v>
      </c>
      <c r="B884" t="s">
        <v>123</v>
      </c>
      <c r="C884">
        <v>0</v>
      </c>
    </row>
    <row r="885" spans="1:3" hidden="1">
      <c r="A885" t="s">
        <v>124</v>
      </c>
      <c r="B885" t="s">
        <v>123</v>
      </c>
      <c r="C885">
        <v>16752.599999999999</v>
      </c>
    </row>
    <row r="886" spans="1:3" hidden="1">
      <c r="A886" t="s">
        <v>125</v>
      </c>
      <c r="B886" t="s">
        <v>123</v>
      </c>
      <c r="C886">
        <v>20484.5</v>
      </c>
    </row>
    <row r="887" spans="1:3" hidden="1">
      <c r="A887" t="s">
        <v>103</v>
      </c>
      <c r="B887" t="s">
        <v>123</v>
      </c>
      <c r="C887">
        <v>20484.900000000001</v>
      </c>
    </row>
    <row r="888" spans="1:3" hidden="1">
      <c r="A888" t="s">
        <v>126</v>
      </c>
      <c r="B888" t="s">
        <v>123</v>
      </c>
      <c r="C888">
        <v>21207.1</v>
      </c>
    </row>
    <row r="889" spans="1:3" hidden="1">
      <c r="A889" t="s">
        <v>127</v>
      </c>
      <c r="B889" t="s">
        <v>123</v>
      </c>
      <c r="C889">
        <v>18067.099999999999</v>
      </c>
    </row>
    <row r="890" spans="1:3" hidden="1">
      <c r="A890" t="s">
        <v>128</v>
      </c>
      <c r="B890" t="s">
        <v>123</v>
      </c>
      <c r="C890">
        <v>16415.900000000001</v>
      </c>
    </row>
    <row r="891" spans="1:3" hidden="1">
      <c r="A891" t="s">
        <v>129</v>
      </c>
      <c r="B891" t="s">
        <v>123</v>
      </c>
      <c r="C891">
        <v>13390.4</v>
      </c>
    </row>
    <row r="892" spans="1:3" hidden="1">
      <c r="A892" t="s">
        <v>130</v>
      </c>
      <c r="B892" t="s">
        <v>123</v>
      </c>
      <c r="C892">
        <v>16840.5</v>
      </c>
    </row>
    <row r="893" spans="1:3" hidden="1">
      <c r="A893" t="s">
        <v>132</v>
      </c>
      <c r="B893" t="s">
        <v>123</v>
      </c>
      <c r="C893">
        <v>22338.1</v>
      </c>
    </row>
    <row r="894" spans="1:3" hidden="1">
      <c r="A894" t="s">
        <v>133</v>
      </c>
      <c r="B894" t="s">
        <v>123</v>
      </c>
      <c r="C894">
        <v>15425.3</v>
      </c>
    </row>
    <row r="895" spans="1:3" hidden="1">
      <c r="A895" t="s">
        <v>135</v>
      </c>
      <c r="B895" t="s">
        <v>123</v>
      </c>
      <c r="C895">
        <v>20236.599999999999</v>
      </c>
    </row>
    <row r="896" spans="1:3" hidden="1">
      <c r="A896" t="s">
        <v>136</v>
      </c>
      <c r="B896" t="s">
        <v>123</v>
      </c>
      <c r="C896">
        <v>16056</v>
      </c>
    </row>
    <row r="897" spans="1:5" hidden="1">
      <c r="A897" t="s">
        <v>137</v>
      </c>
      <c r="B897" t="s">
        <v>123</v>
      </c>
      <c r="C897">
        <v>19475.3</v>
      </c>
    </row>
    <row r="898" spans="1:5" hidden="1">
      <c r="A898" t="s">
        <v>138</v>
      </c>
      <c r="B898" t="s">
        <v>123</v>
      </c>
      <c r="C898">
        <v>14243.9</v>
      </c>
    </row>
    <row r="899" spans="1:5" hidden="1">
      <c r="A899" t="s">
        <v>140</v>
      </c>
      <c r="B899" t="s">
        <v>123</v>
      </c>
      <c r="C899">
        <v>15305.9</v>
      </c>
    </row>
    <row r="900" spans="1:5" hidden="1">
      <c r="A900" t="s">
        <v>142</v>
      </c>
      <c r="B900" t="s">
        <v>123</v>
      </c>
      <c r="C900">
        <v>4902.2299999999996</v>
      </c>
    </row>
    <row r="901" spans="1:5" hidden="1">
      <c r="A901" t="s">
        <v>143</v>
      </c>
      <c r="B901" t="s">
        <v>123</v>
      </c>
      <c r="C901">
        <v>19559.7</v>
      </c>
    </row>
    <row r="902" spans="1:5" hidden="1">
      <c r="A902" t="s">
        <v>145</v>
      </c>
      <c r="B902" t="s">
        <v>123</v>
      </c>
      <c r="C902">
        <v>8761.85</v>
      </c>
    </row>
    <row r="903" spans="1:5" hidden="1">
      <c r="A903" t="s">
        <v>146</v>
      </c>
      <c r="B903" t="s">
        <v>123</v>
      </c>
      <c r="C903">
        <v>11079.9</v>
      </c>
    </row>
    <row r="904" spans="1:5" hidden="1">
      <c r="A904" t="s">
        <v>147</v>
      </c>
      <c r="B904" t="s">
        <v>123</v>
      </c>
      <c r="C904">
        <v>10421.200000000001</v>
      </c>
    </row>
    <row r="905" spans="1:5" hidden="1">
      <c r="A905" t="s">
        <v>148</v>
      </c>
      <c r="B905" t="s">
        <v>123</v>
      </c>
      <c r="C905">
        <v>15103.2</v>
      </c>
    </row>
    <row r="906" spans="1:5" hidden="1">
      <c r="A906" t="s">
        <v>150</v>
      </c>
      <c r="B906" t="s">
        <v>123</v>
      </c>
      <c r="C906">
        <v>1458.02</v>
      </c>
    </row>
    <row r="907" spans="1:5" hidden="1">
      <c r="A907" t="s">
        <v>151</v>
      </c>
      <c r="B907" t="s">
        <v>123</v>
      </c>
      <c r="C907">
        <v>659.33900000000006</v>
      </c>
      <c r="D907">
        <v>200</v>
      </c>
      <c r="E907">
        <v>1000</v>
      </c>
    </row>
    <row r="908" spans="1:5" hidden="1">
      <c r="A908" t="s">
        <v>152</v>
      </c>
      <c r="B908" t="s">
        <v>123</v>
      </c>
      <c r="C908">
        <v>11048.6</v>
      </c>
    </row>
    <row r="909" spans="1:5" hidden="1">
      <c r="A909" t="s">
        <v>153</v>
      </c>
      <c r="B909" t="s">
        <v>123</v>
      </c>
      <c r="C909">
        <v>2252.4699999999998</v>
      </c>
      <c r="D909">
        <v>1300</v>
      </c>
      <c r="E909">
        <v>0</v>
      </c>
    </row>
    <row r="910" spans="1:5" hidden="1">
      <c r="A910" t="s">
        <v>154</v>
      </c>
      <c r="B910" t="s">
        <v>123</v>
      </c>
      <c r="C910">
        <v>13584.2</v>
      </c>
    </row>
    <row r="911" spans="1:5" hidden="1">
      <c r="A911" t="s">
        <v>155</v>
      </c>
      <c r="B911" t="s">
        <v>123</v>
      </c>
      <c r="C911">
        <v>15220.8</v>
      </c>
    </row>
    <row r="912" spans="1:5" hidden="1">
      <c r="A912" t="s">
        <v>156</v>
      </c>
      <c r="B912" t="s">
        <v>123</v>
      </c>
      <c r="C912">
        <v>16920.099999999999</v>
      </c>
    </row>
    <row r="913" spans="1:5" hidden="1">
      <c r="A913" t="s">
        <v>157</v>
      </c>
      <c r="B913" t="s">
        <v>123</v>
      </c>
      <c r="C913">
        <v>15295.6</v>
      </c>
    </row>
    <row r="914" spans="1:5" hidden="1">
      <c r="A914" t="s">
        <v>158</v>
      </c>
      <c r="B914" t="s">
        <v>123</v>
      </c>
      <c r="C914">
        <v>5519.56</v>
      </c>
      <c r="D914">
        <v>2806</v>
      </c>
      <c r="E914">
        <v>0</v>
      </c>
    </row>
    <row r="915" spans="1:5" hidden="1">
      <c r="A915" t="s">
        <v>159</v>
      </c>
      <c r="B915" t="s">
        <v>123</v>
      </c>
      <c r="C915">
        <v>13223.6</v>
      </c>
    </row>
    <row r="916" spans="1:5" hidden="1">
      <c r="A916" t="s">
        <v>160</v>
      </c>
      <c r="B916" t="s">
        <v>123</v>
      </c>
      <c r="C916">
        <v>4512.67</v>
      </c>
    </row>
    <row r="917" spans="1:5" hidden="1">
      <c r="A917" t="s">
        <v>161</v>
      </c>
      <c r="B917" t="s">
        <v>123</v>
      </c>
      <c r="C917">
        <v>20196.900000000001</v>
      </c>
    </row>
    <row r="918" spans="1:5" hidden="1">
      <c r="A918" t="s">
        <v>162</v>
      </c>
      <c r="B918" t="s">
        <v>123</v>
      </c>
      <c r="C918">
        <v>19901</v>
      </c>
    </row>
    <row r="919" spans="1:5" hidden="1">
      <c r="A919" t="s">
        <v>43</v>
      </c>
      <c r="B919" t="s">
        <v>123</v>
      </c>
      <c r="C919">
        <v>21060.3</v>
      </c>
    </row>
    <row r="920" spans="1:5" hidden="1">
      <c r="A920" t="s">
        <v>163</v>
      </c>
      <c r="B920" t="s">
        <v>123</v>
      </c>
      <c r="C920">
        <v>9953.77</v>
      </c>
    </row>
    <row r="921" spans="1:5" hidden="1">
      <c r="A921" t="s">
        <v>164</v>
      </c>
      <c r="B921" t="s">
        <v>123</v>
      </c>
      <c r="C921">
        <v>16633.7</v>
      </c>
    </row>
    <row r="922" spans="1:5" hidden="1">
      <c r="A922" t="s">
        <v>165</v>
      </c>
      <c r="B922" t="s">
        <v>123</v>
      </c>
      <c r="C922">
        <v>9671.41</v>
      </c>
    </row>
    <row r="923" spans="1:5" hidden="1">
      <c r="A923" t="s">
        <v>166</v>
      </c>
      <c r="B923" t="s">
        <v>123</v>
      </c>
      <c r="C923">
        <v>21543.9</v>
      </c>
    </row>
    <row r="924" spans="1:5" hidden="1">
      <c r="A924" t="s">
        <v>167</v>
      </c>
      <c r="B924" t="s">
        <v>123</v>
      </c>
      <c r="C924">
        <v>17382.099999999999</v>
      </c>
    </row>
    <row r="925" spans="1:5">
      <c r="A925" t="s">
        <v>169</v>
      </c>
      <c r="B925" t="s">
        <v>123</v>
      </c>
      <c r="C925">
        <v>10773.3</v>
      </c>
    </row>
    <row r="926" spans="1:5" hidden="1">
      <c r="A926" t="s">
        <v>170</v>
      </c>
      <c r="B926" t="s">
        <v>123</v>
      </c>
      <c r="C926">
        <v>15297.5</v>
      </c>
    </row>
    <row r="927" spans="1:5" hidden="1">
      <c r="A927" t="s">
        <v>172</v>
      </c>
      <c r="B927" t="s">
        <v>123</v>
      </c>
      <c r="C927">
        <v>2251.54</v>
      </c>
    </row>
    <row r="928" spans="1:5" hidden="1">
      <c r="A928" t="s">
        <v>172</v>
      </c>
      <c r="B928" t="s">
        <v>123</v>
      </c>
      <c r="C928">
        <v>2251.54</v>
      </c>
    </row>
    <row r="929" spans="1:5" hidden="1">
      <c r="A929" t="s">
        <v>172</v>
      </c>
      <c r="B929" t="s">
        <v>123</v>
      </c>
      <c r="C929">
        <v>2251.54</v>
      </c>
      <c r="D929">
        <v>3000</v>
      </c>
      <c r="E929">
        <v>0</v>
      </c>
    </row>
    <row r="930" spans="1:5" hidden="1">
      <c r="A930" t="s">
        <v>172</v>
      </c>
      <c r="B930" t="s">
        <v>123</v>
      </c>
      <c r="C930">
        <v>2251.54</v>
      </c>
    </row>
    <row r="931" spans="1:5" hidden="1">
      <c r="A931" t="s">
        <v>172</v>
      </c>
      <c r="B931" t="s">
        <v>123</v>
      </c>
      <c r="C931">
        <v>2251.54</v>
      </c>
    </row>
    <row r="932" spans="1:5" hidden="1">
      <c r="A932" t="s">
        <v>172</v>
      </c>
      <c r="B932" t="s">
        <v>123</v>
      </c>
      <c r="C932">
        <v>2251.54</v>
      </c>
      <c r="D932">
        <v>5000</v>
      </c>
      <c r="E932">
        <v>0</v>
      </c>
    </row>
    <row r="933" spans="1:5" hidden="1">
      <c r="A933" t="s">
        <v>173</v>
      </c>
      <c r="B933" t="s">
        <v>123</v>
      </c>
      <c r="C933">
        <v>12014.9</v>
      </c>
    </row>
    <row r="934" spans="1:5" hidden="1">
      <c r="A934" t="s">
        <v>174</v>
      </c>
      <c r="B934" t="s">
        <v>123</v>
      </c>
      <c r="C934">
        <v>21023.200000000001</v>
      </c>
    </row>
    <row r="935" spans="1:5" hidden="1">
      <c r="A935" t="s">
        <v>176</v>
      </c>
      <c r="B935" t="s">
        <v>123</v>
      </c>
      <c r="C935">
        <v>4139.3500000000004</v>
      </c>
    </row>
    <row r="936" spans="1:5" hidden="1">
      <c r="A936" t="s">
        <v>177</v>
      </c>
      <c r="B936" t="s">
        <v>123</v>
      </c>
      <c r="C936">
        <v>15306.8</v>
      </c>
    </row>
    <row r="937" spans="1:5" hidden="1">
      <c r="A937" t="s">
        <v>179</v>
      </c>
      <c r="B937" t="s">
        <v>123</v>
      </c>
      <c r="C937">
        <v>15305.9</v>
      </c>
    </row>
    <row r="938" spans="1:5" hidden="1">
      <c r="A938" t="s">
        <v>181</v>
      </c>
      <c r="B938" t="s">
        <v>123</v>
      </c>
      <c r="C938">
        <v>14000.3</v>
      </c>
    </row>
    <row r="939" spans="1:5" hidden="1">
      <c r="A939" t="s">
        <v>182</v>
      </c>
      <c r="B939" t="s">
        <v>123</v>
      </c>
      <c r="C939">
        <v>4046.15</v>
      </c>
    </row>
    <row r="940" spans="1:5" hidden="1">
      <c r="A940" t="s">
        <v>183</v>
      </c>
      <c r="B940" t="s">
        <v>123</v>
      </c>
      <c r="C940">
        <v>10419.200000000001</v>
      </c>
    </row>
    <row r="941" spans="1:5" hidden="1">
      <c r="A941" t="s">
        <v>184</v>
      </c>
      <c r="B941" t="s">
        <v>123</v>
      </c>
      <c r="C941">
        <v>15190.1</v>
      </c>
    </row>
    <row r="942" spans="1:5" hidden="1">
      <c r="A942" t="s">
        <v>185</v>
      </c>
      <c r="B942" t="s">
        <v>123</v>
      </c>
      <c r="C942">
        <v>14850.8</v>
      </c>
    </row>
    <row r="943" spans="1:5" hidden="1">
      <c r="A943" t="s">
        <v>187</v>
      </c>
      <c r="B943" t="s">
        <v>123</v>
      </c>
      <c r="C943">
        <v>18312.400000000001</v>
      </c>
    </row>
    <row r="944" spans="1:5" hidden="1">
      <c r="A944" t="s">
        <v>188</v>
      </c>
      <c r="B944" t="s">
        <v>123</v>
      </c>
      <c r="C944">
        <v>1052.53</v>
      </c>
    </row>
    <row r="945" spans="1:5" hidden="1">
      <c r="A945" t="s">
        <v>189</v>
      </c>
      <c r="B945" t="s">
        <v>123</v>
      </c>
      <c r="C945">
        <v>15605.7</v>
      </c>
    </row>
    <row r="946" spans="1:5" hidden="1">
      <c r="A946" t="s">
        <v>190</v>
      </c>
      <c r="B946" t="s">
        <v>123</v>
      </c>
      <c r="C946">
        <v>19497.599999999999</v>
      </c>
    </row>
    <row r="947" spans="1:5" hidden="1">
      <c r="A947" t="s">
        <v>192</v>
      </c>
      <c r="B947" t="s">
        <v>123</v>
      </c>
      <c r="C947">
        <v>10401.4</v>
      </c>
    </row>
    <row r="948" spans="1:5" hidden="1">
      <c r="A948" t="s">
        <v>192</v>
      </c>
      <c r="B948" t="s">
        <v>123</v>
      </c>
      <c r="C948">
        <v>10401.4</v>
      </c>
    </row>
    <row r="949" spans="1:5" hidden="1">
      <c r="A949" t="s">
        <v>192</v>
      </c>
      <c r="B949" t="s">
        <v>123</v>
      </c>
      <c r="C949">
        <v>10401.4</v>
      </c>
    </row>
    <row r="950" spans="1:5" hidden="1">
      <c r="A950" t="s">
        <v>192</v>
      </c>
      <c r="B950" t="s">
        <v>123</v>
      </c>
      <c r="C950">
        <v>10401.4</v>
      </c>
    </row>
    <row r="951" spans="1:5" hidden="1">
      <c r="A951" t="s">
        <v>193</v>
      </c>
      <c r="B951" t="s">
        <v>123</v>
      </c>
      <c r="C951">
        <v>9671.52</v>
      </c>
      <c r="D951">
        <v>2000</v>
      </c>
      <c r="E951">
        <v>0</v>
      </c>
    </row>
    <row r="952" spans="1:5" hidden="1">
      <c r="A952" t="s">
        <v>194</v>
      </c>
      <c r="B952" t="s">
        <v>123</v>
      </c>
      <c r="C952">
        <v>17726.5</v>
      </c>
    </row>
    <row r="953" spans="1:5" hidden="1">
      <c r="A953" t="s">
        <v>195</v>
      </c>
      <c r="B953" t="s">
        <v>123</v>
      </c>
      <c r="C953">
        <v>10620.7</v>
      </c>
    </row>
    <row r="954" spans="1:5" hidden="1">
      <c r="A954" t="s">
        <v>196</v>
      </c>
      <c r="B954" t="s">
        <v>123</v>
      </c>
      <c r="C954">
        <v>15233.5</v>
      </c>
    </row>
    <row r="955" spans="1:5" hidden="1">
      <c r="A955" t="s">
        <v>197</v>
      </c>
      <c r="B955" t="s">
        <v>123</v>
      </c>
      <c r="C955">
        <v>12702.2</v>
      </c>
    </row>
    <row r="956" spans="1:5" hidden="1">
      <c r="A956" t="s">
        <v>198</v>
      </c>
      <c r="B956" t="s">
        <v>123</v>
      </c>
      <c r="C956">
        <v>2840.02</v>
      </c>
    </row>
    <row r="957" spans="1:5" hidden="1">
      <c r="A957" t="s">
        <v>199</v>
      </c>
      <c r="B957" t="s">
        <v>123</v>
      </c>
      <c r="C957">
        <v>1782.35</v>
      </c>
    </row>
    <row r="958" spans="1:5" hidden="1">
      <c r="A958" t="s">
        <v>200</v>
      </c>
      <c r="B958" t="s">
        <v>123</v>
      </c>
      <c r="C958">
        <v>20454.599999999999</v>
      </c>
    </row>
    <row r="959" spans="1:5" hidden="1">
      <c r="A959" t="s">
        <v>201</v>
      </c>
      <c r="B959" t="s">
        <v>123</v>
      </c>
      <c r="C959">
        <v>6298.52</v>
      </c>
    </row>
    <row r="960" spans="1:5" hidden="1">
      <c r="A960" t="s">
        <v>202</v>
      </c>
      <c r="B960" t="s">
        <v>123</v>
      </c>
      <c r="C960">
        <v>19717.7</v>
      </c>
    </row>
    <row r="961" spans="1:3" hidden="1">
      <c r="A961" t="s">
        <v>203</v>
      </c>
      <c r="B961" t="s">
        <v>123</v>
      </c>
      <c r="C961">
        <v>12853.5</v>
      </c>
    </row>
  </sheetData>
  <autoFilter ref="A1:A961">
    <filterColumn colId="0">
      <filters>
        <filter val="Qatar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0" tint="-0.249977111117893"/>
  </sheetPr>
  <dimension ref="A1:AI89"/>
  <sheetViews>
    <sheetView topLeftCell="I1" zoomScale="120" zoomScaleNormal="120" workbookViewId="0">
      <pane ySplit="1" topLeftCell="A55" activePane="bottomLeft" state="frozen"/>
      <selection pane="bottomLeft" activeCell="N103" sqref="N103"/>
    </sheetView>
  </sheetViews>
  <sheetFormatPr baseColWidth="10" defaultRowHeight="15.75"/>
  <sheetData>
    <row r="1" spans="1:35">
      <c r="A1" s="89" t="s">
        <v>224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5" hidden="1">
      <c r="A2" t="s">
        <v>102</v>
      </c>
      <c r="B2">
        <v>36.301651213100001</v>
      </c>
      <c r="C2">
        <v>36.764515438700002</v>
      </c>
      <c r="D2">
        <v>37.1377760337</v>
      </c>
      <c r="E2">
        <v>37.447974180599999</v>
      </c>
      <c r="F2">
        <v>37.747897960899998</v>
      </c>
      <c r="G2">
        <v>38.034394806599998</v>
      </c>
      <c r="H2">
        <v>38.325658458299998</v>
      </c>
      <c r="I2">
        <v>38.655501285200003</v>
      </c>
      <c r="J2">
        <v>39.015447851300003</v>
      </c>
      <c r="K2">
        <v>39.420264349200004</v>
      </c>
      <c r="L2">
        <v>39.879904579700003</v>
      </c>
      <c r="M2">
        <v>40.423145890999997</v>
      </c>
      <c r="N2">
        <v>41.197197214600003</v>
      </c>
      <c r="O2">
        <v>42.512085331000002</v>
      </c>
      <c r="P2">
        <v>44.568445552699998</v>
      </c>
      <c r="Q2">
        <v>49.979325485799997</v>
      </c>
      <c r="R2">
        <v>55.586840125899997</v>
      </c>
      <c r="S2">
        <v>61.364718154899997</v>
      </c>
      <c r="T2">
        <v>63.693403498400002</v>
      </c>
      <c r="U2">
        <v>60.865807417500001</v>
      </c>
      <c r="V2">
        <v>56.833270069800001</v>
      </c>
      <c r="W2">
        <v>53.573530163299999</v>
      </c>
      <c r="X2">
        <v>51.487746388600002</v>
      </c>
      <c r="Y2">
        <v>50.336783316899997</v>
      </c>
      <c r="Z2">
        <v>49.802097121800003</v>
      </c>
      <c r="AA2">
        <v>49.984233339200003</v>
      </c>
      <c r="AB2">
        <v>50.739233597899997</v>
      </c>
      <c r="AC2">
        <v>51.993048740900001</v>
      </c>
      <c r="AD2">
        <v>53.655694154300001</v>
      </c>
      <c r="AE2">
        <v>54.814323960899998</v>
      </c>
      <c r="AF2">
        <v>56.468935448300002</v>
      </c>
    </row>
    <row r="3" spans="1:35" s="4" customFormat="1" hidden="1">
      <c r="A3" t="s">
        <v>104</v>
      </c>
      <c r="B3">
        <v>121.49403203999999</v>
      </c>
      <c r="C3">
        <v>119.44508914399999</v>
      </c>
      <c r="D3">
        <v>119.580409102</v>
      </c>
      <c r="E3">
        <v>124.653779136</v>
      </c>
      <c r="F3">
        <v>131.54745945400001</v>
      </c>
      <c r="G3">
        <v>137.405323603</v>
      </c>
      <c r="H3">
        <v>141.24604225300001</v>
      </c>
      <c r="I3">
        <v>142.81929001899999</v>
      </c>
      <c r="J3">
        <v>143.098086249</v>
      </c>
      <c r="K3">
        <v>143.128136845</v>
      </c>
      <c r="L3">
        <v>143.581891246</v>
      </c>
      <c r="M3">
        <v>144.601474913</v>
      </c>
      <c r="N3">
        <v>146.17561039</v>
      </c>
      <c r="O3">
        <v>148.190399364</v>
      </c>
      <c r="P3">
        <v>150.66698227099999</v>
      </c>
      <c r="Q3">
        <v>153.43480759600001</v>
      </c>
      <c r="R3">
        <v>156.434515385</v>
      </c>
      <c r="S3">
        <v>159.48226227399999</v>
      </c>
      <c r="T3">
        <v>161.980880318</v>
      </c>
      <c r="U3">
        <v>164.154514877</v>
      </c>
      <c r="V3">
        <v>165.96393851100001</v>
      </c>
      <c r="W3">
        <v>167.31346124300001</v>
      </c>
      <c r="X3">
        <v>168.27702181999999</v>
      </c>
      <c r="Y3">
        <v>168.97225664999999</v>
      </c>
      <c r="Z3">
        <v>169.434971932</v>
      </c>
      <c r="AA3">
        <v>169.82568684899999</v>
      </c>
      <c r="AB3">
        <v>170.19830817100001</v>
      </c>
      <c r="AC3">
        <v>170.21747622800001</v>
      </c>
      <c r="AD3">
        <v>170.03994832800001</v>
      </c>
      <c r="AE3">
        <v>170.17221571799999</v>
      </c>
      <c r="AF3">
        <v>169.92480070600001</v>
      </c>
      <c r="AH3" s="5"/>
      <c r="AI3" s="6"/>
    </row>
    <row r="4" spans="1:35" hidden="1">
      <c r="A4" t="s">
        <v>105</v>
      </c>
      <c r="B4">
        <v>37.961026974100001</v>
      </c>
      <c r="C4">
        <v>38.086071862799997</v>
      </c>
      <c r="D4">
        <v>39.032196104699999</v>
      </c>
      <c r="E4">
        <v>40.033404041600001</v>
      </c>
      <c r="F4">
        <v>41.148255356200004</v>
      </c>
      <c r="G4">
        <v>42.353415525000003</v>
      </c>
      <c r="H4">
        <v>43.577189263599998</v>
      </c>
      <c r="I4">
        <v>44.818521036999996</v>
      </c>
      <c r="J4">
        <v>46.021991157999999</v>
      </c>
      <c r="K4">
        <v>47.209331560700001</v>
      </c>
      <c r="L4">
        <v>48.424750729800003</v>
      </c>
      <c r="M4">
        <v>49.930146388300003</v>
      </c>
      <c r="N4">
        <v>51.979794584399997</v>
      </c>
      <c r="O4">
        <v>54.684062812199997</v>
      </c>
      <c r="P4">
        <v>58.1478578181</v>
      </c>
      <c r="Q4">
        <v>61.9555163128</v>
      </c>
      <c r="R4">
        <v>65.647253886100003</v>
      </c>
      <c r="S4">
        <v>68.949623306399999</v>
      </c>
      <c r="T4">
        <v>71.2949827013</v>
      </c>
      <c r="U4">
        <v>72.7500862216</v>
      </c>
      <c r="V4">
        <v>73.406573383199998</v>
      </c>
      <c r="W4">
        <v>73.409440816599997</v>
      </c>
      <c r="X4">
        <v>72.994100078100004</v>
      </c>
      <c r="Y4">
        <v>72.420411424199997</v>
      </c>
      <c r="Z4">
        <v>72.137699838499998</v>
      </c>
      <c r="AA4">
        <v>71.884240094199995</v>
      </c>
      <c r="AB4">
        <v>71.715793573200003</v>
      </c>
      <c r="AC4">
        <v>71.547577078000003</v>
      </c>
      <c r="AD4">
        <v>71.579186581399995</v>
      </c>
      <c r="AE4">
        <v>70.985088126700006</v>
      </c>
      <c r="AF4">
        <v>71.383908565300004</v>
      </c>
    </row>
    <row r="5" spans="1:35" hidden="1">
      <c r="A5" t="s">
        <v>106</v>
      </c>
      <c r="B5">
        <v>46.683532653900002</v>
      </c>
      <c r="C5">
        <v>47.002653878300002</v>
      </c>
      <c r="D5">
        <v>47.209289372000001</v>
      </c>
      <c r="E5">
        <v>47.3467025076</v>
      </c>
      <c r="F5">
        <v>47.274782024099999</v>
      </c>
      <c r="G5">
        <v>46.957092351100002</v>
      </c>
      <c r="H5">
        <v>46.416301009000001</v>
      </c>
      <c r="I5">
        <v>46.1182201982</v>
      </c>
      <c r="J5">
        <v>45.738344390499996</v>
      </c>
      <c r="K5">
        <v>45.399899088399998</v>
      </c>
      <c r="L5">
        <v>45.133679513799997</v>
      </c>
      <c r="M5">
        <v>45.186341080299997</v>
      </c>
      <c r="N5">
        <v>45.484890290700001</v>
      </c>
      <c r="O5">
        <v>46.121303131799998</v>
      </c>
      <c r="P5">
        <v>46.635032109400001</v>
      </c>
      <c r="Q5">
        <v>46.7811974922</v>
      </c>
      <c r="R5">
        <v>46.584227221200003</v>
      </c>
      <c r="S5">
        <v>46.646263107700001</v>
      </c>
      <c r="T5">
        <v>47.0503628023</v>
      </c>
      <c r="U5">
        <v>47.904276279400001</v>
      </c>
      <c r="V5">
        <v>48.699238405300001</v>
      </c>
      <c r="W5">
        <v>49.609330120800003</v>
      </c>
      <c r="X5">
        <v>50.705430300800003</v>
      </c>
      <c r="Y5">
        <v>51.9251844359</v>
      </c>
      <c r="Z5">
        <v>53.193310047399997</v>
      </c>
      <c r="AA5">
        <v>54.221219865899997</v>
      </c>
      <c r="AB5">
        <v>54.704721246200002</v>
      </c>
      <c r="AC5">
        <v>54.535294946699999</v>
      </c>
      <c r="AD5">
        <v>53.994557465900002</v>
      </c>
      <c r="AE5">
        <v>53.715328906899998</v>
      </c>
      <c r="AF5">
        <v>53.9944280518</v>
      </c>
    </row>
    <row r="6" spans="1:35" hidden="1">
      <c r="A6" t="s">
        <v>107</v>
      </c>
      <c r="B6">
        <v>72.846427669299999</v>
      </c>
      <c r="C6">
        <v>69.3967300618</v>
      </c>
      <c r="D6">
        <v>66.622798465200006</v>
      </c>
      <c r="E6">
        <v>64.898776424100006</v>
      </c>
      <c r="F6">
        <v>64.515503102699995</v>
      </c>
      <c r="G6">
        <v>64.897234149100001</v>
      </c>
      <c r="H6">
        <v>65.154315477099999</v>
      </c>
      <c r="I6">
        <v>65.256395569600002</v>
      </c>
      <c r="J6">
        <v>65.134264822199995</v>
      </c>
      <c r="K6">
        <v>64.811897830199996</v>
      </c>
      <c r="L6">
        <v>64.154242225800004</v>
      </c>
      <c r="M6">
        <v>63.021914836400001</v>
      </c>
      <c r="N6">
        <v>61.166708861899998</v>
      </c>
      <c r="O6">
        <v>58.772283585499999</v>
      </c>
      <c r="P6">
        <v>55.962937756000002</v>
      </c>
      <c r="Q6">
        <v>53.047058204700001</v>
      </c>
      <c r="R6">
        <v>50.080127127499999</v>
      </c>
      <c r="S6">
        <v>47.4230451651</v>
      </c>
      <c r="T6">
        <v>44.833557255800002</v>
      </c>
      <c r="U6">
        <v>42.536877898500002</v>
      </c>
      <c r="V6">
        <v>40.603423895200002</v>
      </c>
      <c r="W6">
        <v>38.939739642100001</v>
      </c>
      <c r="X6">
        <v>37.412279924000003</v>
      </c>
      <c r="Y6">
        <v>35.994851037099998</v>
      </c>
      <c r="Z6">
        <v>34.709237806499999</v>
      </c>
      <c r="AA6">
        <v>33.678073598700003</v>
      </c>
      <c r="AB6">
        <v>32.794351513999999</v>
      </c>
      <c r="AC6">
        <v>32.137023192299999</v>
      </c>
      <c r="AD6">
        <v>31.647241680499999</v>
      </c>
      <c r="AE6">
        <v>30.594355568299999</v>
      </c>
      <c r="AF6">
        <v>29.930790632699999</v>
      </c>
    </row>
    <row r="7" spans="1:35" hidden="1">
      <c r="A7" t="s">
        <v>108</v>
      </c>
      <c r="B7">
        <v>12.3856946541</v>
      </c>
      <c r="C7">
        <v>12.730095023500001</v>
      </c>
      <c r="D7">
        <v>12.9920806052</v>
      </c>
      <c r="E7">
        <v>13.213518305099999</v>
      </c>
      <c r="F7">
        <v>13.398697694299999</v>
      </c>
      <c r="G7">
        <v>13.5635214597</v>
      </c>
      <c r="H7">
        <v>13.733206472699999</v>
      </c>
      <c r="I7">
        <v>13.9293995838</v>
      </c>
      <c r="J7">
        <v>14.1503868037</v>
      </c>
      <c r="K7">
        <v>14.3892680492</v>
      </c>
      <c r="L7">
        <v>14.6383218439</v>
      </c>
      <c r="M7">
        <v>14.869214377400001</v>
      </c>
      <c r="N7">
        <v>15.081083662199999</v>
      </c>
      <c r="O7">
        <v>15.296936023300001</v>
      </c>
      <c r="P7">
        <v>15.505216342200001</v>
      </c>
      <c r="Q7">
        <v>15.722321689099999</v>
      </c>
      <c r="R7">
        <v>15.9623811225</v>
      </c>
      <c r="S7">
        <v>16.2253743972</v>
      </c>
      <c r="T7">
        <v>16.497598704200001</v>
      </c>
      <c r="U7">
        <v>16.7714770774</v>
      </c>
      <c r="V7">
        <v>17.029579701999999</v>
      </c>
      <c r="W7">
        <v>17.248519738999999</v>
      </c>
      <c r="X7">
        <v>17.4222213008</v>
      </c>
      <c r="Y7">
        <v>17.559580087299999</v>
      </c>
      <c r="Z7">
        <v>17.695474980299998</v>
      </c>
      <c r="AA7">
        <v>17.853403804599999</v>
      </c>
      <c r="AB7">
        <v>18.063214329699999</v>
      </c>
      <c r="AC7">
        <v>18.3420929923</v>
      </c>
      <c r="AD7">
        <v>18.694419157700001</v>
      </c>
      <c r="AE7">
        <v>19.089225135100001</v>
      </c>
      <c r="AF7">
        <v>19.563643276200001</v>
      </c>
    </row>
    <row r="8" spans="1:35" hidden="1">
      <c r="A8" t="s">
        <v>109</v>
      </c>
      <c r="B8">
        <v>46.683532653900002</v>
      </c>
      <c r="C8">
        <v>47.002653878300002</v>
      </c>
      <c r="D8">
        <v>47.209289372000001</v>
      </c>
      <c r="E8">
        <v>47.3467025076</v>
      </c>
      <c r="F8">
        <v>47.274782024099999</v>
      </c>
      <c r="G8">
        <v>46.957092351100002</v>
      </c>
      <c r="H8">
        <v>46.416301009000001</v>
      </c>
      <c r="I8">
        <v>46.1182201982</v>
      </c>
      <c r="J8">
        <v>45.738344390499996</v>
      </c>
      <c r="K8">
        <v>45.399899088399998</v>
      </c>
      <c r="L8">
        <v>45.133679513799997</v>
      </c>
      <c r="M8">
        <v>45.186341080299997</v>
      </c>
      <c r="N8">
        <v>45.484890290700001</v>
      </c>
      <c r="O8">
        <v>46.121303131799998</v>
      </c>
      <c r="P8">
        <v>46.635032109400001</v>
      </c>
      <c r="Q8">
        <v>46.7811974922</v>
      </c>
      <c r="R8">
        <v>46.584227221200003</v>
      </c>
      <c r="S8">
        <v>46.646263107700001</v>
      </c>
      <c r="T8">
        <v>47.0503628023</v>
      </c>
      <c r="U8">
        <v>47.904276279400001</v>
      </c>
      <c r="V8">
        <v>48.699238405300001</v>
      </c>
      <c r="W8">
        <v>49.609330120800003</v>
      </c>
      <c r="X8">
        <v>50.705430300800003</v>
      </c>
      <c r="Y8">
        <v>51.9251844359</v>
      </c>
      <c r="Z8">
        <v>53.193310047399997</v>
      </c>
      <c r="AA8">
        <v>54.221219865899997</v>
      </c>
      <c r="AB8">
        <v>54.704721246200002</v>
      </c>
      <c r="AC8">
        <v>54.535294946699999</v>
      </c>
      <c r="AD8">
        <v>53.994557465900002</v>
      </c>
      <c r="AE8">
        <v>53.715328906899998</v>
      </c>
      <c r="AF8">
        <v>53.9944280518</v>
      </c>
    </row>
    <row r="9" spans="1:35" hidden="1">
      <c r="A9" t="s">
        <v>111</v>
      </c>
      <c r="B9">
        <v>30.935708032699999</v>
      </c>
      <c r="C9">
        <v>34.377750061</v>
      </c>
      <c r="D9">
        <v>37.892093788499999</v>
      </c>
      <c r="E9">
        <v>42.347642970599999</v>
      </c>
      <c r="F9">
        <v>48.070973128200002</v>
      </c>
      <c r="G9">
        <v>57.631134292600002</v>
      </c>
      <c r="H9">
        <v>70.3297856035</v>
      </c>
      <c r="I9">
        <v>81.379762380900004</v>
      </c>
      <c r="J9">
        <v>90.169686090200003</v>
      </c>
      <c r="K9">
        <v>83.519063780500005</v>
      </c>
      <c r="L9">
        <v>73.063222982499994</v>
      </c>
      <c r="M9">
        <v>68.943699207700007</v>
      </c>
      <c r="N9">
        <v>68.521439137499996</v>
      </c>
      <c r="O9">
        <v>69.395508707299996</v>
      </c>
      <c r="P9">
        <v>69.989810279400004</v>
      </c>
      <c r="Q9">
        <v>69.847260392899997</v>
      </c>
      <c r="R9">
        <v>70.2516546457</v>
      </c>
      <c r="S9">
        <v>71.045372475299999</v>
      </c>
      <c r="T9">
        <v>71.638011363199993</v>
      </c>
      <c r="U9">
        <v>71.867375394500002</v>
      </c>
      <c r="V9">
        <v>71.732271733499999</v>
      </c>
      <c r="W9">
        <v>71.465927261999994</v>
      </c>
      <c r="X9">
        <v>71.4006160884</v>
      </c>
      <c r="Y9">
        <v>71.619261716500006</v>
      </c>
      <c r="Z9">
        <v>71.827972185700006</v>
      </c>
      <c r="AA9">
        <v>71.949026289299994</v>
      </c>
      <c r="AB9">
        <v>72.030835808999996</v>
      </c>
      <c r="AC9">
        <v>72.002514949100004</v>
      </c>
      <c r="AD9">
        <v>71.887110740400004</v>
      </c>
      <c r="AE9">
        <v>70.929806938300004</v>
      </c>
      <c r="AF9">
        <v>70.322992690800007</v>
      </c>
    </row>
    <row r="10" spans="1:35" hidden="1">
      <c r="A10" t="s">
        <v>112</v>
      </c>
      <c r="B10">
        <v>46.683532653900002</v>
      </c>
      <c r="C10">
        <v>47.002653878300002</v>
      </c>
      <c r="D10">
        <v>47.209289372000001</v>
      </c>
      <c r="E10">
        <v>47.3467025076</v>
      </c>
      <c r="F10">
        <v>47.274782024099999</v>
      </c>
      <c r="G10">
        <v>46.957092351100002</v>
      </c>
      <c r="H10">
        <v>46.416301009000001</v>
      </c>
      <c r="I10">
        <v>46.1182201982</v>
      </c>
      <c r="J10">
        <v>45.738344390499996</v>
      </c>
      <c r="K10">
        <v>45.399899088399998</v>
      </c>
      <c r="L10">
        <v>45.133679513799997</v>
      </c>
      <c r="M10">
        <v>45.186341080299997</v>
      </c>
      <c r="N10">
        <v>45.484890290700001</v>
      </c>
      <c r="O10">
        <v>46.121303131799998</v>
      </c>
      <c r="P10">
        <v>46.635032109400001</v>
      </c>
      <c r="Q10">
        <v>46.7811974922</v>
      </c>
      <c r="R10">
        <v>46.584227221200003</v>
      </c>
      <c r="S10">
        <v>46.646263107700001</v>
      </c>
      <c r="T10">
        <v>47.0503628023</v>
      </c>
      <c r="U10">
        <v>47.904276279400001</v>
      </c>
      <c r="V10">
        <v>48.699238405300001</v>
      </c>
      <c r="W10">
        <v>49.609330120800003</v>
      </c>
      <c r="X10">
        <v>50.705430300800003</v>
      </c>
      <c r="Y10">
        <v>51.9251844359</v>
      </c>
      <c r="Z10">
        <v>53.193310047399997</v>
      </c>
      <c r="AA10">
        <v>54.221219865899997</v>
      </c>
      <c r="AB10">
        <v>54.704721246200002</v>
      </c>
      <c r="AC10">
        <v>54.535294946699999</v>
      </c>
      <c r="AD10">
        <v>53.994557465900002</v>
      </c>
      <c r="AE10">
        <v>53.715328906899998</v>
      </c>
      <c r="AF10">
        <v>53.9944280518</v>
      </c>
    </row>
    <row r="11" spans="1:35" hidden="1">
      <c r="A11" t="s">
        <v>113</v>
      </c>
      <c r="B11">
        <v>46.683532653900002</v>
      </c>
      <c r="C11">
        <v>47.002653878300002</v>
      </c>
      <c r="D11">
        <v>47.209289372000001</v>
      </c>
      <c r="E11">
        <v>47.3467025076</v>
      </c>
      <c r="F11">
        <v>47.274782024099999</v>
      </c>
      <c r="G11">
        <v>46.957092351100002</v>
      </c>
      <c r="H11">
        <v>46.416301009000001</v>
      </c>
      <c r="I11">
        <v>46.1182201982</v>
      </c>
      <c r="J11">
        <v>45.738344390499996</v>
      </c>
      <c r="K11">
        <v>45.399899088399998</v>
      </c>
      <c r="L11">
        <v>45.133679513799997</v>
      </c>
      <c r="M11">
        <v>45.186341080299997</v>
      </c>
      <c r="N11">
        <v>45.484890290700001</v>
      </c>
      <c r="O11">
        <v>46.121303131799998</v>
      </c>
      <c r="P11">
        <v>46.635032109400001</v>
      </c>
      <c r="Q11">
        <v>46.7811974922</v>
      </c>
      <c r="R11">
        <v>46.584227221200003</v>
      </c>
      <c r="S11">
        <v>46.646263107700001</v>
      </c>
      <c r="T11">
        <v>47.0503628023</v>
      </c>
      <c r="U11">
        <v>47.904276279400001</v>
      </c>
      <c r="V11">
        <v>48.699238405300001</v>
      </c>
      <c r="W11">
        <v>49.609330120800003</v>
      </c>
      <c r="X11">
        <v>50.705430300800003</v>
      </c>
      <c r="Y11">
        <v>51.9251844359</v>
      </c>
      <c r="Z11">
        <v>53.193310047399997</v>
      </c>
      <c r="AA11">
        <v>54.221219865899997</v>
      </c>
      <c r="AB11">
        <v>54.704721246200002</v>
      </c>
      <c r="AC11">
        <v>54.535294946699999</v>
      </c>
      <c r="AD11">
        <v>53.994557465900002</v>
      </c>
      <c r="AE11">
        <v>53.715328906899998</v>
      </c>
      <c r="AF11">
        <v>53.9944280518</v>
      </c>
    </row>
    <row r="12" spans="1:35" hidden="1">
      <c r="A12" t="s">
        <v>114</v>
      </c>
      <c r="B12">
        <v>36.301651213100001</v>
      </c>
      <c r="C12">
        <v>36.764515438700002</v>
      </c>
      <c r="D12">
        <v>37.1377760337</v>
      </c>
      <c r="E12">
        <v>37.447974180599999</v>
      </c>
      <c r="F12">
        <v>37.747897960899998</v>
      </c>
      <c r="G12">
        <v>38.034394806599998</v>
      </c>
      <c r="H12">
        <v>38.325658458299998</v>
      </c>
      <c r="I12">
        <v>38.655501285200003</v>
      </c>
      <c r="J12">
        <v>39.015447851300003</v>
      </c>
      <c r="K12">
        <v>39.420264349200004</v>
      </c>
      <c r="L12">
        <v>39.879904579700003</v>
      </c>
      <c r="M12">
        <v>40.423145890999997</v>
      </c>
      <c r="N12">
        <v>41.197197214600003</v>
      </c>
      <c r="O12">
        <v>42.512085331000002</v>
      </c>
      <c r="P12">
        <v>44.568445552699998</v>
      </c>
      <c r="Q12">
        <v>49.979325485799997</v>
      </c>
      <c r="R12">
        <v>55.586840125899997</v>
      </c>
      <c r="S12">
        <v>61.364718154899997</v>
      </c>
      <c r="T12">
        <v>63.693403498400002</v>
      </c>
      <c r="U12">
        <v>60.865807417500001</v>
      </c>
      <c r="V12">
        <v>56.833270069800001</v>
      </c>
      <c r="W12">
        <v>53.573530163299999</v>
      </c>
      <c r="X12">
        <v>51.487746388600002</v>
      </c>
      <c r="Y12">
        <v>50.336783316899997</v>
      </c>
      <c r="Z12">
        <v>49.802097121800003</v>
      </c>
      <c r="AA12">
        <v>49.984233339200003</v>
      </c>
      <c r="AB12">
        <v>50.739233597899997</v>
      </c>
      <c r="AC12">
        <v>51.993048740900001</v>
      </c>
      <c r="AD12">
        <v>53.655694154300001</v>
      </c>
      <c r="AE12">
        <v>54.814323960899998</v>
      </c>
      <c r="AF12">
        <v>56.468935448300002</v>
      </c>
    </row>
    <row r="13" spans="1:35" hidden="1">
      <c r="A13" t="s">
        <v>115</v>
      </c>
      <c r="B13">
        <v>36.301651213100001</v>
      </c>
      <c r="C13">
        <v>36.764515438700002</v>
      </c>
      <c r="D13">
        <v>37.1377760337</v>
      </c>
      <c r="E13">
        <v>37.447974180599999</v>
      </c>
      <c r="F13">
        <v>37.747897960899998</v>
      </c>
      <c r="G13">
        <v>38.034394806599998</v>
      </c>
      <c r="H13">
        <v>38.325658458299998</v>
      </c>
      <c r="I13">
        <v>38.655501285200003</v>
      </c>
      <c r="J13">
        <v>39.015447851300003</v>
      </c>
      <c r="K13">
        <v>39.420264349200004</v>
      </c>
      <c r="L13">
        <v>39.879904579700003</v>
      </c>
      <c r="M13">
        <v>40.423145890999997</v>
      </c>
      <c r="N13">
        <v>41.197197214600003</v>
      </c>
      <c r="O13">
        <v>42.512085331000002</v>
      </c>
      <c r="P13">
        <v>44.568445552699998</v>
      </c>
      <c r="Q13">
        <v>49.979325485799997</v>
      </c>
      <c r="R13">
        <v>55.586840125899997</v>
      </c>
      <c r="S13">
        <v>61.364718154899997</v>
      </c>
      <c r="T13">
        <v>63.693403498400002</v>
      </c>
      <c r="U13">
        <v>60.865807417500001</v>
      </c>
      <c r="V13">
        <v>56.833270069800001</v>
      </c>
      <c r="W13">
        <v>53.573530163299999</v>
      </c>
      <c r="X13">
        <v>51.487746388600002</v>
      </c>
      <c r="Y13">
        <v>50.336783316899997</v>
      </c>
      <c r="Z13">
        <v>49.802097121800003</v>
      </c>
      <c r="AA13">
        <v>49.984233339200003</v>
      </c>
      <c r="AB13">
        <v>50.739233597899997</v>
      </c>
      <c r="AC13">
        <v>51.993048740900001</v>
      </c>
      <c r="AD13">
        <v>53.655694154300001</v>
      </c>
      <c r="AE13">
        <v>54.814323960899998</v>
      </c>
      <c r="AF13">
        <v>56.468935448300002</v>
      </c>
    </row>
    <row r="14" spans="1:35" hidden="1">
      <c r="A14" t="s">
        <v>116</v>
      </c>
      <c r="B14">
        <v>37.961026974100001</v>
      </c>
      <c r="C14">
        <v>38.086071862799997</v>
      </c>
      <c r="D14">
        <v>39.032196104699999</v>
      </c>
      <c r="E14">
        <v>40.033404041600001</v>
      </c>
      <c r="F14">
        <v>41.148255356200004</v>
      </c>
      <c r="G14">
        <v>42.353415525000003</v>
      </c>
      <c r="H14">
        <v>43.577189263599998</v>
      </c>
      <c r="I14">
        <v>44.818521036999996</v>
      </c>
      <c r="J14">
        <v>46.021991157999999</v>
      </c>
      <c r="K14">
        <v>47.209331560700001</v>
      </c>
      <c r="L14">
        <v>48.424750729800003</v>
      </c>
      <c r="M14">
        <v>49.930146388300003</v>
      </c>
      <c r="N14">
        <v>51.979794584399997</v>
      </c>
      <c r="O14">
        <v>54.684062812199997</v>
      </c>
      <c r="P14">
        <v>58.1478578181</v>
      </c>
      <c r="Q14">
        <v>61.9555163128</v>
      </c>
      <c r="R14">
        <v>65.647253886100003</v>
      </c>
      <c r="S14">
        <v>68.949623306399999</v>
      </c>
      <c r="T14">
        <v>71.2949827013</v>
      </c>
      <c r="U14">
        <v>72.7500862216</v>
      </c>
      <c r="V14">
        <v>73.406573383199998</v>
      </c>
      <c r="W14">
        <v>73.409440816599997</v>
      </c>
      <c r="X14">
        <v>72.994100078100004</v>
      </c>
      <c r="Y14">
        <v>72.420411424199997</v>
      </c>
      <c r="Z14">
        <v>72.137699838499998</v>
      </c>
      <c r="AA14">
        <v>71.884240094199995</v>
      </c>
      <c r="AB14">
        <v>71.715793573200003</v>
      </c>
      <c r="AC14">
        <v>71.547577078000003</v>
      </c>
      <c r="AD14">
        <v>71.579186581399995</v>
      </c>
      <c r="AE14">
        <v>70.985088126700006</v>
      </c>
      <c r="AF14">
        <v>71.383908565300004</v>
      </c>
    </row>
    <row r="15" spans="1:35" hidden="1">
      <c r="A15" t="s">
        <v>117</v>
      </c>
      <c r="B15">
        <v>37.961026974100001</v>
      </c>
      <c r="C15">
        <v>38.086071862799997</v>
      </c>
      <c r="D15">
        <v>39.032196104699999</v>
      </c>
      <c r="E15">
        <v>40.033404041600001</v>
      </c>
      <c r="F15">
        <v>41.148255356200004</v>
      </c>
      <c r="G15">
        <v>42.353415525000003</v>
      </c>
      <c r="H15">
        <v>43.577189263599998</v>
      </c>
      <c r="I15">
        <v>44.818521036999996</v>
      </c>
      <c r="J15">
        <v>46.021991157999999</v>
      </c>
      <c r="K15">
        <v>47.209331560700001</v>
      </c>
      <c r="L15">
        <v>48.424750729800003</v>
      </c>
      <c r="M15">
        <v>49.930146388300003</v>
      </c>
      <c r="N15">
        <v>51.979794584399997</v>
      </c>
      <c r="O15">
        <v>54.684062812199997</v>
      </c>
      <c r="P15">
        <v>58.1478578181</v>
      </c>
      <c r="Q15">
        <v>61.9555163128</v>
      </c>
      <c r="R15">
        <v>65.647253886100003</v>
      </c>
      <c r="S15">
        <v>68.949623306399999</v>
      </c>
      <c r="T15">
        <v>71.2949827013</v>
      </c>
      <c r="U15">
        <v>72.7500862216</v>
      </c>
      <c r="V15">
        <v>73.406573383199998</v>
      </c>
      <c r="W15">
        <v>73.409440816599997</v>
      </c>
      <c r="X15">
        <v>72.994100078100004</v>
      </c>
      <c r="Y15">
        <v>72.420411424199997</v>
      </c>
      <c r="Z15">
        <v>72.137699838499998</v>
      </c>
      <c r="AA15">
        <v>71.884240094199995</v>
      </c>
      <c r="AB15">
        <v>71.715793573200003</v>
      </c>
      <c r="AC15">
        <v>71.547577078000003</v>
      </c>
      <c r="AD15">
        <v>71.579186581399995</v>
      </c>
      <c r="AE15">
        <v>70.985088126700006</v>
      </c>
      <c r="AF15">
        <v>71.383908565300004</v>
      </c>
    </row>
    <row r="16" spans="1:35" hidden="1">
      <c r="A16" t="s">
        <v>118</v>
      </c>
      <c r="B16">
        <v>12.3856946541</v>
      </c>
      <c r="C16">
        <v>12.730095023500001</v>
      </c>
      <c r="D16">
        <v>12.9920806052</v>
      </c>
      <c r="E16">
        <v>13.213518305099999</v>
      </c>
      <c r="F16">
        <v>13.398697694299999</v>
      </c>
      <c r="G16">
        <v>13.5635214597</v>
      </c>
      <c r="H16">
        <v>13.733206472699999</v>
      </c>
      <c r="I16">
        <v>13.9293995838</v>
      </c>
      <c r="J16">
        <v>14.1503868037</v>
      </c>
      <c r="K16">
        <v>14.3892680492</v>
      </c>
      <c r="L16">
        <v>14.6383218439</v>
      </c>
      <c r="M16">
        <v>14.869214377400001</v>
      </c>
      <c r="N16">
        <v>15.081083662199999</v>
      </c>
      <c r="O16">
        <v>15.296936023300001</v>
      </c>
      <c r="P16">
        <v>15.505216342200001</v>
      </c>
      <c r="Q16">
        <v>15.722321689099999</v>
      </c>
      <c r="R16">
        <v>15.9623811225</v>
      </c>
      <c r="S16">
        <v>16.2253743972</v>
      </c>
      <c r="T16">
        <v>16.497598704200001</v>
      </c>
      <c r="U16">
        <v>16.7714770774</v>
      </c>
      <c r="V16">
        <v>17.029579701999999</v>
      </c>
      <c r="W16">
        <v>17.248519738999999</v>
      </c>
      <c r="X16">
        <v>17.4222213008</v>
      </c>
      <c r="Y16">
        <v>17.559580087299999</v>
      </c>
      <c r="Z16">
        <v>17.695474980299998</v>
      </c>
      <c r="AA16">
        <v>17.853403804599999</v>
      </c>
      <c r="AB16">
        <v>18.063214329699999</v>
      </c>
      <c r="AC16">
        <v>18.3420929923</v>
      </c>
      <c r="AD16">
        <v>18.694419157700001</v>
      </c>
      <c r="AE16">
        <v>19.089225135100001</v>
      </c>
      <c r="AF16">
        <v>19.563643276200001</v>
      </c>
    </row>
    <row r="17" spans="1:32" hidden="1">
      <c r="A17" t="s">
        <v>120</v>
      </c>
      <c r="B17">
        <v>27.187548686100001</v>
      </c>
      <c r="C17">
        <v>26.911560094999999</v>
      </c>
      <c r="D17">
        <v>26.755737439600001</v>
      </c>
      <c r="E17">
        <v>26.729400438999999</v>
      </c>
      <c r="F17">
        <v>26.840586952999999</v>
      </c>
      <c r="G17">
        <v>27.019074181899999</v>
      </c>
      <c r="H17">
        <v>27.2104326724</v>
      </c>
      <c r="I17">
        <v>27.4404305061</v>
      </c>
      <c r="J17">
        <v>27.658709827100001</v>
      </c>
      <c r="K17">
        <v>27.891565867099999</v>
      </c>
      <c r="L17">
        <v>28.210665791299999</v>
      </c>
      <c r="M17">
        <v>28.5337794629</v>
      </c>
      <c r="N17">
        <v>28.554667453099999</v>
      </c>
      <c r="O17">
        <v>28.604850985999999</v>
      </c>
      <c r="P17">
        <v>28.7260181099</v>
      </c>
      <c r="Q17">
        <v>28.934495696900001</v>
      </c>
      <c r="R17">
        <v>29.7138757058</v>
      </c>
      <c r="S17">
        <v>30.954382427199999</v>
      </c>
      <c r="T17">
        <v>32.1326865415</v>
      </c>
      <c r="U17">
        <v>33.144567951299997</v>
      </c>
      <c r="V17">
        <v>33.764467936700001</v>
      </c>
      <c r="W17">
        <v>34.0856633796</v>
      </c>
      <c r="X17">
        <v>34.122384170700002</v>
      </c>
      <c r="Y17">
        <v>33.791989672200003</v>
      </c>
      <c r="Z17">
        <v>33.182012871600001</v>
      </c>
      <c r="AA17">
        <v>32.614117145599998</v>
      </c>
      <c r="AB17">
        <v>32.299905297899997</v>
      </c>
      <c r="AC17">
        <v>32.164320389700002</v>
      </c>
      <c r="AD17">
        <v>32.210868061399999</v>
      </c>
      <c r="AE17">
        <v>32.053954618799999</v>
      </c>
      <c r="AF17">
        <v>31.964609862900002</v>
      </c>
    </row>
    <row r="18" spans="1:32" hidden="1">
      <c r="A18" t="s">
        <v>121</v>
      </c>
      <c r="B18">
        <v>46.683532653900002</v>
      </c>
      <c r="C18">
        <v>47.002653878300002</v>
      </c>
      <c r="D18">
        <v>47.209289372000001</v>
      </c>
      <c r="E18">
        <v>47.3467025076</v>
      </c>
      <c r="F18">
        <v>47.274782024099999</v>
      </c>
      <c r="G18">
        <v>46.957092351100002</v>
      </c>
      <c r="H18">
        <v>46.416301009000001</v>
      </c>
      <c r="I18">
        <v>46.1182201982</v>
      </c>
      <c r="J18">
        <v>45.738344390499996</v>
      </c>
      <c r="K18">
        <v>45.399899088399998</v>
      </c>
      <c r="L18">
        <v>45.133679513799997</v>
      </c>
      <c r="M18">
        <v>45.186341080299997</v>
      </c>
      <c r="N18">
        <v>45.484890290700001</v>
      </c>
      <c r="O18">
        <v>46.121303131799998</v>
      </c>
      <c r="P18">
        <v>46.635032109400001</v>
      </c>
      <c r="Q18">
        <v>46.7811974922</v>
      </c>
      <c r="R18">
        <v>46.584227221200003</v>
      </c>
      <c r="S18">
        <v>46.646263107700001</v>
      </c>
      <c r="T18">
        <v>47.0503628023</v>
      </c>
      <c r="U18">
        <v>47.904276279400001</v>
      </c>
      <c r="V18">
        <v>48.699238405300001</v>
      </c>
      <c r="W18">
        <v>49.609330120800003</v>
      </c>
      <c r="X18">
        <v>50.705430300800003</v>
      </c>
      <c r="Y18">
        <v>51.9251844359</v>
      </c>
      <c r="Z18">
        <v>53.193310047399997</v>
      </c>
      <c r="AA18">
        <v>54.221219865899997</v>
      </c>
      <c r="AB18">
        <v>54.704721246200002</v>
      </c>
      <c r="AC18">
        <v>54.535294946699999</v>
      </c>
      <c r="AD18">
        <v>53.994557465900002</v>
      </c>
      <c r="AE18">
        <v>53.715328906899998</v>
      </c>
      <c r="AF18">
        <v>53.9944280518</v>
      </c>
    </row>
    <row r="19" spans="1:32" hidden="1">
      <c r="A19" t="s">
        <v>122</v>
      </c>
      <c r="B19">
        <v>37.961026974100001</v>
      </c>
      <c r="C19">
        <v>38.086071862799997</v>
      </c>
      <c r="D19">
        <v>39.032196104699999</v>
      </c>
      <c r="E19">
        <v>40.033404041600001</v>
      </c>
      <c r="F19">
        <v>41.148255356200004</v>
      </c>
      <c r="G19">
        <v>42.353415525000003</v>
      </c>
      <c r="H19">
        <v>43.577189263599998</v>
      </c>
      <c r="I19">
        <v>44.818521036999996</v>
      </c>
      <c r="J19">
        <v>46.021991157999999</v>
      </c>
      <c r="K19">
        <v>47.209331560700001</v>
      </c>
      <c r="L19">
        <v>48.424750729800003</v>
      </c>
      <c r="M19">
        <v>49.930146388300003</v>
      </c>
      <c r="N19">
        <v>51.979794584399997</v>
      </c>
      <c r="O19">
        <v>54.684062812199997</v>
      </c>
      <c r="P19">
        <v>58.1478578181</v>
      </c>
      <c r="Q19">
        <v>61.9555163128</v>
      </c>
      <c r="R19">
        <v>65.647253886100003</v>
      </c>
      <c r="S19">
        <v>68.949623306399999</v>
      </c>
      <c r="T19">
        <v>71.2949827013</v>
      </c>
      <c r="U19">
        <v>72.7500862216</v>
      </c>
      <c r="V19">
        <v>73.406573383199998</v>
      </c>
      <c r="W19">
        <v>73.409440816599997</v>
      </c>
      <c r="X19">
        <v>72.994100078100004</v>
      </c>
      <c r="Y19">
        <v>72.420411424199997</v>
      </c>
      <c r="Z19">
        <v>72.137699838499998</v>
      </c>
      <c r="AA19">
        <v>71.884240094199995</v>
      </c>
      <c r="AB19">
        <v>71.715793573200003</v>
      </c>
      <c r="AC19">
        <v>71.547577078000003</v>
      </c>
      <c r="AD19">
        <v>71.579186581399995</v>
      </c>
      <c r="AE19">
        <v>70.985088126700006</v>
      </c>
      <c r="AF19">
        <v>71.383908565300004</v>
      </c>
    </row>
    <row r="20" spans="1:32" hidden="1">
      <c r="A20" t="s">
        <v>123</v>
      </c>
      <c r="B20">
        <v>49.056475375600002</v>
      </c>
      <c r="C20">
        <v>52.487279624400003</v>
      </c>
      <c r="D20">
        <v>56.0685014759</v>
      </c>
      <c r="E20">
        <v>62.112909376700003</v>
      </c>
      <c r="F20">
        <v>69.939963211000006</v>
      </c>
      <c r="G20">
        <v>78.520529971100004</v>
      </c>
      <c r="H20">
        <v>86.059569143299996</v>
      </c>
      <c r="I20">
        <v>93.274057217399999</v>
      </c>
      <c r="J20">
        <v>96.83210665</v>
      </c>
      <c r="K20">
        <v>97.863230795000007</v>
      </c>
      <c r="L20">
        <v>95.935732638700003</v>
      </c>
      <c r="M20">
        <v>91.413166002699995</v>
      </c>
      <c r="N20">
        <v>86.459818678700003</v>
      </c>
      <c r="O20">
        <v>83.248162148099993</v>
      </c>
      <c r="P20">
        <v>82.124935654500007</v>
      </c>
      <c r="Q20">
        <v>81.850607398299999</v>
      </c>
      <c r="R20">
        <v>81.221117757299993</v>
      </c>
      <c r="S20">
        <v>80.7267758797</v>
      </c>
      <c r="T20">
        <v>80.249749288499999</v>
      </c>
      <c r="U20">
        <v>79.872458173699997</v>
      </c>
      <c r="V20">
        <v>79.404438928700003</v>
      </c>
      <c r="W20">
        <v>78.800708077400003</v>
      </c>
      <c r="X20">
        <v>77.456201118899997</v>
      </c>
      <c r="Y20">
        <v>75.358512787099997</v>
      </c>
      <c r="Z20">
        <v>73.556105561799995</v>
      </c>
      <c r="AA20">
        <v>72.423365887299994</v>
      </c>
      <c r="AB20">
        <v>71.642964899999996</v>
      </c>
      <c r="AC20">
        <v>70.481885087500004</v>
      </c>
      <c r="AD20">
        <v>69.186107919099996</v>
      </c>
      <c r="AE20">
        <v>66.354830666799998</v>
      </c>
      <c r="AF20">
        <v>63.692428156299997</v>
      </c>
    </row>
    <row r="21" spans="1:32" hidden="1">
      <c r="A21" t="s">
        <v>124</v>
      </c>
      <c r="B21">
        <v>37.961026974100001</v>
      </c>
      <c r="C21">
        <v>38.086071862799997</v>
      </c>
      <c r="D21">
        <v>39.032196104699999</v>
      </c>
      <c r="E21">
        <v>40.033404041600001</v>
      </c>
      <c r="F21">
        <v>41.148255356200004</v>
      </c>
      <c r="G21">
        <v>42.353415525000003</v>
      </c>
      <c r="H21">
        <v>43.577189263599998</v>
      </c>
      <c r="I21">
        <v>44.818521036999996</v>
      </c>
      <c r="J21">
        <v>46.021991157999999</v>
      </c>
      <c r="K21">
        <v>47.209331560700001</v>
      </c>
      <c r="L21">
        <v>48.424750729800003</v>
      </c>
      <c r="M21">
        <v>49.930146388300003</v>
      </c>
      <c r="N21">
        <v>51.979794584399997</v>
      </c>
      <c r="O21">
        <v>54.684062812199997</v>
      </c>
      <c r="P21">
        <v>58.1478578181</v>
      </c>
      <c r="Q21">
        <v>61.9555163128</v>
      </c>
      <c r="R21">
        <v>65.647253886100003</v>
      </c>
      <c r="S21">
        <v>68.949623306399999</v>
      </c>
      <c r="T21">
        <v>71.2949827013</v>
      </c>
      <c r="U21">
        <v>72.7500862216</v>
      </c>
      <c r="V21">
        <v>73.406573383199998</v>
      </c>
      <c r="W21">
        <v>73.409440816599997</v>
      </c>
      <c r="X21">
        <v>72.994100078100004</v>
      </c>
      <c r="Y21">
        <v>72.420411424199997</v>
      </c>
      <c r="Z21">
        <v>72.137699838499998</v>
      </c>
      <c r="AA21">
        <v>71.884240094199995</v>
      </c>
      <c r="AB21">
        <v>71.715793573200003</v>
      </c>
      <c r="AC21">
        <v>71.547577078000003</v>
      </c>
      <c r="AD21">
        <v>71.579186581399995</v>
      </c>
      <c r="AE21">
        <v>70.985088126700006</v>
      </c>
      <c r="AF21">
        <v>71.383908565300004</v>
      </c>
    </row>
    <row r="22" spans="1:32" hidden="1">
      <c r="A22" t="s">
        <v>125</v>
      </c>
      <c r="B22">
        <v>46.683532653900002</v>
      </c>
      <c r="C22">
        <v>47.002653878300002</v>
      </c>
      <c r="D22">
        <v>47.209289372000001</v>
      </c>
      <c r="E22">
        <v>47.3467025076</v>
      </c>
      <c r="F22">
        <v>47.274782024099999</v>
      </c>
      <c r="G22">
        <v>46.957092351100002</v>
      </c>
      <c r="H22">
        <v>46.416301009000001</v>
      </c>
      <c r="I22">
        <v>46.1182201982</v>
      </c>
      <c r="J22">
        <v>45.738344390499996</v>
      </c>
      <c r="K22">
        <v>45.399899088399998</v>
      </c>
      <c r="L22">
        <v>45.133679513799997</v>
      </c>
      <c r="M22">
        <v>45.186341080299997</v>
      </c>
      <c r="N22">
        <v>45.484890290700001</v>
      </c>
      <c r="O22">
        <v>46.121303131799998</v>
      </c>
      <c r="P22">
        <v>46.635032109400001</v>
      </c>
      <c r="Q22">
        <v>46.7811974922</v>
      </c>
      <c r="R22">
        <v>46.584227221200003</v>
      </c>
      <c r="S22">
        <v>46.646263107700001</v>
      </c>
      <c r="T22">
        <v>47.0503628023</v>
      </c>
      <c r="U22">
        <v>47.904276279400001</v>
      </c>
      <c r="V22">
        <v>48.699238405300001</v>
      </c>
      <c r="W22">
        <v>49.609330120800003</v>
      </c>
      <c r="X22">
        <v>50.705430300800003</v>
      </c>
      <c r="Y22">
        <v>51.9251844359</v>
      </c>
      <c r="Z22">
        <v>53.193310047399997</v>
      </c>
      <c r="AA22">
        <v>54.221219865899997</v>
      </c>
      <c r="AB22">
        <v>54.704721246200002</v>
      </c>
      <c r="AC22">
        <v>54.535294946699999</v>
      </c>
      <c r="AD22">
        <v>53.994557465900002</v>
      </c>
      <c r="AE22">
        <v>53.715328906899998</v>
      </c>
      <c r="AF22">
        <v>53.9944280518</v>
      </c>
    </row>
    <row r="23" spans="1:32" hidden="1">
      <c r="A23" t="s">
        <v>103</v>
      </c>
      <c r="B23">
        <v>46.683532653900002</v>
      </c>
      <c r="C23">
        <v>47.002653878300002</v>
      </c>
      <c r="D23">
        <v>47.209289372000001</v>
      </c>
      <c r="E23">
        <v>47.3467025076</v>
      </c>
      <c r="F23">
        <v>47.274782024099999</v>
      </c>
      <c r="G23">
        <v>46.957092351100002</v>
      </c>
      <c r="H23">
        <v>46.416301009000001</v>
      </c>
      <c r="I23">
        <v>46.1182201982</v>
      </c>
      <c r="J23">
        <v>45.738344390499996</v>
      </c>
      <c r="K23">
        <v>45.399899088399998</v>
      </c>
      <c r="L23">
        <v>45.133679513799997</v>
      </c>
      <c r="M23">
        <v>45.186341080299997</v>
      </c>
      <c r="N23">
        <v>45.484890290700001</v>
      </c>
      <c r="O23">
        <v>46.121303131799998</v>
      </c>
      <c r="P23">
        <v>46.635032109400001</v>
      </c>
      <c r="Q23">
        <v>46.7811974922</v>
      </c>
      <c r="R23">
        <v>46.584227221200003</v>
      </c>
      <c r="S23">
        <v>46.646263107700001</v>
      </c>
      <c r="T23">
        <v>47.0503628023</v>
      </c>
      <c r="U23">
        <v>47.904276279400001</v>
      </c>
      <c r="V23">
        <v>48.699238405300001</v>
      </c>
      <c r="W23">
        <v>49.609330120800003</v>
      </c>
      <c r="X23">
        <v>50.705430300800003</v>
      </c>
      <c r="Y23">
        <v>51.9251844359</v>
      </c>
      <c r="Z23">
        <v>53.193310047399997</v>
      </c>
      <c r="AA23">
        <v>54.221219865899997</v>
      </c>
      <c r="AB23">
        <v>54.704721246200002</v>
      </c>
      <c r="AC23">
        <v>54.535294946699999</v>
      </c>
      <c r="AD23">
        <v>53.994557465900002</v>
      </c>
      <c r="AE23">
        <v>53.715328906899998</v>
      </c>
      <c r="AF23">
        <v>53.9944280518</v>
      </c>
    </row>
    <row r="24" spans="1:32" hidden="1">
      <c r="A24" t="s">
        <v>126</v>
      </c>
      <c r="B24">
        <v>46.683532653900002</v>
      </c>
      <c r="C24">
        <v>47.002653878300002</v>
      </c>
      <c r="D24">
        <v>47.209289372000001</v>
      </c>
      <c r="E24">
        <v>47.3467025076</v>
      </c>
      <c r="F24">
        <v>47.274782024099999</v>
      </c>
      <c r="G24">
        <v>46.957092351100002</v>
      </c>
      <c r="H24">
        <v>46.416301009000001</v>
      </c>
      <c r="I24">
        <v>46.1182201982</v>
      </c>
      <c r="J24">
        <v>45.738344390499996</v>
      </c>
      <c r="K24">
        <v>45.399899088399998</v>
      </c>
      <c r="L24">
        <v>45.133679513799997</v>
      </c>
      <c r="M24">
        <v>45.186341080299997</v>
      </c>
      <c r="N24">
        <v>45.484890290700001</v>
      </c>
      <c r="O24">
        <v>46.121303131799998</v>
      </c>
      <c r="P24">
        <v>46.635032109400001</v>
      </c>
      <c r="Q24">
        <v>46.7811974922</v>
      </c>
      <c r="R24">
        <v>46.584227221200003</v>
      </c>
      <c r="S24">
        <v>46.646263107700001</v>
      </c>
      <c r="T24">
        <v>47.0503628023</v>
      </c>
      <c r="U24">
        <v>47.904276279400001</v>
      </c>
      <c r="V24">
        <v>48.699238405300001</v>
      </c>
      <c r="W24">
        <v>49.609330120800003</v>
      </c>
      <c r="X24">
        <v>50.705430300800003</v>
      </c>
      <c r="Y24">
        <v>51.9251844359</v>
      </c>
      <c r="Z24">
        <v>53.193310047399997</v>
      </c>
      <c r="AA24">
        <v>54.221219865899997</v>
      </c>
      <c r="AB24">
        <v>54.704721246200002</v>
      </c>
      <c r="AC24">
        <v>54.535294946699999</v>
      </c>
      <c r="AD24">
        <v>53.994557465900002</v>
      </c>
      <c r="AE24">
        <v>53.715328906899998</v>
      </c>
      <c r="AF24">
        <v>53.9944280518</v>
      </c>
    </row>
    <row r="25" spans="1:32" hidden="1">
      <c r="A25" t="s">
        <v>127</v>
      </c>
      <c r="B25">
        <v>37.961026974100001</v>
      </c>
      <c r="C25">
        <v>38.086071862799997</v>
      </c>
      <c r="D25">
        <v>39.032196104699999</v>
      </c>
      <c r="E25">
        <v>40.033404041600001</v>
      </c>
      <c r="F25">
        <v>41.148255356200004</v>
      </c>
      <c r="G25">
        <v>42.353415525000003</v>
      </c>
      <c r="H25">
        <v>43.577189263599998</v>
      </c>
      <c r="I25">
        <v>44.818521036999996</v>
      </c>
      <c r="J25">
        <v>46.021991157999999</v>
      </c>
      <c r="K25">
        <v>47.209331560700001</v>
      </c>
      <c r="L25">
        <v>48.424750729800003</v>
      </c>
      <c r="M25">
        <v>49.930146388300003</v>
      </c>
      <c r="N25">
        <v>51.979794584399997</v>
      </c>
      <c r="O25">
        <v>54.684062812199997</v>
      </c>
      <c r="P25">
        <v>58.1478578181</v>
      </c>
      <c r="Q25">
        <v>61.9555163128</v>
      </c>
      <c r="R25">
        <v>65.647253886100003</v>
      </c>
      <c r="S25">
        <v>68.949623306399999</v>
      </c>
      <c r="T25">
        <v>71.2949827013</v>
      </c>
      <c r="U25">
        <v>72.7500862216</v>
      </c>
      <c r="V25">
        <v>73.406573383199998</v>
      </c>
      <c r="W25">
        <v>73.409440816599997</v>
      </c>
      <c r="X25">
        <v>72.994100078100004</v>
      </c>
      <c r="Y25">
        <v>72.420411424199997</v>
      </c>
      <c r="Z25">
        <v>72.137699838499998</v>
      </c>
      <c r="AA25">
        <v>71.884240094199995</v>
      </c>
      <c r="AB25">
        <v>71.715793573200003</v>
      </c>
      <c r="AC25">
        <v>71.547577078000003</v>
      </c>
      <c r="AD25">
        <v>71.579186581399995</v>
      </c>
      <c r="AE25">
        <v>70.985088126700006</v>
      </c>
      <c r="AF25">
        <v>71.383908565300004</v>
      </c>
    </row>
    <row r="26" spans="1:32" hidden="1">
      <c r="A26" t="s">
        <v>128</v>
      </c>
      <c r="B26">
        <v>36.301651213100001</v>
      </c>
      <c r="C26">
        <v>36.764515438700002</v>
      </c>
      <c r="D26">
        <v>37.1377760337</v>
      </c>
      <c r="E26">
        <v>37.447974180599999</v>
      </c>
      <c r="F26">
        <v>37.747897960899998</v>
      </c>
      <c r="G26">
        <v>38.034394806599998</v>
      </c>
      <c r="H26">
        <v>38.325658458299998</v>
      </c>
      <c r="I26">
        <v>38.655501285200003</v>
      </c>
      <c r="J26">
        <v>39.015447851300003</v>
      </c>
      <c r="K26">
        <v>39.420264349200004</v>
      </c>
      <c r="L26">
        <v>39.879904579700003</v>
      </c>
      <c r="M26">
        <v>40.423145890999997</v>
      </c>
      <c r="N26">
        <v>41.197197214600003</v>
      </c>
      <c r="O26">
        <v>42.512085331000002</v>
      </c>
      <c r="P26">
        <v>44.568445552699998</v>
      </c>
      <c r="Q26">
        <v>49.979325485799997</v>
      </c>
      <c r="R26">
        <v>55.586840125899997</v>
      </c>
      <c r="S26">
        <v>61.364718154899997</v>
      </c>
      <c r="T26">
        <v>63.693403498400002</v>
      </c>
      <c r="U26">
        <v>60.865807417500001</v>
      </c>
      <c r="V26">
        <v>56.833270069800001</v>
      </c>
      <c r="W26">
        <v>53.573530163299999</v>
      </c>
      <c r="X26">
        <v>51.487746388600002</v>
      </c>
      <c r="Y26">
        <v>50.336783316899997</v>
      </c>
      <c r="Z26">
        <v>49.802097121800003</v>
      </c>
      <c r="AA26">
        <v>49.984233339200003</v>
      </c>
      <c r="AB26">
        <v>50.739233597899997</v>
      </c>
      <c r="AC26">
        <v>51.993048740900001</v>
      </c>
      <c r="AD26">
        <v>53.655694154300001</v>
      </c>
      <c r="AE26">
        <v>54.814323960899998</v>
      </c>
      <c r="AF26">
        <v>56.468935448300002</v>
      </c>
    </row>
    <row r="27" spans="1:32" hidden="1">
      <c r="A27" t="s">
        <v>129</v>
      </c>
      <c r="B27">
        <v>36.301651213100001</v>
      </c>
      <c r="C27">
        <v>36.764515438700002</v>
      </c>
      <c r="D27">
        <v>37.1377760337</v>
      </c>
      <c r="E27">
        <v>37.447974180599999</v>
      </c>
      <c r="F27">
        <v>37.747897960899998</v>
      </c>
      <c r="G27">
        <v>38.034394806599998</v>
      </c>
      <c r="H27">
        <v>38.325658458299998</v>
      </c>
      <c r="I27">
        <v>38.655501285200003</v>
      </c>
      <c r="J27">
        <v>39.015447851300003</v>
      </c>
      <c r="K27">
        <v>39.420264349200004</v>
      </c>
      <c r="L27">
        <v>39.879904579700003</v>
      </c>
      <c r="M27">
        <v>40.423145890999997</v>
      </c>
      <c r="N27">
        <v>41.197197214600003</v>
      </c>
      <c r="O27">
        <v>42.512085331000002</v>
      </c>
      <c r="P27">
        <v>44.568445552699998</v>
      </c>
      <c r="Q27">
        <v>49.979325485799997</v>
      </c>
      <c r="R27">
        <v>55.586840125899997</v>
      </c>
      <c r="S27">
        <v>61.364718154899997</v>
      </c>
      <c r="T27">
        <v>63.693403498400002</v>
      </c>
      <c r="U27">
        <v>60.865807417500001</v>
      </c>
      <c r="V27">
        <v>56.833270069800001</v>
      </c>
      <c r="W27">
        <v>53.573530163299999</v>
      </c>
      <c r="X27">
        <v>51.487746388600002</v>
      </c>
      <c r="Y27">
        <v>50.336783316899997</v>
      </c>
      <c r="Z27">
        <v>49.802097121800003</v>
      </c>
      <c r="AA27">
        <v>49.984233339200003</v>
      </c>
      <c r="AB27">
        <v>50.739233597899997</v>
      </c>
      <c r="AC27">
        <v>51.993048740900001</v>
      </c>
      <c r="AD27">
        <v>53.655694154300001</v>
      </c>
      <c r="AE27">
        <v>54.814323960899998</v>
      </c>
      <c r="AF27">
        <v>56.468935448300002</v>
      </c>
    </row>
    <row r="28" spans="1:32" hidden="1">
      <c r="A28" t="s">
        <v>130</v>
      </c>
      <c r="B28">
        <v>46.683532653900002</v>
      </c>
      <c r="C28">
        <v>47.002653878300002</v>
      </c>
      <c r="D28">
        <v>47.209289372000001</v>
      </c>
      <c r="E28">
        <v>47.3467025076</v>
      </c>
      <c r="F28">
        <v>47.274782024099999</v>
      </c>
      <c r="G28">
        <v>46.957092351100002</v>
      </c>
      <c r="H28">
        <v>46.416301009000001</v>
      </c>
      <c r="I28">
        <v>46.1182201982</v>
      </c>
      <c r="J28">
        <v>45.738344390499996</v>
      </c>
      <c r="K28">
        <v>45.399899088399998</v>
      </c>
      <c r="L28">
        <v>45.133679513799997</v>
      </c>
      <c r="M28">
        <v>45.186341080299997</v>
      </c>
      <c r="N28">
        <v>45.484890290700001</v>
      </c>
      <c r="O28">
        <v>46.121303131799998</v>
      </c>
      <c r="P28">
        <v>46.635032109400001</v>
      </c>
      <c r="Q28">
        <v>46.7811974922</v>
      </c>
      <c r="R28">
        <v>46.584227221200003</v>
      </c>
      <c r="S28">
        <v>46.646263107700001</v>
      </c>
      <c r="T28">
        <v>47.0503628023</v>
      </c>
      <c r="U28">
        <v>47.904276279400001</v>
      </c>
      <c r="V28">
        <v>48.699238405300001</v>
      </c>
      <c r="W28">
        <v>49.609330120800003</v>
      </c>
      <c r="X28">
        <v>50.705430300800003</v>
      </c>
      <c r="Y28">
        <v>51.9251844359</v>
      </c>
      <c r="Z28">
        <v>53.193310047399997</v>
      </c>
      <c r="AA28">
        <v>54.221219865899997</v>
      </c>
      <c r="AB28">
        <v>54.704721246200002</v>
      </c>
      <c r="AC28">
        <v>54.535294946699999</v>
      </c>
      <c r="AD28">
        <v>53.994557465900002</v>
      </c>
      <c r="AE28">
        <v>53.715328906899998</v>
      </c>
      <c r="AF28">
        <v>53.9944280518</v>
      </c>
    </row>
    <row r="29" spans="1:32" hidden="1">
      <c r="A29" t="s">
        <v>132</v>
      </c>
      <c r="B29">
        <v>46.683532653900002</v>
      </c>
      <c r="C29">
        <v>47.002653878300002</v>
      </c>
      <c r="D29">
        <v>47.209289372000001</v>
      </c>
      <c r="E29">
        <v>47.3467025076</v>
      </c>
      <c r="F29">
        <v>47.274782024099999</v>
      </c>
      <c r="G29">
        <v>46.957092351100002</v>
      </c>
      <c r="H29">
        <v>46.416301009000001</v>
      </c>
      <c r="I29">
        <v>46.1182201982</v>
      </c>
      <c r="J29">
        <v>45.738344390499996</v>
      </c>
      <c r="K29">
        <v>45.399899088399998</v>
      </c>
      <c r="L29">
        <v>45.133679513799997</v>
      </c>
      <c r="M29">
        <v>45.186341080299997</v>
      </c>
      <c r="N29">
        <v>45.484890290700001</v>
      </c>
      <c r="O29">
        <v>46.121303131799998</v>
      </c>
      <c r="P29">
        <v>46.635032109400001</v>
      </c>
      <c r="Q29">
        <v>46.7811974922</v>
      </c>
      <c r="R29">
        <v>46.584227221200003</v>
      </c>
      <c r="S29">
        <v>46.646263107700001</v>
      </c>
      <c r="T29">
        <v>47.0503628023</v>
      </c>
      <c r="U29">
        <v>47.904276279400001</v>
      </c>
      <c r="V29">
        <v>48.699238405300001</v>
      </c>
      <c r="W29">
        <v>49.609330120800003</v>
      </c>
      <c r="X29">
        <v>50.705430300800003</v>
      </c>
      <c r="Y29">
        <v>51.9251844359</v>
      </c>
      <c r="Z29">
        <v>53.193310047399997</v>
      </c>
      <c r="AA29">
        <v>54.221219865899997</v>
      </c>
      <c r="AB29">
        <v>54.704721246200002</v>
      </c>
      <c r="AC29">
        <v>54.535294946699999</v>
      </c>
      <c r="AD29">
        <v>53.994557465900002</v>
      </c>
      <c r="AE29">
        <v>53.715328906899998</v>
      </c>
      <c r="AF29">
        <v>53.9944280518</v>
      </c>
    </row>
    <row r="30" spans="1:32" hidden="1">
      <c r="A30" t="s">
        <v>133</v>
      </c>
      <c r="B30">
        <v>46.683532653900002</v>
      </c>
      <c r="C30">
        <v>47.002653878300002</v>
      </c>
      <c r="D30">
        <v>47.209289372000001</v>
      </c>
      <c r="E30">
        <v>47.3467025076</v>
      </c>
      <c r="F30">
        <v>47.274782024099999</v>
      </c>
      <c r="G30">
        <v>46.957092351100002</v>
      </c>
      <c r="H30">
        <v>46.416301009000001</v>
      </c>
      <c r="I30">
        <v>46.1182201982</v>
      </c>
      <c r="J30">
        <v>45.738344390499996</v>
      </c>
      <c r="K30">
        <v>45.399899088399998</v>
      </c>
      <c r="L30">
        <v>45.133679513799997</v>
      </c>
      <c r="M30">
        <v>45.186341080299997</v>
      </c>
      <c r="N30">
        <v>45.484890290700001</v>
      </c>
      <c r="O30">
        <v>46.121303131799998</v>
      </c>
      <c r="P30">
        <v>46.635032109400001</v>
      </c>
      <c r="Q30">
        <v>46.7811974922</v>
      </c>
      <c r="R30">
        <v>46.584227221200003</v>
      </c>
      <c r="S30">
        <v>46.646263107700001</v>
      </c>
      <c r="T30">
        <v>47.0503628023</v>
      </c>
      <c r="U30">
        <v>47.904276279400001</v>
      </c>
      <c r="V30">
        <v>48.699238405300001</v>
      </c>
      <c r="W30">
        <v>49.609330120800003</v>
      </c>
      <c r="X30">
        <v>50.705430300800003</v>
      </c>
      <c r="Y30">
        <v>51.9251844359</v>
      </c>
      <c r="Z30">
        <v>53.193310047399997</v>
      </c>
      <c r="AA30">
        <v>54.221219865899997</v>
      </c>
      <c r="AB30">
        <v>54.704721246200002</v>
      </c>
      <c r="AC30">
        <v>54.535294946699999</v>
      </c>
      <c r="AD30">
        <v>53.994557465900002</v>
      </c>
      <c r="AE30">
        <v>53.715328906899998</v>
      </c>
      <c r="AF30">
        <v>53.9944280518</v>
      </c>
    </row>
    <row r="31" spans="1:32" hidden="1">
      <c r="A31" t="s">
        <v>135</v>
      </c>
      <c r="B31">
        <v>121.49403203999999</v>
      </c>
      <c r="C31">
        <v>119.44508914399999</v>
      </c>
      <c r="D31">
        <v>119.580409102</v>
      </c>
      <c r="E31">
        <v>124.653779136</v>
      </c>
      <c r="F31">
        <v>131.54745945400001</v>
      </c>
      <c r="G31">
        <v>137.405323603</v>
      </c>
      <c r="H31">
        <v>141.24604225300001</v>
      </c>
      <c r="I31">
        <v>142.81929001899999</v>
      </c>
      <c r="J31">
        <v>143.098086249</v>
      </c>
      <c r="K31">
        <v>143.128136845</v>
      </c>
      <c r="L31">
        <v>143.581891246</v>
      </c>
      <c r="M31">
        <v>144.601474913</v>
      </c>
      <c r="N31">
        <v>146.17561039</v>
      </c>
      <c r="O31">
        <v>148.190399364</v>
      </c>
      <c r="P31">
        <v>150.66698227099999</v>
      </c>
      <c r="Q31">
        <v>153.43480759600001</v>
      </c>
      <c r="R31">
        <v>156.434515385</v>
      </c>
      <c r="S31">
        <v>159.48226227399999</v>
      </c>
      <c r="T31">
        <v>161.980880318</v>
      </c>
      <c r="U31">
        <v>164.154514877</v>
      </c>
      <c r="V31">
        <v>165.96393851100001</v>
      </c>
      <c r="W31">
        <v>167.31346124300001</v>
      </c>
      <c r="X31">
        <v>168.27702181999999</v>
      </c>
      <c r="Y31">
        <v>168.97225664999999</v>
      </c>
      <c r="Z31">
        <v>169.434971932</v>
      </c>
      <c r="AA31">
        <v>169.82568684899999</v>
      </c>
      <c r="AB31">
        <v>170.19830817100001</v>
      </c>
      <c r="AC31">
        <v>170.21747622800001</v>
      </c>
      <c r="AD31">
        <v>170.03994832800001</v>
      </c>
      <c r="AE31">
        <v>170.17221571799999</v>
      </c>
      <c r="AF31">
        <v>169.92480070600001</v>
      </c>
    </row>
    <row r="32" spans="1:32" hidden="1">
      <c r="A32" t="s">
        <v>136</v>
      </c>
      <c r="B32">
        <v>12.3856946541</v>
      </c>
      <c r="C32">
        <v>12.730095023500001</v>
      </c>
      <c r="D32">
        <v>12.9920806052</v>
      </c>
      <c r="E32">
        <v>13.213518305099999</v>
      </c>
      <c r="F32">
        <v>13.398697694299999</v>
      </c>
      <c r="G32">
        <v>13.5635214597</v>
      </c>
      <c r="H32">
        <v>13.733206472699999</v>
      </c>
      <c r="I32">
        <v>13.9293995838</v>
      </c>
      <c r="J32">
        <v>14.1503868037</v>
      </c>
      <c r="K32">
        <v>14.3892680492</v>
      </c>
      <c r="L32">
        <v>14.6383218439</v>
      </c>
      <c r="M32">
        <v>14.869214377400001</v>
      </c>
      <c r="N32">
        <v>15.081083662199999</v>
      </c>
      <c r="O32">
        <v>15.296936023300001</v>
      </c>
      <c r="P32">
        <v>15.505216342200001</v>
      </c>
      <c r="Q32">
        <v>15.722321689099999</v>
      </c>
      <c r="R32">
        <v>15.9623811225</v>
      </c>
      <c r="S32">
        <v>16.2253743972</v>
      </c>
      <c r="T32">
        <v>16.497598704200001</v>
      </c>
      <c r="U32">
        <v>16.7714770774</v>
      </c>
      <c r="V32">
        <v>17.029579701999999</v>
      </c>
      <c r="W32">
        <v>17.248519738999999</v>
      </c>
      <c r="X32">
        <v>17.4222213008</v>
      </c>
      <c r="Y32">
        <v>17.559580087299999</v>
      </c>
      <c r="Z32">
        <v>17.695474980299998</v>
      </c>
      <c r="AA32">
        <v>17.853403804599999</v>
      </c>
      <c r="AB32">
        <v>18.063214329699999</v>
      </c>
      <c r="AC32">
        <v>18.3420929923</v>
      </c>
      <c r="AD32">
        <v>18.694419157700001</v>
      </c>
      <c r="AE32">
        <v>19.089225135100001</v>
      </c>
      <c r="AF32">
        <v>19.563643276200001</v>
      </c>
    </row>
    <row r="33" spans="1:32" hidden="1">
      <c r="A33" t="s">
        <v>137</v>
      </c>
      <c r="B33">
        <v>121.49403203999999</v>
      </c>
      <c r="C33">
        <v>119.44508914399999</v>
      </c>
      <c r="D33">
        <v>119.580409102</v>
      </c>
      <c r="E33">
        <v>124.653779136</v>
      </c>
      <c r="F33">
        <v>131.54745945400001</v>
      </c>
      <c r="G33">
        <v>137.405323603</v>
      </c>
      <c r="H33">
        <v>141.24604225300001</v>
      </c>
      <c r="I33">
        <v>142.81929001899999</v>
      </c>
      <c r="J33">
        <v>143.098086249</v>
      </c>
      <c r="K33">
        <v>143.128136845</v>
      </c>
      <c r="L33">
        <v>143.581891246</v>
      </c>
      <c r="M33">
        <v>144.601474913</v>
      </c>
      <c r="N33">
        <v>146.17561039</v>
      </c>
      <c r="O33">
        <v>148.190399364</v>
      </c>
      <c r="P33">
        <v>150.66698227099999</v>
      </c>
      <c r="Q33">
        <v>153.43480759600001</v>
      </c>
      <c r="R33">
        <v>156.434515385</v>
      </c>
      <c r="S33">
        <v>159.48226227399999</v>
      </c>
      <c r="T33">
        <v>161.980880318</v>
      </c>
      <c r="U33">
        <v>164.154514877</v>
      </c>
      <c r="V33">
        <v>165.96393851100001</v>
      </c>
      <c r="W33">
        <v>167.31346124300001</v>
      </c>
      <c r="X33">
        <v>168.27702181999999</v>
      </c>
      <c r="Y33">
        <v>168.97225664999999</v>
      </c>
      <c r="Z33">
        <v>169.434971932</v>
      </c>
      <c r="AA33">
        <v>169.82568684899999</v>
      </c>
      <c r="AB33">
        <v>170.19830817100001</v>
      </c>
      <c r="AC33">
        <v>170.21747622800001</v>
      </c>
      <c r="AD33">
        <v>170.03994832800001</v>
      </c>
      <c r="AE33">
        <v>170.17221571799999</v>
      </c>
      <c r="AF33">
        <v>169.92480070600001</v>
      </c>
    </row>
    <row r="34" spans="1:32" hidden="1">
      <c r="A34" t="s">
        <v>138</v>
      </c>
      <c r="B34">
        <v>46.683532653900002</v>
      </c>
      <c r="C34">
        <v>47.002653878300002</v>
      </c>
      <c r="D34">
        <v>47.209289372000001</v>
      </c>
      <c r="E34">
        <v>47.3467025076</v>
      </c>
      <c r="F34">
        <v>47.274782024099999</v>
      </c>
      <c r="G34">
        <v>46.957092351100002</v>
      </c>
      <c r="H34">
        <v>46.416301009000001</v>
      </c>
      <c r="I34">
        <v>46.1182201982</v>
      </c>
      <c r="J34">
        <v>45.738344390499996</v>
      </c>
      <c r="K34">
        <v>45.399899088399998</v>
      </c>
      <c r="L34">
        <v>45.133679513799997</v>
      </c>
      <c r="M34">
        <v>45.186341080299997</v>
      </c>
      <c r="N34">
        <v>45.484890290700001</v>
      </c>
      <c r="O34">
        <v>46.121303131799998</v>
      </c>
      <c r="P34">
        <v>46.635032109400001</v>
      </c>
      <c r="Q34">
        <v>46.7811974922</v>
      </c>
      <c r="R34">
        <v>46.584227221200003</v>
      </c>
      <c r="S34">
        <v>46.646263107700001</v>
      </c>
      <c r="T34">
        <v>47.0503628023</v>
      </c>
      <c r="U34">
        <v>47.904276279400001</v>
      </c>
      <c r="V34">
        <v>48.699238405300001</v>
      </c>
      <c r="W34">
        <v>49.609330120800003</v>
      </c>
      <c r="X34">
        <v>50.705430300800003</v>
      </c>
      <c r="Y34">
        <v>51.9251844359</v>
      </c>
      <c r="Z34">
        <v>53.193310047399997</v>
      </c>
      <c r="AA34">
        <v>54.221219865899997</v>
      </c>
      <c r="AB34">
        <v>54.704721246200002</v>
      </c>
      <c r="AC34">
        <v>54.535294946699999</v>
      </c>
      <c r="AD34">
        <v>53.994557465900002</v>
      </c>
      <c r="AE34">
        <v>53.715328906899998</v>
      </c>
      <c r="AF34">
        <v>53.9944280518</v>
      </c>
    </row>
    <row r="35" spans="1:32" hidden="1">
      <c r="A35" t="s">
        <v>140</v>
      </c>
      <c r="B35">
        <v>46.683532653900002</v>
      </c>
      <c r="C35">
        <v>47.002653878300002</v>
      </c>
      <c r="D35">
        <v>47.209289372000001</v>
      </c>
      <c r="E35">
        <v>47.3467025076</v>
      </c>
      <c r="F35">
        <v>47.274782024099999</v>
      </c>
      <c r="G35">
        <v>46.957092351100002</v>
      </c>
      <c r="H35">
        <v>46.416301009000001</v>
      </c>
      <c r="I35">
        <v>46.1182201982</v>
      </c>
      <c r="J35">
        <v>45.738344390499996</v>
      </c>
      <c r="K35">
        <v>45.399899088399998</v>
      </c>
      <c r="L35">
        <v>45.133679513799997</v>
      </c>
      <c r="M35">
        <v>45.186341080299997</v>
      </c>
      <c r="N35">
        <v>45.484890290700001</v>
      </c>
      <c r="O35">
        <v>46.121303131799998</v>
      </c>
      <c r="P35">
        <v>46.635032109400001</v>
      </c>
      <c r="Q35">
        <v>46.7811974922</v>
      </c>
      <c r="R35">
        <v>46.584227221200003</v>
      </c>
      <c r="S35">
        <v>46.646263107700001</v>
      </c>
      <c r="T35">
        <v>47.0503628023</v>
      </c>
      <c r="U35">
        <v>47.904276279400001</v>
      </c>
      <c r="V35">
        <v>48.699238405300001</v>
      </c>
      <c r="W35">
        <v>49.609330120800003</v>
      </c>
      <c r="X35">
        <v>50.705430300800003</v>
      </c>
      <c r="Y35">
        <v>51.9251844359</v>
      </c>
      <c r="Z35">
        <v>53.193310047399997</v>
      </c>
      <c r="AA35">
        <v>54.221219865899997</v>
      </c>
      <c r="AB35">
        <v>54.704721246200002</v>
      </c>
      <c r="AC35">
        <v>54.535294946699999</v>
      </c>
      <c r="AD35">
        <v>53.994557465900002</v>
      </c>
      <c r="AE35">
        <v>53.715328906899998</v>
      </c>
      <c r="AF35">
        <v>53.9944280518</v>
      </c>
    </row>
    <row r="36" spans="1:32" hidden="1">
      <c r="A36" t="s">
        <v>142</v>
      </c>
      <c r="B36">
        <v>42.402641743499998</v>
      </c>
      <c r="C36">
        <v>44.089298911999997</v>
      </c>
      <c r="D36">
        <v>45.936088462999997</v>
      </c>
      <c r="E36">
        <v>47.946138537000003</v>
      </c>
      <c r="F36">
        <v>50.057150411999999</v>
      </c>
      <c r="G36">
        <v>52.1938335567</v>
      </c>
      <c r="H36">
        <v>54.433744881499997</v>
      </c>
      <c r="I36">
        <v>57.196590189200002</v>
      </c>
      <c r="J36">
        <v>60.841314476299999</v>
      </c>
      <c r="K36">
        <v>65.569751468199996</v>
      </c>
      <c r="L36">
        <v>71.706068989900004</v>
      </c>
      <c r="M36">
        <v>78.903638272799995</v>
      </c>
      <c r="N36">
        <v>85.780769865500005</v>
      </c>
      <c r="O36">
        <v>91.351198980199996</v>
      </c>
      <c r="P36">
        <v>99.848566594299996</v>
      </c>
      <c r="Q36">
        <v>101.816569027</v>
      </c>
      <c r="R36">
        <v>97.047328305999997</v>
      </c>
      <c r="S36">
        <v>89.762643037100005</v>
      </c>
      <c r="T36">
        <v>83.863653366899996</v>
      </c>
      <c r="U36">
        <v>79.654327717000001</v>
      </c>
      <c r="V36">
        <v>76.850940824099993</v>
      </c>
      <c r="W36">
        <v>75.383730305900002</v>
      </c>
      <c r="X36">
        <v>74.831710307700007</v>
      </c>
      <c r="Y36">
        <v>74.676203215800001</v>
      </c>
      <c r="Z36">
        <v>74.7350585959</v>
      </c>
      <c r="AA36">
        <v>74.746313336599997</v>
      </c>
      <c r="AB36">
        <v>74.583894963199995</v>
      </c>
      <c r="AC36">
        <v>74.409350138799994</v>
      </c>
      <c r="AD36">
        <v>74.323923014200005</v>
      </c>
      <c r="AE36">
        <v>74.282002047399999</v>
      </c>
      <c r="AF36">
        <v>73.996738994899999</v>
      </c>
    </row>
    <row r="37" spans="1:32" hidden="1">
      <c r="A37" t="s">
        <v>143</v>
      </c>
      <c r="B37">
        <v>46.683532653900002</v>
      </c>
      <c r="C37">
        <v>47.002653878300002</v>
      </c>
      <c r="D37">
        <v>47.209289372000001</v>
      </c>
      <c r="E37">
        <v>47.3467025076</v>
      </c>
      <c r="F37">
        <v>47.274782024099999</v>
      </c>
      <c r="G37">
        <v>46.957092351100002</v>
      </c>
      <c r="H37">
        <v>46.416301009000001</v>
      </c>
      <c r="I37">
        <v>46.1182201982</v>
      </c>
      <c r="J37">
        <v>45.738344390499996</v>
      </c>
      <c r="K37">
        <v>45.399899088399998</v>
      </c>
      <c r="L37">
        <v>45.133679513799997</v>
      </c>
      <c r="M37">
        <v>45.186341080299997</v>
      </c>
      <c r="N37">
        <v>45.484890290700001</v>
      </c>
      <c r="O37">
        <v>46.121303131799998</v>
      </c>
      <c r="P37">
        <v>46.635032109400001</v>
      </c>
      <c r="Q37">
        <v>46.7811974922</v>
      </c>
      <c r="R37">
        <v>46.584227221200003</v>
      </c>
      <c r="S37">
        <v>46.646263107700001</v>
      </c>
      <c r="T37">
        <v>47.0503628023</v>
      </c>
      <c r="U37">
        <v>47.904276279400001</v>
      </c>
      <c r="V37">
        <v>48.699238405300001</v>
      </c>
      <c r="W37">
        <v>49.609330120800003</v>
      </c>
      <c r="X37">
        <v>50.705430300800003</v>
      </c>
      <c r="Y37">
        <v>51.9251844359</v>
      </c>
      <c r="Z37">
        <v>53.193310047399997</v>
      </c>
      <c r="AA37">
        <v>54.221219865899997</v>
      </c>
      <c r="AB37">
        <v>54.704721246200002</v>
      </c>
      <c r="AC37">
        <v>54.535294946699999</v>
      </c>
      <c r="AD37">
        <v>53.994557465900002</v>
      </c>
      <c r="AE37">
        <v>53.715328906899998</v>
      </c>
      <c r="AF37">
        <v>53.9944280518</v>
      </c>
    </row>
    <row r="38" spans="1:32" hidden="1">
      <c r="A38" t="s">
        <v>145</v>
      </c>
      <c r="B38">
        <v>30.935708032699999</v>
      </c>
      <c r="C38">
        <v>34.377750061</v>
      </c>
      <c r="D38">
        <v>37.892093788499999</v>
      </c>
      <c r="E38">
        <v>42.347642970599999</v>
      </c>
      <c r="F38">
        <v>48.070973128200002</v>
      </c>
      <c r="G38">
        <v>57.631134292600002</v>
      </c>
      <c r="H38">
        <v>70.3297856035</v>
      </c>
      <c r="I38">
        <v>81.379762380900004</v>
      </c>
      <c r="J38">
        <v>90.169686090200003</v>
      </c>
      <c r="K38">
        <v>83.519063780500005</v>
      </c>
      <c r="L38">
        <v>73.063222982499994</v>
      </c>
      <c r="M38">
        <v>68.943699207700007</v>
      </c>
      <c r="N38">
        <v>68.521439137499996</v>
      </c>
      <c r="O38">
        <v>69.395508707299996</v>
      </c>
      <c r="P38">
        <v>69.989810279400004</v>
      </c>
      <c r="Q38">
        <v>69.847260392899997</v>
      </c>
      <c r="R38">
        <v>70.2516546457</v>
      </c>
      <c r="S38">
        <v>71.045372475299999</v>
      </c>
      <c r="T38">
        <v>71.638011363199993</v>
      </c>
      <c r="U38">
        <v>71.867375394500002</v>
      </c>
      <c r="V38">
        <v>71.732271733499999</v>
      </c>
      <c r="W38">
        <v>71.465927261999994</v>
      </c>
      <c r="X38">
        <v>71.4006160884</v>
      </c>
      <c r="Y38">
        <v>71.619261716500006</v>
      </c>
      <c r="Z38">
        <v>71.827972185700006</v>
      </c>
      <c r="AA38">
        <v>71.949026289299994</v>
      </c>
      <c r="AB38">
        <v>72.030835808999996</v>
      </c>
      <c r="AC38">
        <v>72.002514949100004</v>
      </c>
      <c r="AD38">
        <v>71.887110740400004</v>
      </c>
      <c r="AE38">
        <v>70.929806938300004</v>
      </c>
      <c r="AF38">
        <v>70.322992690800007</v>
      </c>
    </row>
    <row r="39" spans="1:32" hidden="1">
      <c r="A39" t="s">
        <v>146</v>
      </c>
      <c r="B39">
        <v>36.301651213100001</v>
      </c>
      <c r="C39">
        <v>36.764515438700002</v>
      </c>
      <c r="D39">
        <v>37.1377760337</v>
      </c>
      <c r="E39">
        <v>37.447974180599999</v>
      </c>
      <c r="F39">
        <v>37.747897960899998</v>
      </c>
      <c r="G39">
        <v>38.034394806599998</v>
      </c>
      <c r="H39">
        <v>38.325658458299998</v>
      </c>
      <c r="I39">
        <v>38.655501285200003</v>
      </c>
      <c r="J39">
        <v>39.015447851300003</v>
      </c>
      <c r="K39">
        <v>39.420264349200004</v>
      </c>
      <c r="L39">
        <v>39.879904579700003</v>
      </c>
      <c r="M39">
        <v>40.423145890999997</v>
      </c>
      <c r="N39">
        <v>41.197197214600003</v>
      </c>
      <c r="O39">
        <v>42.512085331000002</v>
      </c>
      <c r="P39">
        <v>44.568445552699998</v>
      </c>
      <c r="Q39">
        <v>49.979325485799997</v>
      </c>
      <c r="R39">
        <v>55.586840125899997</v>
      </c>
      <c r="S39">
        <v>61.364718154899997</v>
      </c>
      <c r="T39">
        <v>63.693403498400002</v>
      </c>
      <c r="U39">
        <v>60.865807417500001</v>
      </c>
      <c r="V39">
        <v>56.833270069800001</v>
      </c>
      <c r="W39">
        <v>53.573530163299999</v>
      </c>
      <c r="X39">
        <v>51.487746388600002</v>
      </c>
      <c r="Y39">
        <v>50.336783316899997</v>
      </c>
      <c r="Z39">
        <v>49.802097121800003</v>
      </c>
      <c r="AA39">
        <v>49.984233339200003</v>
      </c>
      <c r="AB39">
        <v>50.739233597899997</v>
      </c>
      <c r="AC39">
        <v>51.993048740900001</v>
      </c>
      <c r="AD39">
        <v>53.655694154300001</v>
      </c>
      <c r="AE39">
        <v>54.814323960899998</v>
      </c>
      <c r="AF39">
        <v>56.468935448300002</v>
      </c>
    </row>
    <row r="40" spans="1:32" hidden="1">
      <c r="A40" t="s">
        <v>147</v>
      </c>
      <c r="B40">
        <v>36.301651213100001</v>
      </c>
      <c r="C40">
        <v>36.764515438700002</v>
      </c>
      <c r="D40">
        <v>37.1377760337</v>
      </c>
      <c r="E40">
        <v>37.447974180599999</v>
      </c>
      <c r="F40">
        <v>37.747897960899998</v>
      </c>
      <c r="G40">
        <v>38.034394806599998</v>
      </c>
      <c r="H40">
        <v>38.325658458299998</v>
      </c>
      <c r="I40">
        <v>38.655501285200003</v>
      </c>
      <c r="J40">
        <v>39.015447851300003</v>
      </c>
      <c r="K40">
        <v>39.420264349200004</v>
      </c>
      <c r="L40">
        <v>39.879904579700003</v>
      </c>
      <c r="M40">
        <v>40.423145890999997</v>
      </c>
      <c r="N40">
        <v>41.197197214600003</v>
      </c>
      <c r="O40">
        <v>42.512085331000002</v>
      </c>
      <c r="P40">
        <v>44.568445552699998</v>
      </c>
      <c r="Q40">
        <v>49.979325485799997</v>
      </c>
      <c r="R40">
        <v>55.586840125899997</v>
      </c>
      <c r="S40">
        <v>61.364718154899997</v>
      </c>
      <c r="T40">
        <v>63.693403498400002</v>
      </c>
      <c r="U40">
        <v>60.865807417500001</v>
      </c>
      <c r="V40">
        <v>56.833270069800001</v>
      </c>
      <c r="W40">
        <v>53.573530163299999</v>
      </c>
      <c r="X40">
        <v>51.487746388600002</v>
      </c>
      <c r="Y40">
        <v>50.336783316899997</v>
      </c>
      <c r="Z40">
        <v>49.802097121800003</v>
      </c>
      <c r="AA40">
        <v>49.984233339200003</v>
      </c>
      <c r="AB40">
        <v>50.739233597899997</v>
      </c>
      <c r="AC40">
        <v>51.993048740900001</v>
      </c>
      <c r="AD40">
        <v>53.655694154300001</v>
      </c>
      <c r="AE40">
        <v>54.814323960899998</v>
      </c>
      <c r="AF40">
        <v>56.468935448300002</v>
      </c>
    </row>
    <row r="41" spans="1:32" hidden="1">
      <c r="A41" t="s">
        <v>148</v>
      </c>
      <c r="B41">
        <v>46.683532653900002</v>
      </c>
      <c r="C41">
        <v>47.002653878300002</v>
      </c>
      <c r="D41">
        <v>47.209289372000001</v>
      </c>
      <c r="E41">
        <v>47.3467025076</v>
      </c>
      <c r="F41">
        <v>47.274782024099999</v>
      </c>
      <c r="G41">
        <v>46.957092351100002</v>
      </c>
      <c r="H41">
        <v>46.416301009000001</v>
      </c>
      <c r="I41">
        <v>46.1182201982</v>
      </c>
      <c r="J41">
        <v>45.738344390499996</v>
      </c>
      <c r="K41">
        <v>45.399899088399998</v>
      </c>
      <c r="L41">
        <v>45.133679513799997</v>
      </c>
      <c r="M41">
        <v>45.186341080299997</v>
      </c>
      <c r="N41">
        <v>45.484890290700001</v>
      </c>
      <c r="O41">
        <v>46.121303131799998</v>
      </c>
      <c r="P41">
        <v>46.635032109400001</v>
      </c>
      <c r="Q41">
        <v>46.7811974922</v>
      </c>
      <c r="R41">
        <v>46.584227221200003</v>
      </c>
      <c r="S41">
        <v>46.646263107700001</v>
      </c>
      <c r="T41">
        <v>47.0503628023</v>
      </c>
      <c r="U41">
        <v>47.904276279400001</v>
      </c>
      <c r="V41">
        <v>48.699238405300001</v>
      </c>
      <c r="W41">
        <v>49.609330120800003</v>
      </c>
      <c r="X41">
        <v>50.705430300800003</v>
      </c>
      <c r="Y41">
        <v>51.9251844359</v>
      </c>
      <c r="Z41">
        <v>53.193310047399997</v>
      </c>
      <c r="AA41">
        <v>54.221219865899997</v>
      </c>
      <c r="AB41">
        <v>54.704721246200002</v>
      </c>
      <c r="AC41">
        <v>54.535294946699999</v>
      </c>
      <c r="AD41">
        <v>53.994557465900002</v>
      </c>
      <c r="AE41">
        <v>53.715328906899998</v>
      </c>
      <c r="AF41">
        <v>53.9944280518</v>
      </c>
    </row>
    <row r="42" spans="1:32" hidden="1">
      <c r="A42" t="s">
        <v>150</v>
      </c>
      <c r="B42">
        <v>72.846427669299999</v>
      </c>
      <c r="C42">
        <v>69.3967300618</v>
      </c>
      <c r="D42">
        <v>66.622798465200006</v>
      </c>
      <c r="E42">
        <v>64.898776424100006</v>
      </c>
      <c r="F42">
        <v>64.515503102699995</v>
      </c>
      <c r="G42">
        <v>64.897234149100001</v>
      </c>
      <c r="H42">
        <v>65.154315477099999</v>
      </c>
      <c r="I42">
        <v>65.256395569600002</v>
      </c>
      <c r="J42">
        <v>65.134264822199995</v>
      </c>
      <c r="K42">
        <v>64.811897830199996</v>
      </c>
      <c r="L42">
        <v>64.154242225800004</v>
      </c>
      <c r="M42">
        <v>63.021914836400001</v>
      </c>
      <c r="N42">
        <v>61.166708861899998</v>
      </c>
      <c r="O42">
        <v>58.772283585499999</v>
      </c>
      <c r="P42">
        <v>55.962937756000002</v>
      </c>
      <c r="Q42">
        <v>53.047058204700001</v>
      </c>
      <c r="R42">
        <v>50.080127127499999</v>
      </c>
      <c r="S42">
        <v>47.4230451651</v>
      </c>
      <c r="T42">
        <v>44.833557255800002</v>
      </c>
      <c r="U42">
        <v>42.536877898500002</v>
      </c>
      <c r="V42">
        <v>40.603423895200002</v>
      </c>
      <c r="W42">
        <v>38.939739642100001</v>
      </c>
      <c r="X42">
        <v>37.412279924000003</v>
      </c>
      <c r="Y42">
        <v>35.994851037099998</v>
      </c>
      <c r="Z42">
        <v>34.709237806499999</v>
      </c>
      <c r="AA42">
        <v>33.678073598700003</v>
      </c>
      <c r="AB42">
        <v>32.794351513999999</v>
      </c>
      <c r="AC42">
        <v>32.137023192299999</v>
      </c>
      <c r="AD42">
        <v>31.647241680499999</v>
      </c>
      <c r="AE42">
        <v>30.594355568299999</v>
      </c>
      <c r="AF42">
        <v>29.930790632699999</v>
      </c>
    </row>
    <row r="43" spans="1:32" hidden="1">
      <c r="A43" t="s">
        <v>151</v>
      </c>
      <c r="B43">
        <v>72.846427669299999</v>
      </c>
      <c r="C43">
        <v>69.3967300618</v>
      </c>
      <c r="D43">
        <v>66.622798465200006</v>
      </c>
      <c r="E43">
        <v>64.898776424100006</v>
      </c>
      <c r="F43">
        <v>64.515503102699995</v>
      </c>
      <c r="G43">
        <v>64.897234149100001</v>
      </c>
      <c r="H43">
        <v>65.154315477099999</v>
      </c>
      <c r="I43">
        <v>65.256395569600002</v>
      </c>
      <c r="J43">
        <v>65.134264822199995</v>
      </c>
      <c r="K43">
        <v>64.811897830199996</v>
      </c>
      <c r="L43">
        <v>64.154242225800004</v>
      </c>
      <c r="M43">
        <v>63.021914836400001</v>
      </c>
      <c r="N43">
        <v>61.166708861899998</v>
      </c>
      <c r="O43">
        <v>58.772283585499999</v>
      </c>
      <c r="P43">
        <v>55.962937756000002</v>
      </c>
      <c r="Q43">
        <v>53.047058204700001</v>
      </c>
      <c r="R43">
        <v>50.080127127499999</v>
      </c>
      <c r="S43">
        <v>47.4230451651</v>
      </c>
      <c r="T43">
        <v>44.833557255800002</v>
      </c>
      <c r="U43">
        <v>42.536877898500002</v>
      </c>
      <c r="V43">
        <v>40.603423895200002</v>
      </c>
      <c r="W43">
        <v>38.939739642100001</v>
      </c>
      <c r="X43">
        <v>37.412279924000003</v>
      </c>
      <c r="Y43">
        <v>35.994851037099998</v>
      </c>
      <c r="Z43">
        <v>34.709237806499999</v>
      </c>
      <c r="AA43">
        <v>33.678073598700003</v>
      </c>
      <c r="AB43">
        <v>32.794351513999999</v>
      </c>
      <c r="AC43">
        <v>32.137023192299999</v>
      </c>
      <c r="AD43">
        <v>31.647241680499999</v>
      </c>
      <c r="AE43">
        <v>30.594355568299999</v>
      </c>
      <c r="AF43">
        <v>29.930790632699999</v>
      </c>
    </row>
    <row r="44" spans="1:32" hidden="1">
      <c r="A44" t="s">
        <v>152</v>
      </c>
      <c r="B44">
        <v>36.301651213100001</v>
      </c>
      <c r="C44">
        <v>36.764515438700002</v>
      </c>
      <c r="D44">
        <v>37.1377760337</v>
      </c>
      <c r="E44">
        <v>37.447974180599999</v>
      </c>
      <c r="F44">
        <v>37.747897960899998</v>
      </c>
      <c r="G44">
        <v>38.034394806599998</v>
      </c>
      <c r="H44">
        <v>38.325658458299998</v>
      </c>
      <c r="I44">
        <v>38.655501285200003</v>
      </c>
      <c r="J44">
        <v>39.015447851300003</v>
      </c>
      <c r="K44">
        <v>39.420264349200004</v>
      </c>
      <c r="L44">
        <v>39.879904579700003</v>
      </c>
      <c r="M44">
        <v>40.423145890999997</v>
      </c>
      <c r="N44">
        <v>41.197197214600003</v>
      </c>
      <c r="O44">
        <v>42.512085331000002</v>
      </c>
      <c r="P44">
        <v>44.568445552699998</v>
      </c>
      <c r="Q44">
        <v>49.979325485799997</v>
      </c>
      <c r="R44">
        <v>55.586840125899997</v>
      </c>
      <c r="S44">
        <v>61.364718154899997</v>
      </c>
      <c r="T44">
        <v>63.693403498400002</v>
      </c>
      <c r="U44">
        <v>60.865807417500001</v>
      </c>
      <c r="V44">
        <v>56.833270069800001</v>
      </c>
      <c r="W44">
        <v>53.573530163299999</v>
      </c>
      <c r="X44">
        <v>51.487746388600002</v>
      </c>
      <c r="Y44">
        <v>50.336783316899997</v>
      </c>
      <c r="Z44">
        <v>49.802097121800003</v>
      </c>
      <c r="AA44">
        <v>49.984233339200003</v>
      </c>
      <c r="AB44">
        <v>50.739233597899997</v>
      </c>
      <c r="AC44">
        <v>51.993048740900001</v>
      </c>
      <c r="AD44">
        <v>53.655694154300001</v>
      </c>
      <c r="AE44">
        <v>54.814323960899998</v>
      </c>
      <c r="AF44">
        <v>56.468935448300002</v>
      </c>
    </row>
    <row r="45" spans="1:32" hidden="1">
      <c r="A45" t="s">
        <v>153</v>
      </c>
      <c r="B45">
        <v>12.3856946541</v>
      </c>
      <c r="C45">
        <v>12.730095023500001</v>
      </c>
      <c r="D45">
        <v>12.9920806052</v>
      </c>
      <c r="E45">
        <v>13.213518305099999</v>
      </c>
      <c r="F45">
        <v>13.398697694299999</v>
      </c>
      <c r="G45">
        <v>13.5635214597</v>
      </c>
      <c r="H45">
        <v>13.733206472699999</v>
      </c>
      <c r="I45">
        <v>13.9293995838</v>
      </c>
      <c r="J45">
        <v>14.1503868037</v>
      </c>
      <c r="K45">
        <v>14.3892680492</v>
      </c>
      <c r="L45">
        <v>14.6383218439</v>
      </c>
      <c r="M45">
        <v>14.869214377400001</v>
      </c>
      <c r="N45">
        <v>15.081083662199999</v>
      </c>
      <c r="O45">
        <v>15.296936023300001</v>
      </c>
      <c r="P45">
        <v>15.505216342200001</v>
      </c>
      <c r="Q45">
        <v>15.722321689099999</v>
      </c>
      <c r="R45">
        <v>15.9623811225</v>
      </c>
      <c r="S45">
        <v>16.2253743972</v>
      </c>
      <c r="T45">
        <v>16.497598704200001</v>
      </c>
      <c r="U45">
        <v>16.7714770774</v>
      </c>
      <c r="V45">
        <v>17.029579701999999</v>
      </c>
      <c r="W45">
        <v>17.248519738999999</v>
      </c>
      <c r="X45">
        <v>17.4222213008</v>
      </c>
      <c r="Y45">
        <v>17.559580087299999</v>
      </c>
      <c r="Z45">
        <v>17.695474980299998</v>
      </c>
      <c r="AA45">
        <v>17.853403804599999</v>
      </c>
      <c r="AB45">
        <v>18.063214329699999</v>
      </c>
      <c r="AC45">
        <v>18.3420929923</v>
      </c>
      <c r="AD45">
        <v>18.694419157700001</v>
      </c>
      <c r="AE45">
        <v>19.089225135100001</v>
      </c>
      <c r="AF45">
        <v>19.563643276200001</v>
      </c>
    </row>
    <row r="46" spans="1:32" hidden="1">
      <c r="A46" t="s">
        <v>154</v>
      </c>
      <c r="B46">
        <v>36.301651213100001</v>
      </c>
      <c r="C46">
        <v>36.764515438700002</v>
      </c>
      <c r="D46">
        <v>37.1377760337</v>
      </c>
      <c r="E46">
        <v>37.447974180599999</v>
      </c>
      <c r="F46">
        <v>37.747897960899998</v>
      </c>
      <c r="G46">
        <v>38.034394806599998</v>
      </c>
      <c r="H46">
        <v>38.325658458299998</v>
      </c>
      <c r="I46">
        <v>38.655501285200003</v>
      </c>
      <c r="J46">
        <v>39.015447851300003</v>
      </c>
      <c r="K46">
        <v>39.420264349200004</v>
      </c>
      <c r="L46">
        <v>39.879904579700003</v>
      </c>
      <c r="M46">
        <v>40.423145890999997</v>
      </c>
      <c r="N46">
        <v>41.197197214600003</v>
      </c>
      <c r="O46">
        <v>42.512085331000002</v>
      </c>
      <c r="P46">
        <v>44.568445552699998</v>
      </c>
      <c r="Q46">
        <v>49.979325485799997</v>
      </c>
      <c r="R46">
        <v>55.586840125899997</v>
      </c>
      <c r="S46">
        <v>61.364718154899997</v>
      </c>
      <c r="T46">
        <v>63.693403498400002</v>
      </c>
      <c r="U46">
        <v>60.865807417500001</v>
      </c>
      <c r="V46">
        <v>56.833270069800001</v>
      </c>
      <c r="W46">
        <v>53.573530163299999</v>
      </c>
      <c r="X46">
        <v>51.487746388600002</v>
      </c>
      <c r="Y46">
        <v>50.336783316899997</v>
      </c>
      <c r="Z46">
        <v>49.802097121800003</v>
      </c>
      <c r="AA46">
        <v>49.984233339200003</v>
      </c>
      <c r="AB46">
        <v>50.739233597899997</v>
      </c>
      <c r="AC46">
        <v>51.993048740900001</v>
      </c>
      <c r="AD46">
        <v>53.655694154300001</v>
      </c>
      <c r="AE46">
        <v>54.814323960899998</v>
      </c>
      <c r="AF46">
        <v>56.468935448300002</v>
      </c>
    </row>
    <row r="47" spans="1:32" hidden="1">
      <c r="A47" t="s">
        <v>155</v>
      </c>
      <c r="B47">
        <v>36.301651213100001</v>
      </c>
      <c r="C47">
        <v>36.764515438700002</v>
      </c>
      <c r="D47">
        <v>37.1377760337</v>
      </c>
      <c r="E47">
        <v>37.447974180599999</v>
      </c>
      <c r="F47">
        <v>37.747897960899998</v>
      </c>
      <c r="G47">
        <v>38.034394806599998</v>
      </c>
      <c r="H47">
        <v>38.325658458299998</v>
      </c>
      <c r="I47">
        <v>38.655501285200003</v>
      </c>
      <c r="J47">
        <v>39.015447851300003</v>
      </c>
      <c r="K47">
        <v>39.420264349200004</v>
      </c>
      <c r="L47">
        <v>39.879904579700003</v>
      </c>
      <c r="M47">
        <v>40.423145890999997</v>
      </c>
      <c r="N47">
        <v>41.197197214600003</v>
      </c>
      <c r="O47">
        <v>42.512085331000002</v>
      </c>
      <c r="P47">
        <v>44.568445552699998</v>
      </c>
      <c r="Q47">
        <v>49.979325485799997</v>
      </c>
      <c r="R47">
        <v>55.586840125899997</v>
      </c>
      <c r="S47">
        <v>61.364718154899997</v>
      </c>
      <c r="T47">
        <v>63.693403498400002</v>
      </c>
      <c r="U47">
        <v>60.865807417500001</v>
      </c>
      <c r="V47">
        <v>56.833270069800001</v>
      </c>
      <c r="W47">
        <v>53.573530163299999</v>
      </c>
      <c r="X47">
        <v>51.487746388600002</v>
      </c>
      <c r="Y47">
        <v>50.336783316899997</v>
      </c>
      <c r="Z47">
        <v>49.802097121800003</v>
      </c>
      <c r="AA47">
        <v>49.984233339200003</v>
      </c>
      <c r="AB47">
        <v>50.739233597899997</v>
      </c>
      <c r="AC47">
        <v>51.993048740900001</v>
      </c>
      <c r="AD47">
        <v>53.655694154300001</v>
      </c>
      <c r="AE47">
        <v>54.814323960899998</v>
      </c>
      <c r="AF47">
        <v>56.468935448300002</v>
      </c>
    </row>
    <row r="48" spans="1:32" hidden="1">
      <c r="A48" t="s">
        <v>156</v>
      </c>
      <c r="B48">
        <v>36.301651213100001</v>
      </c>
      <c r="C48">
        <v>36.764515438700002</v>
      </c>
      <c r="D48">
        <v>37.1377760337</v>
      </c>
      <c r="E48">
        <v>37.447974180599999</v>
      </c>
      <c r="F48">
        <v>37.747897960899998</v>
      </c>
      <c r="G48">
        <v>38.034394806599998</v>
      </c>
      <c r="H48">
        <v>38.325658458299998</v>
      </c>
      <c r="I48">
        <v>38.655501285200003</v>
      </c>
      <c r="J48">
        <v>39.015447851300003</v>
      </c>
      <c r="K48">
        <v>39.420264349200004</v>
      </c>
      <c r="L48">
        <v>39.879904579700003</v>
      </c>
      <c r="M48">
        <v>40.423145890999997</v>
      </c>
      <c r="N48">
        <v>41.197197214600003</v>
      </c>
      <c r="O48">
        <v>42.512085331000002</v>
      </c>
      <c r="P48">
        <v>44.568445552699998</v>
      </c>
      <c r="Q48">
        <v>49.979325485799997</v>
      </c>
      <c r="R48">
        <v>55.586840125899997</v>
      </c>
      <c r="S48">
        <v>61.364718154899997</v>
      </c>
      <c r="T48">
        <v>63.693403498400002</v>
      </c>
      <c r="U48">
        <v>60.865807417500001</v>
      </c>
      <c r="V48">
        <v>56.833270069800001</v>
      </c>
      <c r="W48">
        <v>53.573530163299999</v>
      </c>
      <c r="X48">
        <v>51.487746388600002</v>
      </c>
      <c r="Y48">
        <v>50.336783316899997</v>
      </c>
      <c r="Z48">
        <v>49.802097121800003</v>
      </c>
      <c r="AA48">
        <v>49.984233339200003</v>
      </c>
      <c r="AB48">
        <v>50.739233597899997</v>
      </c>
      <c r="AC48">
        <v>51.993048740900001</v>
      </c>
      <c r="AD48">
        <v>53.655694154300001</v>
      </c>
      <c r="AE48">
        <v>54.814323960899998</v>
      </c>
      <c r="AF48">
        <v>56.468935448300002</v>
      </c>
    </row>
    <row r="49" spans="1:32" hidden="1">
      <c r="A49" t="s">
        <v>157</v>
      </c>
      <c r="B49">
        <v>12.3856946541</v>
      </c>
      <c r="C49">
        <v>12.730095023500001</v>
      </c>
      <c r="D49">
        <v>12.9920806052</v>
      </c>
      <c r="E49">
        <v>13.213518305099999</v>
      </c>
      <c r="F49">
        <v>13.398697694299999</v>
      </c>
      <c r="G49">
        <v>13.5635214597</v>
      </c>
      <c r="H49">
        <v>13.733206472699999</v>
      </c>
      <c r="I49">
        <v>13.9293995838</v>
      </c>
      <c r="J49">
        <v>14.1503868037</v>
      </c>
      <c r="K49">
        <v>14.3892680492</v>
      </c>
      <c r="L49">
        <v>14.6383218439</v>
      </c>
      <c r="M49">
        <v>14.869214377400001</v>
      </c>
      <c r="N49">
        <v>15.081083662199999</v>
      </c>
      <c r="O49">
        <v>15.296936023300001</v>
      </c>
      <c r="P49">
        <v>15.505216342200001</v>
      </c>
      <c r="Q49">
        <v>15.722321689099999</v>
      </c>
      <c r="R49">
        <v>15.9623811225</v>
      </c>
      <c r="S49">
        <v>16.2253743972</v>
      </c>
      <c r="T49">
        <v>16.497598704200001</v>
      </c>
      <c r="U49">
        <v>16.7714770774</v>
      </c>
      <c r="V49">
        <v>17.029579701999999</v>
      </c>
      <c r="W49">
        <v>17.248519738999999</v>
      </c>
      <c r="X49">
        <v>17.4222213008</v>
      </c>
      <c r="Y49">
        <v>17.559580087299999</v>
      </c>
      <c r="Z49">
        <v>17.695474980299998</v>
      </c>
      <c r="AA49">
        <v>17.853403804599999</v>
      </c>
      <c r="AB49">
        <v>18.063214329699999</v>
      </c>
      <c r="AC49">
        <v>18.3420929923</v>
      </c>
      <c r="AD49">
        <v>18.694419157700001</v>
      </c>
      <c r="AE49">
        <v>19.089225135100001</v>
      </c>
      <c r="AF49">
        <v>19.563643276200001</v>
      </c>
    </row>
    <row r="50" spans="1:32" hidden="1">
      <c r="A50" t="s">
        <v>158</v>
      </c>
      <c r="B50">
        <v>42.402641743499998</v>
      </c>
      <c r="C50">
        <v>44.089298911999997</v>
      </c>
      <c r="D50">
        <v>45.936088462999997</v>
      </c>
      <c r="E50">
        <v>47.946138537000003</v>
      </c>
      <c r="F50">
        <v>50.057150411999999</v>
      </c>
      <c r="G50">
        <v>52.1938335567</v>
      </c>
      <c r="H50">
        <v>54.433744881499997</v>
      </c>
      <c r="I50">
        <v>57.196590189200002</v>
      </c>
      <c r="J50">
        <v>60.841314476299999</v>
      </c>
      <c r="K50">
        <v>65.569751468199996</v>
      </c>
      <c r="L50">
        <v>71.706068989900004</v>
      </c>
      <c r="M50">
        <v>78.903638272799995</v>
      </c>
      <c r="N50">
        <v>85.780769865500005</v>
      </c>
      <c r="O50">
        <v>91.351198980199996</v>
      </c>
      <c r="P50">
        <v>99.848566594299996</v>
      </c>
      <c r="Q50">
        <v>101.816569027</v>
      </c>
      <c r="R50">
        <v>97.047328305999997</v>
      </c>
      <c r="S50">
        <v>89.762643037100005</v>
      </c>
      <c r="T50">
        <v>83.863653366899996</v>
      </c>
      <c r="U50">
        <v>79.654327717000001</v>
      </c>
      <c r="V50">
        <v>76.850940824099993</v>
      </c>
      <c r="W50">
        <v>75.383730305900002</v>
      </c>
      <c r="X50">
        <v>74.831710307700007</v>
      </c>
      <c r="Y50">
        <v>74.676203215800001</v>
      </c>
      <c r="Z50">
        <v>74.7350585959</v>
      </c>
      <c r="AA50">
        <v>74.746313336599997</v>
      </c>
      <c r="AB50">
        <v>74.583894963199995</v>
      </c>
      <c r="AC50">
        <v>74.409350138799994</v>
      </c>
      <c r="AD50">
        <v>74.323923014200005</v>
      </c>
      <c r="AE50">
        <v>74.282002047399999</v>
      </c>
      <c r="AF50">
        <v>73.996738994899999</v>
      </c>
    </row>
    <row r="51" spans="1:32" hidden="1">
      <c r="A51" t="s">
        <v>159</v>
      </c>
      <c r="B51">
        <v>37.961026974100001</v>
      </c>
      <c r="C51">
        <v>38.086071862799997</v>
      </c>
      <c r="D51">
        <v>39.032196104699999</v>
      </c>
      <c r="E51">
        <v>40.033404041600001</v>
      </c>
      <c r="F51">
        <v>41.148255356200004</v>
      </c>
      <c r="G51">
        <v>42.353415525000003</v>
      </c>
      <c r="H51">
        <v>43.577189263599998</v>
      </c>
      <c r="I51">
        <v>44.818521036999996</v>
      </c>
      <c r="J51">
        <v>46.021991157999999</v>
      </c>
      <c r="K51">
        <v>47.209331560700001</v>
      </c>
      <c r="L51">
        <v>48.424750729800003</v>
      </c>
      <c r="M51">
        <v>49.930146388300003</v>
      </c>
      <c r="N51">
        <v>51.979794584399997</v>
      </c>
      <c r="O51">
        <v>54.684062812199997</v>
      </c>
      <c r="P51">
        <v>58.1478578181</v>
      </c>
      <c r="Q51">
        <v>61.9555163128</v>
      </c>
      <c r="R51">
        <v>65.647253886100003</v>
      </c>
      <c r="S51">
        <v>68.949623306399999</v>
      </c>
      <c r="T51">
        <v>71.2949827013</v>
      </c>
      <c r="U51">
        <v>72.7500862216</v>
      </c>
      <c r="V51">
        <v>73.406573383199998</v>
      </c>
      <c r="W51">
        <v>73.409440816599997</v>
      </c>
      <c r="X51">
        <v>72.994100078100004</v>
      </c>
      <c r="Y51">
        <v>72.420411424199997</v>
      </c>
      <c r="Z51">
        <v>72.137699838499998</v>
      </c>
      <c r="AA51">
        <v>71.884240094199995</v>
      </c>
      <c r="AB51">
        <v>71.715793573200003</v>
      </c>
      <c r="AC51">
        <v>71.547577078000003</v>
      </c>
      <c r="AD51">
        <v>71.579186581399995</v>
      </c>
      <c r="AE51">
        <v>70.985088126700006</v>
      </c>
      <c r="AF51">
        <v>71.383908565300004</v>
      </c>
    </row>
    <row r="52" spans="1:32" hidden="1">
      <c r="A52" t="s">
        <v>160</v>
      </c>
      <c r="B52">
        <v>42.402641743499998</v>
      </c>
      <c r="C52">
        <v>44.089298911999997</v>
      </c>
      <c r="D52">
        <v>45.936088462999997</v>
      </c>
      <c r="E52">
        <v>47.946138537000003</v>
      </c>
      <c r="F52">
        <v>50.057150411999999</v>
      </c>
      <c r="G52">
        <v>52.1938335567</v>
      </c>
      <c r="H52">
        <v>54.433744881499997</v>
      </c>
      <c r="I52">
        <v>57.196590189200002</v>
      </c>
      <c r="J52">
        <v>60.841314476299999</v>
      </c>
      <c r="K52">
        <v>65.569751468199996</v>
      </c>
      <c r="L52">
        <v>71.706068989900004</v>
      </c>
      <c r="M52">
        <v>78.903638272799995</v>
      </c>
      <c r="N52">
        <v>85.780769865500005</v>
      </c>
      <c r="O52">
        <v>91.351198980199996</v>
      </c>
      <c r="P52">
        <v>99.848566594299996</v>
      </c>
      <c r="Q52">
        <v>101.816569027</v>
      </c>
      <c r="R52">
        <v>97.047328305999997</v>
      </c>
      <c r="S52">
        <v>89.762643037100005</v>
      </c>
      <c r="T52">
        <v>83.863653366899996</v>
      </c>
      <c r="U52">
        <v>79.654327717000001</v>
      </c>
      <c r="V52">
        <v>76.850940824099993</v>
      </c>
      <c r="W52">
        <v>75.383730305900002</v>
      </c>
      <c r="X52">
        <v>74.831710307700007</v>
      </c>
      <c r="Y52">
        <v>74.676203215800001</v>
      </c>
      <c r="Z52">
        <v>74.7350585959</v>
      </c>
      <c r="AA52">
        <v>74.746313336599997</v>
      </c>
      <c r="AB52">
        <v>74.583894963199995</v>
      </c>
      <c r="AC52">
        <v>74.409350138799994</v>
      </c>
      <c r="AD52">
        <v>74.323923014200005</v>
      </c>
      <c r="AE52">
        <v>74.282002047399999</v>
      </c>
      <c r="AF52">
        <v>73.996738994899999</v>
      </c>
    </row>
    <row r="53" spans="1:32" hidden="1">
      <c r="A53" t="s">
        <v>161</v>
      </c>
      <c r="B53">
        <v>121.49403203999999</v>
      </c>
      <c r="C53">
        <v>119.44508914399999</v>
      </c>
      <c r="D53">
        <v>119.580409102</v>
      </c>
      <c r="E53">
        <v>124.653779136</v>
      </c>
      <c r="F53">
        <v>131.54745945400001</v>
      </c>
      <c r="G53">
        <v>137.405323603</v>
      </c>
      <c r="H53">
        <v>141.24604225300001</v>
      </c>
      <c r="I53">
        <v>142.81929001899999</v>
      </c>
      <c r="J53">
        <v>143.098086249</v>
      </c>
      <c r="K53">
        <v>143.128136845</v>
      </c>
      <c r="L53">
        <v>143.581891246</v>
      </c>
      <c r="M53">
        <v>144.601474913</v>
      </c>
      <c r="N53">
        <v>146.17561039</v>
      </c>
      <c r="O53">
        <v>148.190399364</v>
      </c>
      <c r="P53">
        <v>150.66698227099999</v>
      </c>
      <c r="Q53">
        <v>153.43480759600001</v>
      </c>
      <c r="R53">
        <v>156.434515385</v>
      </c>
      <c r="S53">
        <v>159.48226227399999</v>
      </c>
      <c r="T53">
        <v>161.980880318</v>
      </c>
      <c r="U53">
        <v>164.154514877</v>
      </c>
      <c r="V53">
        <v>165.96393851100001</v>
      </c>
      <c r="W53">
        <v>167.31346124300001</v>
      </c>
      <c r="X53">
        <v>168.27702181999999</v>
      </c>
      <c r="Y53">
        <v>168.97225664999999</v>
      </c>
      <c r="Z53">
        <v>169.434971932</v>
      </c>
      <c r="AA53">
        <v>169.82568684899999</v>
      </c>
      <c r="AB53">
        <v>170.19830817100001</v>
      </c>
      <c r="AC53">
        <v>170.21747622800001</v>
      </c>
      <c r="AD53">
        <v>170.03994832800001</v>
      </c>
      <c r="AE53">
        <v>170.17221571799999</v>
      </c>
      <c r="AF53">
        <v>169.92480070600001</v>
      </c>
    </row>
    <row r="54" spans="1:32" hidden="1">
      <c r="A54" t="s">
        <v>162</v>
      </c>
      <c r="B54">
        <v>46.683532653900002</v>
      </c>
      <c r="C54">
        <v>47.002653878300002</v>
      </c>
      <c r="D54">
        <v>47.209289372000001</v>
      </c>
      <c r="E54">
        <v>47.3467025076</v>
      </c>
      <c r="F54">
        <v>47.274782024099999</v>
      </c>
      <c r="G54">
        <v>46.957092351100002</v>
      </c>
      <c r="H54">
        <v>46.416301009000001</v>
      </c>
      <c r="I54">
        <v>46.1182201982</v>
      </c>
      <c r="J54">
        <v>45.738344390499996</v>
      </c>
      <c r="K54">
        <v>45.399899088399998</v>
      </c>
      <c r="L54">
        <v>45.133679513799997</v>
      </c>
      <c r="M54">
        <v>45.186341080299997</v>
      </c>
      <c r="N54">
        <v>45.484890290700001</v>
      </c>
      <c r="O54">
        <v>46.121303131799998</v>
      </c>
      <c r="P54">
        <v>46.635032109400001</v>
      </c>
      <c r="Q54">
        <v>46.7811974922</v>
      </c>
      <c r="R54">
        <v>46.584227221200003</v>
      </c>
      <c r="S54">
        <v>46.646263107700001</v>
      </c>
      <c r="T54">
        <v>47.0503628023</v>
      </c>
      <c r="U54">
        <v>47.904276279400001</v>
      </c>
      <c r="V54">
        <v>48.699238405300001</v>
      </c>
      <c r="W54">
        <v>49.609330120800003</v>
      </c>
      <c r="X54">
        <v>50.705430300800003</v>
      </c>
      <c r="Y54">
        <v>51.9251844359</v>
      </c>
      <c r="Z54">
        <v>53.193310047399997</v>
      </c>
      <c r="AA54">
        <v>54.221219865899997</v>
      </c>
      <c r="AB54">
        <v>54.704721246200002</v>
      </c>
      <c r="AC54">
        <v>54.535294946699999</v>
      </c>
      <c r="AD54">
        <v>53.994557465900002</v>
      </c>
      <c r="AE54">
        <v>53.715328906899998</v>
      </c>
      <c r="AF54">
        <v>53.9944280518</v>
      </c>
    </row>
    <row r="55" spans="1:32">
      <c r="A55" t="s">
        <v>43</v>
      </c>
      <c r="B55">
        <v>46.683532653900002</v>
      </c>
      <c r="C55">
        <v>47.002653878300002</v>
      </c>
      <c r="D55">
        <v>47.209289372000001</v>
      </c>
      <c r="E55">
        <v>47.3467025076</v>
      </c>
      <c r="F55">
        <v>47.274782024099999</v>
      </c>
      <c r="G55">
        <v>46.957092351100002</v>
      </c>
      <c r="H55">
        <v>46.416301009000001</v>
      </c>
      <c r="I55">
        <v>46.1182201982</v>
      </c>
      <c r="J55">
        <v>45.738344390499996</v>
      </c>
      <c r="K55">
        <v>45.399899088399998</v>
      </c>
      <c r="L55">
        <v>45.133679513799997</v>
      </c>
      <c r="M55">
        <v>45.186341080299997</v>
      </c>
      <c r="N55">
        <v>45.484890290700001</v>
      </c>
      <c r="O55">
        <v>46.121303131799998</v>
      </c>
      <c r="P55">
        <v>46.635032109400001</v>
      </c>
      <c r="Q55">
        <v>46.7811974922</v>
      </c>
      <c r="R55">
        <v>46.584227221200003</v>
      </c>
      <c r="S55">
        <v>46.646263107700001</v>
      </c>
      <c r="T55">
        <v>47.0503628023</v>
      </c>
      <c r="U55">
        <v>47.904276279400001</v>
      </c>
      <c r="V55">
        <v>48.699238405300001</v>
      </c>
      <c r="W55">
        <v>49.609330120800003</v>
      </c>
      <c r="X55">
        <v>50.705430300800003</v>
      </c>
      <c r="Y55">
        <v>51.9251844359</v>
      </c>
      <c r="Z55">
        <v>53.193310047399997</v>
      </c>
      <c r="AA55">
        <v>54.221219865899997</v>
      </c>
      <c r="AB55">
        <v>54.704721246200002</v>
      </c>
      <c r="AC55">
        <v>54.535294946699999</v>
      </c>
      <c r="AD55">
        <v>53.994557465900002</v>
      </c>
      <c r="AE55">
        <v>53.715328906899998</v>
      </c>
      <c r="AF55">
        <v>53.9944280518</v>
      </c>
    </row>
    <row r="56" spans="1:32" hidden="1">
      <c r="A56" t="s">
        <v>163</v>
      </c>
      <c r="B56">
        <v>36.301651213100001</v>
      </c>
      <c r="C56">
        <v>36.764515438700002</v>
      </c>
      <c r="D56">
        <v>37.1377760337</v>
      </c>
      <c r="E56">
        <v>37.447974180599999</v>
      </c>
      <c r="F56">
        <v>37.747897960899998</v>
      </c>
      <c r="G56">
        <v>38.034394806599998</v>
      </c>
      <c r="H56">
        <v>38.325658458299998</v>
      </c>
      <c r="I56">
        <v>38.655501285200003</v>
      </c>
      <c r="J56">
        <v>39.015447851300003</v>
      </c>
      <c r="K56">
        <v>39.420264349200004</v>
      </c>
      <c r="L56">
        <v>39.879904579700003</v>
      </c>
      <c r="M56">
        <v>40.423145890999997</v>
      </c>
      <c r="N56">
        <v>41.197197214600003</v>
      </c>
      <c r="O56">
        <v>42.512085331000002</v>
      </c>
      <c r="P56">
        <v>44.568445552699998</v>
      </c>
      <c r="Q56">
        <v>49.979325485799997</v>
      </c>
      <c r="R56">
        <v>55.586840125899997</v>
      </c>
      <c r="S56">
        <v>61.364718154899997</v>
      </c>
      <c r="T56">
        <v>63.693403498400002</v>
      </c>
      <c r="U56">
        <v>60.865807417500001</v>
      </c>
      <c r="V56">
        <v>56.833270069800001</v>
      </c>
      <c r="W56">
        <v>53.573530163299999</v>
      </c>
      <c r="X56">
        <v>51.487746388600002</v>
      </c>
      <c r="Y56">
        <v>50.336783316899997</v>
      </c>
      <c r="Z56">
        <v>49.802097121800003</v>
      </c>
      <c r="AA56">
        <v>49.984233339200003</v>
      </c>
      <c r="AB56">
        <v>50.739233597899997</v>
      </c>
      <c r="AC56">
        <v>51.993048740900001</v>
      </c>
      <c r="AD56">
        <v>53.655694154300001</v>
      </c>
      <c r="AE56">
        <v>54.814323960899998</v>
      </c>
      <c r="AF56">
        <v>56.468935448300002</v>
      </c>
    </row>
    <row r="57" spans="1:32" hidden="1">
      <c r="A57" t="s">
        <v>164</v>
      </c>
      <c r="B57">
        <v>37.961026974100001</v>
      </c>
      <c r="C57">
        <v>38.086071862799997</v>
      </c>
      <c r="D57">
        <v>39.032196104699999</v>
      </c>
      <c r="E57">
        <v>40.033404041600001</v>
      </c>
      <c r="F57">
        <v>41.148255356200004</v>
      </c>
      <c r="G57">
        <v>42.353415525000003</v>
      </c>
      <c r="H57">
        <v>43.577189263599998</v>
      </c>
      <c r="I57">
        <v>44.818521036999996</v>
      </c>
      <c r="J57">
        <v>46.021991157999999</v>
      </c>
      <c r="K57">
        <v>47.209331560700001</v>
      </c>
      <c r="L57">
        <v>48.424750729800003</v>
      </c>
      <c r="M57">
        <v>49.930146388300003</v>
      </c>
      <c r="N57">
        <v>51.979794584399997</v>
      </c>
      <c r="O57">
        <v>54.684062812199997</v>
      </c>
      <c r="P57">
        <v>58.1478578181</v>
      </c>
      <c r="Q57">
        <v>61.9555163128</v>
      </c>
      <c r="R57">
        <v>65.647253886100003</v>
      </c>
      <c r="S57">
        <v>68.949623306399999</v>
      </c>
      <c r="T57">
        <v>71.2949827013</v>
      </c>
      <c r="U57">
        <v>72.7500862216</v>
      </c>
      <c r="V57">
        <v>73.406573383199998</v>
      </c>
      <c r="W57">
        <v>73.409440816599997</v>
      </c>
      <c r="X57">
        <v>72.994100078100004</v>
      </c>
      <c r="Y57">
        <v>72.420411424199997</v>
      </c>
      <c r="Z57">
        <v>72.137699838499998</v>
      </c>
      <c r="AA57">
        <v>71.884240094199995</v>
      </c>
      <c r="AB57">
        <v>71.715793573200003</v>
      </c>
      <c r="AC57">
        <v>71.547577078000003</v>
      </c>
      <c r="AD57">
        <v>71.579186581399995</v>
      </c>
      <c r="AE57">
        <v>70.985088126700006</v>
      </c>
      <c r="AF57">
        <v>71.383908565300004</v>
      </c>
    </row>
    <row r="58" spans="1:32" hidden="1">
      <c r="A58" t="s">
        <v>165</v>
      </c>
      <c r="B58">
        <v>30.935708032699999</v>
      </c>
      <c r="C58">
        <v>34.377750061</v>
      </c>
      <c r="D58">
        <v>37.892093788499999</v>
      </c>
      <c r="E58">
        <v>42.347642970599999</v>
      </c>
      <c r="F58">
        <v>48.070973128200002</v>
      </c>
      <c r="G58">
        <v>57.631134292600002</v>
      </c>
      <c r="H58">
        <v>70.3297856035</v>
      </c>
      <c r="I58">
        <v>81.379762380900004</v>
      </c>
      <c r="J58">
        <v>90.169686090200003</v>
      </c>
      <c r="K58">
        <v>83.519063780500005</v>
      </c>
      <c r="L58">
        <v>73.063222982499994</v>
      </c>
      <c r="M58">
        <v>68.943699207700007</v>
      </c>
      <c r="N58">
        <v>68.521439137499996</v>
      </c>
      <c r="O58">
        <v>69.395508707299996</v>
      </c>
      <c r="P58">
        <v>69.989810279400004</v>
      </c>
      <c r="Q58">
        <v>69.847260392899997</v>
      </c>
      <c r="R58">
        <v>70.2516546457</v>
      </c>
      <c r="S58">
        <v>71.045372475299999</v>
      </c>
      <c r="T58">
        <v>71.638011363199993</v>
      </c>
      <c r="U58">
        <v>71.867375394500002</v>
      </c>
      <c r="V58">
        <v>71.732271733499999</v>
      </c>
      <c r="W58">
        <v>71.465927261999994</v>
      </c>
      <c r="X58">
        <v>71.4006160884</v>
      </c>
      <c r="Y58">
        <v>71.619261716500006</v>
      </c>
      <c r="Z58">
        <v>71.827972185700006</v>
      </c>
      <c r="AA58">
        <v>71.949026289299994</v>
      </c>
      <c r="AB58">
        <v>72.030835808999996</v>
      </c>
      <c r="AC58">
        <v>72.002514949100004</v>
      </c>
      <c r="AD58">
        <v>71.887110740400004</v>
      </c>
      <c r="AE58">
        <v>70.929806938300004</v>
      </c>
      <c r="AF58">
        <v>70.322992690800007</v>
      </c>
    </row>
    <row r="59" spans="1:32" hidden="1">
      <c r="A59" t="s">
        <v>166</v>
      </c>
      <c r="B59">
        <v>46.683532653900002</v>
      </c>
      <c r="C59">
        <v>47.002653878300002</v>
      </c>
      <c r="D59">
        <v>47.209289372000001</v>
      </c>
      <c r="E59">
        <v>47.3467025076</v>
      </c>
      <c r="F59">
        <v>47.274782024099999</v>
      </c>
      <c r="G59">
        <v>46.957092351100002</v>
      </c>
      <c r="H59">
        <v>46.416301009000001</v>
      </c>
      <c r="I59">
        <v>46.1182201982</v>
      </c>
      <c r="J59">
        <v>45.738344390499996</v>
      </c>
      <c r="K59">
        <v>45.399899088399998</v>
      </c>
      <c r="L59">
        <v>45.133679513799997</v>
      </c>
      <c r="M59">
        <v>45.186341080299997</v>
      </c>
      <c r="N59">
        <v>45.484890290700001</v>
      </c>
      <c r="O59">
        <v>46.121303131799998</v>
      </c>
      <c r="P59">
        <v>46.635032109400001</v>
      </c>
      <c r="Q59">
        <v>46.7811974922</v>
      </c>
      <c r="R59">
        <v>46.584227221200003</v>
      </c>
      <c r="S59">
        <v>46.646263107700001</v>
      </c>
      <c r="T59">
        <v>47.0503628023</v>
      </c>
      <c r="U59">
        <v>47.904276279400001</v>
      </c>
      <c r="V59">
        <v>48.699238405300001</v>
      </c>
      <c r="W59">
        <v>49.609330120800003</v>
      </c>
      <c r="X59">
        <v>50.705430300800003</v>
      </c>
      <c r="Y59">
        <v>51.9251844359</v>
      </c>
      <c r="Z59">
        <v>53.193310047399997</v>
      </c>
      <c r="AA59">
        <v>54.221219865899997</v>
      </c>
      <c r="AB59">
        <v>54.704721246200002</v>
      </c>
      <c r="AC59">
        <v>54.535294946699999</v>
      </c>
      <c r="AD59">
        <v>53.994557465900002</v>
      </c>
      <c r="AE59">
        <v>53.715328906899998</v>
      </c>
      <c r="AF59">
        <v>53.9944280518</v>
      </c>
    </row>
    <row r="60" spans="1:32" hidden="1">
      <c r="A60" t="s">
        <v>167</v>
      </c>
      <c r="B60">
        <v>46.683532653900002</v>
      </c>
      <c r="C60">
        <v>47.002653878300002</v>
      </c>
      <c r="D60">
        <v>47.209289372000001</v>
      </c>
      <c r="E60">
        <v>47.3467025076</v>
      </c>
      <c r="F60">
        <v>47.274782024099999</v>
      </c>
      <c r="G60">
        <v>46.957092351100002</v>
      </c>
      <c r="H60">
        <v>46.416301009000001</v>
      </c>
      <c r="I60">
        <v>46.1182201982</v>
      </c>
      <c r="J60">
        <v>45.738344390499996</v>
      </c>
      <c r="K60">
        <v>45.399899088399998</v>
      </c>
      <c r="L60">
        <v>45.133679513799997</v>
      </c>
      <c r="M60">
        <v>45.186341080299997</v>
      </c>
      <c r="N60">
        <v>45.484890290700001</v>
      </c>
      <c r="O60">
        <v>46.121303131799998</v>
      </c>
      <c r="P60">
        <v>46.635032109400001</v>
      </c>
      <c r="Q60">
        <v>46.7811974922</v>
      </c>
      <c r="R60">
        <v>46.584227221200003</v>
      </c>
      <c r="S60">
        <v>46.646263107700001</v>
      </c>
      <c r="T60">
        <v>47.0503628023</v>
      </c>
      <c r="U60">
        <v>47.904276279400001</v>
      </c>
      <c r="V60">
        <v>48.699238405300001</v>
      </c>
      <c r="W60">
        <v>49.609330120800003</v>
      </c>
      <c r="X60">
        <v>50.705430300800003</v>
      </c>
      <c r="Y60">
        <v>51.9251844359</v>
      </c>
      <c r="Z60">
        <v>53.193310047399997</v>
      </c>
      <c r="AA60">
        <v>54.221219865899997</v>
      </c>
      <c r="AB60">
        <v>54.704721246200002</v>
      </c>
      <c r="AC60">
        <v>54.535294946699999</v>
      </c>
      <c r="AD60">
        <v>53.994557465900002</v>
      </c>
      <c r="AE60">
        <v>53.715328906899998</v>
      </c>
      <c r="AF60">
        <v>53.9944280518</v>
      </c>
    </row>
    <row r="61" spans="1:32" hidden="1">
      <c r="A61" t="s">
        <v>169</v>
      </c>
      <c r="B61">
        <v>36.301651213100001</v>
      </c>
      <c r="C61">
        <v>36.764515438700002</v>
      </c>
      <c r="D61">
        <v>37.1377760337</v>
      </c>
      <c r="E61">
        <v>37.447974180599999</v>
      </c>
      <c r="F61">
        <v>37.747897960899998</v>
      </c>
      <c r="G61">
        <v>38.034394806599998</v>
      </c>
      <c r="H61">
        <v>38.325658458299998</v>
      </c>
      <c r="I61">
        <v>38.655501285200003</v>
      </c>
      <c r="J61">
        <v>39.015447851300003</v>
      </c>
      <c r="K61">
        <v>39.420264349200004</v>
      </c>
      <c r="L61">
        <v>39.879904579700003</v>
      </c>
      <c r="M61">
        <v>40.423145890999997</v>
      </c>
      <c r="N61">
        <v>41.197197214600003</v>
      </c>
      <c r="O61">
        <v>42.512085331000002</v>
      </c>
      <c r="P61">
        <v>44.568445552699998</v>
      </c>
      <c r="Q61">
        <v>49.979325485799997</v>
      </c>
      <c r="R61">
        <v>55.586840125899997</v>
      </c>
      <c r="S61">
        <v>61.364718154899997</v>
      </c>
      <c r="T61">
        <v>63.693403498400002</v>
      </c>
      <c r="U61">
        <v>60.865807417500001</v>
      </c>
      <c r="V61">
        <v>56.833270069800001</v>
      </c>
      <c r="W61">
        <v>53.573530163299999</v>
      </c>
      <c r="X61">
        <v>51.487746388600002</v>
      </c>
      <c r="Y61">
        <v>50.336783316899997</v>
      </c>
      <c r="Z61">
        <v>49.802097121800003</v>
      </c>
      <c r="AA61">
        <v>49.984233339200003</v>
      </c>
      <c r="AB61">
        <v>50.739233597899997</v>
      </c>
      <c r="AC61">
        <v>51.993048740900001</v>
      </c>
      <c r="AD61">
        <v>53.655694154300001</v>
      </c>
      <c r="AE61">
        <v>54.814323960899998</v>
      </c>
      <c r="AF61">
        <v>56.468935448300002</v>
      </c>
    </row>
    <row r="62" spans="1:32" hidden="1">
      <c r="A62" t="s">
        <v>170</v>
      </c>
      <c r="B62">
        <v>46.683532653900002</v>
      </c>
      <c r="C62">
        <v>47.002653878300002</v>
      </c>
      <c r="D62">
        <v>47.209289372000001</v>
      </c>
      <c r="E62">
        <v>47.3467025076</v>
      </c>
      <c r="F62">
        <v>47.274782024099999</v>
      </c>
      <c r="G62">
        <v>46.957092351100002</v>
      </c>
      <c r="H62">
        <v>46.416301009000001</v>
      </c>
      <c r="I62">
        <v>46.1182201982</v>
      </c>
      <c r="J62">
        <v>45.738344390499996</v>
      </c>
      <c r="K62">
        <v>45.399899088399998</v>
      </c>
      <c r="L62">
        <v>45.133679513799997</v>
      </c>
      <c r="M62">
        <v>45.186341080299997</v>
      </c>
      <c r="N62">
        <v>45.484890290700001</v>
      </c>
      <c r="O62">
        <v>46.121303131799998</v>
      </c>
      <c r="P62">
        <v>46.635032109400001</v>
      </c>
      <c r="Q62">
        <v>46.7811974922</v>
      </c>
      <c r="R62">
        <v>46.584227221200003</v>
      </c>
      <c r="S62">
        <v>46.646263107700001</v>
      </c>
      <c r="T62">
        <v>47.0503628023</v>
      </c>
      <c r="U62">
        <v>47.904276279400001</v>
      </c>
      <c r="V62">
        <v>48.699238405300001</v>
      </c>
      <c r="W62">
        <v>49.609330120800003</v>
      </c>
      <c r="X62">
        <v>50.705430300800003</v>
      </c>
      <c r="Y62">
        <v>51.9251844359</v>
      </c>
      <c r="Z62">
        <v>53.193310047399997</v>
      </c>
      <c r="AA62">
        <v>54.221219865899997</v>
      </c>
      <c r="AB62">
        <v>54.704721246200002</v>
      </c>
      <c r="AC62">
        <v>54.535294946699999</v>
      </c>
      <c r="AD62">
        <v>53.994557465900002</v>
      </c>
      <c r="AE62">
        <v>53.715328906899998</v>
      </c>
      <c r="AF62">
        <v>53.9944280518</v>
      </c>
    </row>
    <row r="63" spans="1:32" hidden="1">
      <c r="A63" t="s">
        <v>172</v>
      </c>
      <c r="B63">
        <v>12.3856946541</v>
      </c>
      <c r="C63">
        <v>12.730095023500001</v>
      </c>
      <c r="D63">
        <v>12.9920806052</v>
      </c>
      <c r="E63">
        <v>13.213518305099999</v>
      </c>
      <c r="F63">
        <v>13.398697694299999</v>
      </c>
      <c r="G63">
        <v>13.5635214597</v>
      </c>
      <c r="H63">
        <v>13.733206472699999</v>
      </c>
      <c r="I63">
        <v>13.9293995838</v>
      </c>
      <c r="J63">
        <v>14.1503868037</v>
      </c>
      <c r="K63">
        <v>14.3892680492</v>
      </c>
      <c r="L63">
        <v>14.6383218439</v>
      </c>
      <c r="M63">
        <v>14.869214377400001</v>
      </c>
      <c r="N63">
        <v>15.081083662199999</v>
      </c>
      <c r="O63">
        <v>15.296936023300001</v>
      </c>
      <c r="P63">
        <v>15.505216342200001</v>
      </c>
      <c r="Q63">
        <v>15.722321689099999</v>
      </c>
      <c r="R63">
        <v>15.9623811225</v>
      </c>
      <c r="S63">
        <v>16.2253743972</v>
      </c>
      <c r="T63">
        <v>16.497598704200001</v>
      </c>
      <c r="U63">
        <v>16.7714770774</v>
      </c>
      <c r="V63">
        <v>17.029579701999999</v>
      </c>
      <c r="W63">
        <v>17.248519738999999</v>
      </c>
      <c r="X63">
        <v>17.4222213008</v>
      </c>
      <c r="Y63">
        <v>17.559580087299999</v>
      </c>
      <c r="Z63">
        <v>17.695474980299998</v>
      </c>
      <c r="AA63">
        <v>17.853403804599999</v>
      </c>
      <c r="AB63">
        <v>18.063214329699999</v>
      </c>
      <c r="AC63">
        <v>18.3420929923</v>
      </c>
      <c r="AD63">
        <v>18.694419157700001</v>
      </c>
      <c r="AE63">
        <v>19.089225135100001</v>
      </c>
      <c r="AF63">
        <v>19.563643276200001</v>
      </c>
    </row>
    <row r="64" spans="1:32" hidden="1">
      <c r="A64" t="s">
        <v>173</v>
      </c>
      <c r="B64">
        <v>36.301651213100001</v>
      </c>
      <c r="C64">
        <v>36.764515438700002</v>
      </c>
      <c r="D64">
        <v>37.1377760337</v>
      </c>
      <c r="E64">
        <v>37.447974180599999</v>
      </c>
      <c r="F64">
        <v>37.747897960899998</v>
      </c>
      <c r="G64">
        <v>38.034394806599998</v>
      </c>
      <c r="H64">
        <v>38.325658458299998</v>
      </c>
      <c r="I64">
        <v>38.655501285200003</v>
      </c>
      <c r="J64">
        <v>39.015447851300003</v>
      </c>
      <c r="K64">
        <v>39.420264349200004</v>
      </c>
      <c r="L64">
        <v>39.879904579700003</v>
      </c>
      <c r="M64">
        <v>40.423145890999997</v>
      </c>
      <c r="N64">
        <v>41.197197214600003</v>
      </c>
      <c r="O64">
        <v>42.512085331000002</v>
      </c>
      <c r="P64">
        <v>44.568445552699998</v>
      </c>
      <c r="Q64">
        <v>49.979325485799997</v>
      </c>
      <c r="R64">
        <v>55.586840125899997</v>
      </c>
      <c r="S64">
        <v>61.364718154899997</v>
      </c>
      <c r="T64">
        <v>63.693403498400002</v>
      </c>
      <c r="U64">
        <v>60.865807417500001</v>
      </c>
      <c r="V64">
        <v>56.833270069800001</v>
      </c>
      <c r="W64">
        <v>53.573530163299999</v>
      </c>
      <c r="X64">
        <v>51.487746388600002</v>
      </c>
      <c r="Y64">
        <v>50.336783316899997</v>
      </c>
      <c r="Z64">
        <v>49.802097121800003</v>
      </c>
      <c r="AA64">
        <v>49.984233339200003</v>
      </c>
      <c r="AB64">
        <v>50.739233597899997</v>
      </c>
      <c r="AC64">
        <v>51.993048740900001</v>
      </c>
      <c r="AD64">
        <v>53.655694154300001</v>
      </c>
      <c r="AE64">
        <v>54.814323960899998</v>
      </c>
      <c r="AF64">
        <v>56.468935448300002</v>
      </c>
    </row>
    <row r="65" spans="1:32" hidden="1">
      <c r="A65" t="s">
        <v>174</v>
      </c>
      <c r="B65">
        <v>46.683532653900002</v>
      </c>
      <c r="C65">
        <v>47.002653878300002</v>
      </c>
      <c r="D65">
        <v>47.209289372000001</v>
      </c>
      <c r="E65">
        <v>47.3467025076</v>
      </c>
      <c r="F65">
        <v>47.274782024099999</v>
      </c>
      <c r="G65">
        <v>46.957092351100002</v>
      </c>
      <c r="H65">
        <v>46.416301009000001</v>
      </c>
      <c r="I65">
        <v>46.1182201982</v>
      </c>
      <c r="J65">
        <v>45.738344390499996</v>
      </c>
      <c r="K65">
        <v>45.399899088399998</v>
      </c>
      <c r="L65">
        <v>45.133679513799997</v>
      </c>
      <c r="M65">
        <v>45.186341080299997</v>
      </c>
      <c r="N65">
        <v>45.484890290700001</v>
      </c>
      <c r="O65">
        <v>46.121303131799998</v>
      </c>
      <c r="P65">
        <v>46.635032109400001</v>
      </c>
      <c r="Q65">
        <v>46.7811974922</v>
      </c>
      <c r="R65">
        <v>46.584227221200003</v>
      </c>
      <c r="S65">
        <v>46.646263107700001</v>
      </c>
      <c r="T65">
        <v>47.0503628023</v>
      </c>
      <c r="U65">
        <v>47.904276279400001</v>
      </c>
      <c r="V65">
        <v>48.699238405300001</v>
      </c>
      <c r="W65">
        <v>49.609330120800003</v>
      </c>
      <c r="X65">
        <v>50.705430300800003</v>
      </c>
      <c r="Y65">
        <v>51.9251844359</v>
      </c>
      <c r="Z65">
        <v>53.193310047399997</v>
      </c>
      <c r="AA65">
        <v>54.221219865899997</v>
      </c>
      <c r="AB65">
        <v>54.704721246200002</v>
      </c>
      <c r="AC65">
        <v>54.535294946699999</v>
      </c>
      <c r="AD65">
        <v>53.994557465900002</v>
      </c>
      <c r="AE65">
        <v>53.715328906899998</v>
      </c>
      <c r="AF65">
        <v>53.9944280518</v>
      </c>
    </row>
    <row r="66" spans="1:32" hidden="1">
      <c r="A66" t="s">
        <v>176</v>
      </c>
      <c r="B66">
        <v>42.402641743499998</v>
      </c>
      <c r="C66">
        <v>44.089298911999997</v>
      </c>
      <c r="D66">
        <v>45.936088462999997</v>
      </c>
      <c r="E66">
        <v>47.946138537000003</v>
      </c>
      <c r="F66">
        <v>50.057150411999999</v>
      </c>
      <c r="G66">
        <v>52.1938335567</v>
      </c>
      <c r="H66">
        <v>54.433744881499997</v>
      </c>
      <c r="I66">
        <v>57.196590189200002</v>
      </c>
      <c r="J66">
        <v>60.841314476299999</v>
      </c>
      <c r="K66">
        <v>65.569751468199996</v>
      </c>
      <c r="L66">
        <v>71.706068989900004</v>
      </c>
      <c r="M66">
        <v>78.903638272799995</v>
      </c>
      <c r="N66">
        <v>85.780769865500005</v>
      </c>
      <c r="O66">
        <v>91.351198980199996</v>
      </c>
      <c r="P66">
        <v>99.848566594299996</v>
      </c>
      <c r="Q66">
        <v>101.816569027</v>
      </c>
      <c r="R66">
        <v>97.047328305999997</v>
      </c>
      <c r="S66">
        <v>89.762643037100005</v>
      </c>
      <c r="T66">
        <v>83.863653366899996</v>
      </c>
      <c r="U66">
        <v>79.654327717000001</v>
      </c>
      <c r="V66">
        <v>76.850940824099993</v>
      </c>
      <c r="W66">
        <v>75.383730305900002</v>
      </c>
      <c r="X66">
        <v>74.831710307700007</v>
      </c>
      <c r="Y66">
        <v>74.676203215800001</v>
      </c>
      <c r="Z66">
        <v>74.7350585959</v>
      </c>
      <c r="AA66">
        <v>74.746313336599997</v>
      </c>
      <c r="AB66">
        <v>74.583894963199995</v>
      </c>
      <c r="AC66">
        <v>74.409350138799994</v>
      </c>
      <c r="AD66">
        <v>74.323923014200005</v>
      </c>
      <c r="AE66">
        <v>74.282002047399999</v>
      </c>
      <c r="AF66">
        <v>73.996738994899999</v>
      </c>
    </row>
    <row r="67" spans="1:32" hidden="1">
      <c r="A67" t="s">
        <v>177</v>
      </c>
      <c r="B67">
        <v>46.683532653900002</v>
      </c>
      <c r="C67">
        <v>47.002653878300002</v>
      </c>
      <c r="D67">
        <v>47.209289372000001</v>
      </c>
      <c r="E67">
        <v>47.3467025076</v>
      </c>
      <c r="F67">
        <v>47.274782024099999</v>
      </c>
      <c r="G67">
        <v>46.957092351100002</v>
      </c>
      <c r="H67">
        <v>46.416301009000001</v>
      </c>
      <c r="I67">
        <v>46.1182201982</v>
      </c>
      <c r="J67">
        <v>45.738344390499996</v>
      </c>
      <c r="K67">
        <v>45.399899088399998</v>
      </c>
      <c r="L67">
        <v>45.133679513799997</v>
      </c>
      <c r="M67">
        <v>45.186341080299997</v>
      </c>
      <c r="N67">
        <v>45.484890290700001</v>
      </c>
      <c r="O67">
        <v>46.121303131799998</v>
      </c>
      <c r="P67">
        <v>46.635032109400001</v>
      </c>
      <c r="Q67">
        <v>46.7811974922</v>
      </c>
      <c r="R67">
        <v>46.584227221200003</v>
      </c>
      <c r="S67">
        <v>46.646263107700001</v>
      </c>
      <c r="T67">
        <v>47.0503628023</v>
      </c>
      <c r="U67">
        <v>47.904276279400001</v>
      </c>
      <c r="V67">
        <v>48.699238405300001</v>
      </c>
      <c r="W67">
        <v>49.609330120800003</v>
      </c>
      <c r="X67">
        <v>50.705430300800003</v>
      </c>
      <c r="Y67">
        <v>51.9251844359</v>
      </c>
      <c r="Z67">
        <v>53.193310047399997</v>
      </c>
      <c r="AA67">
        <v>54.221219865899997</v>
      </c>
      <c r="AB67">
        <v>54.704721246200002</v>
      </c>
      <c r="AC67">
        <v>54.535294946699999</v>
      </c>
      <c r="AD67">
        <v>53.994557465900002</v>
      </c>
      <c r="AE67">
        <v>53.715328906899998</v>
      </c>
      <c r="AF67">
        <v>53.9944280518</v>
      </c>
    </row>
    <row r="68" spans="1:32" hidden="1">
      <c r="A68" t="s">
        <v>179</v>
      </c>
      <c r="B68">
        <v>46.683532653900002</v>
      </c>
      <c r="C68">
        <v>47.002653878300002</v>
      </c>
      <c r="D68">
        <v>47.209289372000001</v>
      </c>
      <c r="E68">
        <v>47.3467025076</v>
      </c>
      <c r="F68">
        <v>47.274782024099999</v>
      </c>
      <c r="G68">
        <v>46.957092351100002</v>
      </c>
      <c r="H68">
        <v>46.416301009000001</v>
      </c>
      <c r="I68">
        <v>46.1182201982</v>
      </c>
      <c r="J68">
        <v>45.738344390499996</v>
      </c>
      <c r="K68">
        <v>45.399899088399998</v>
      </c>
      <c r="L68">
        <v>45.133679513799997</v>
      </c>
      <c r="M68">
        <v>45.186341080299997</v>
      </c>
      <c r="N68">
        <v>45.484890290700001</v>
      </c>
      <c r="O68">
        <v>46.121303131799998</v>
      </c>
      <c r="P68">
        <v>46.635032109400001</v>
      </c>
      <c r="Q68">
        <v>46.7811974922</v>
      </c>
      <c r="R68">
        <v>46.584227221200003</v>
      </c>
      <c r="S68">
        <v>46.646263107700001</v>
      </c>
      <c r="T68">
        <v>47.0503628023</v>
      </c>
      <c r="U68">
        <v>47.904276279400001</v>
      </c>
      <c r="V68">
        <v>48.699238405300001</v>
      </c>
      <c r="W68">
        <v>49.609330120800003</v>
      </c>
      <c r="X68">
        <v>50.705430300800003</v>
      </c>
      <c r="Y68">
        <v>51.9251844359</v>
      </c>
      <c r="Z68">
        <v>53.193310047399997</v>
      </c>
      <c r="AA68">
        <v>54.221219865899997</v>
      </c>
      <c r="AB68">
        <v>54.704721246200002</v>
      </c>
      <c r="AC68">
        <v>54.535294946699999</v>
      </c>
      <c r="AD68">
        <v>53.994557465900002</v>
      </c>
      <c r="AE68">
        <v>53.715328906899998</v>
      </c>
      <c r="AF68">
        <v>53.9944280518</v>
      </c>
    </row>
    <row r="69" spans="1:32" hidden="1">
      <c r="A69" t="s">
        <v>181</v>
      </c>
      <c r="B69">
        <v>36.301651213100001</v>
      </c>
      <c r="C69">
        <v>36.764515438700002</v>
      </c>
      <c r="D69">
        <v>37.1377760337</v>
      </c>
      <c r="E69">
        <v>37.447974180599999</v>
      </c>
      <c r="F69">
        <v>37.747897960899998</v>
      </c>
      <c r="G69">
        <v>38.034394806599998</v>
      </c>
      <c r="H69">
        <v>38.325658458299998</v>
      </c>
      <c r="I69">
        <v>38.655501285200003</v>
      </c>
      <c r="J69">
        <v>39.015447851300003</v>
      </c>
      <c r="K69">
        <v>39.420264349200004</v>
      </c>
      <c r="L69">
        <v>39.879904579700003</v>
      </c>
      <c r="M69">
        <v>40.423145890999997</v>
      </c>
      <c r="N69">
        <v>41.197197214600003</v>
      </c>
      <c r="O69">
        <v>42.512085331000002</v>
      </c>
      <c r="P69">
        <v>44.568445552699998</v>
      </c>
      <c r="Q69">
        <v>49.979325485799997</v>
      </c>
      <c r="R69">
        <v>55.586840125899997</v>
      </c>
      <c r="S69">
        <v>61.364718154899997</v>
      </c>
      <c r="T69">
        <v>63.693403498400002</v>
      </c>
      <c r="U69">
        <v>60.865807417500001</v>
      </c>
      <c r="V69">
        <v>56.833270069800001</v>
      </c>
      <c r="W69">
        <v>53.573530163299999</v>
      </c>
      <c r="X69">
        <v>51.487746388600002</v>
      </c>
      <c r="Y69">
        <v>50.336783316899997</v>
      </c>
      <c r="Z69">
        <v>49.802097121800003</v>
      </c>
      <c r="AA69">
        <v>49.984233339200003</v>
      </c>
      <c r="AB69">
        <v>50.739233597899997</v>
      </c>
      <c r="AC69">
        <v>51.993048740900001</v>
      </c>
      <c r="AD69">
        <v>53.655694154300001</v>
      </c>
      <c r="AE69">
        <v>54.814323960899998</v>
      </c>
      <c r="AF69">
        <v>56.468935448300002</v>
      </c>
    </row>
    <row r="70" spans="1:32" hidden="1">
      <c r="A70" t="s">
        <v>182</v>
      </c>
      <c r="B70">
        <v>42.402641743499998</v>
      </c>
      <c r="C70">
        <v>44.089298911999997</v>
      </c>
      <c r="D70">
        <v>45.936088462999997</v>
      </c>
      <c r="E70">
        <v>47.946138537000003</v>
      </c>
      <c r="F70">
        <v>50.057150411999999</v>
      </c>
      <c r="G70">
        <v>52.1938335567</v>
      </c>
      <c r="H70">
        <v>54.433744881499997</v>
      </c>
      <c r="I70">
        <v>57.196590189200002</v>
      </c>
      <c r="J70">
        <v>60.841314476299999</v>
      </c>
      <c r="K70">
        <v>65.569751468199996</v>
      </c>
      <c r="L70">
        <v>71.706068989900004</v>
      </c>
      <c r="M70">
        <v>78.903638272799995</v>
      </c>
      <c r="N70">
        <v>85.780769865500005</v>
      </c>
      <c r="O70">
        <v>91.351198980199996</v>
      </c>
      <c r="P70">
        <v>99.848566594299996</v>
      </c>
      <c r="Q70">
        <v>101.816569027</v>
      </c>
      <c r="R70">
        <v>97.047328305999997</v>
      </c>
      <c r="S70">
        <v>89.762643037100005</v>
      </c>
      <c r="T70">
        <v>83.863653366899996</v>
      </c>
      <c r="U70">
        <v>79.654327717000001</v>
      </c>
      <c r="V70">
        <v>76.850940824099993</v>
      </c>
      <c r="W70">
        <v>75.383730305900002</v>
      </c>
      <c r="X70">
        <v>74.831710307700007</v>
      </c>
      <c r="Y70">
        <v>74.676203215800001</v>
      </c>
      <c r="Z70">
        <v>74.7350585959</v>
      </c>
      <c r="AA70">
        <v>74.746313336599997</v>
      </c>
      <c r="AB70">
        <v>74.583894963199995</v>
      </c>
      <c r="AC70">
        <v>74.409350138799994</v>
      </c>
      <c r="AD70">
        <v>74.323923014200005</v>
      </c>
      <c r="AE70">
        <v>74.282002047399999</v>
      </c>
      <c r="AF70">
        <v>73.996738994899999</v>
      </c>
    </row>
    <row r="71" spans="1:32" hidden="1">
      <c r="A71" t="s">
        <v>183</v>
      </c>
      <c r="B71">
        <v>12.3856946541</v>
      </c>
      <c r="C71">
        <v>12.730095023500001</v>
      </c>
      <c r="D71">
        <v>12.9920806052</v>
      </c>
      <c r="E71">
        <v>13.213518305099999</v>
      </c>
      <c r="F71">
        <v>13.398697694299999</v>
      </c>
      <c r="G71">
        <v>13.5635214597</v>
      </c>
      <c r="H71">
        <v>13.733206472699999</v>
      </c>
      <c r="I71">
        <v>13.9293995838</v>
      </c>
      <c r="J71">
        <v>14.1503868037</v>
      </c>
      <c r="K71">
        <v>14.3892680492</v>
      </c>
      <c r="L71">
        <v>14.6383218439</v>
      </c>
      <c r="M71">
        <v>14.869214377400001</v>
      </c>
      <c r="N71">
        <v>15.081083662199999</v>
      </c>
      <c r="O71">
        <v>15.296936023300001</v>
      </c>
      <c r="P71">
        <v>15.505216342200001</v>
      </c>
      <c r="Q71">
        <v>15.722321689099999</v>
      </c>
      <c r="R71">
        <v>15.9623811225</v>
      </c>
      <c r="S71">
        <v>16.2253743972</v>
      </c>
      <c r="T71">
        <v>16.497598704200001</v>
      </c>
      <c r="U71">
        <v>16.7714770774</v>
      </c>
      <c r="V71">
        <v>17.029579701999999</v>
      </c>
      <c r="W71">
        <v>17.248519738999999</v>
      </c>
      <c r="X71">
        <v>17.4222213008</v>
      </c>
      <c r="Y71">
        <v>17.559580087299999</v>
      </c>
      <c r="Z71">
        <v>17.695474980299998</v>
      </c>
      <c r="AA71">
        <v>17.853403804599999</v>
      </c>
      <c r="AB71">
        <v>18.063214329699999</v>
      </c>
      <c r="AC71">
        <v>18.3420929923</v>
      </c>
      <c r="AD71">
        <v>18.694419157700001</v>
      </c>
      <c r="AE71">
        <v>19.089225135100001</v>
      </c>
      <c r="AF71">
        <v>19.563643276200001</v>
      </c>
    </row>
    <row r="72" spans="1:32" hidden="1">
      <c r="A72" t="s">
        <v>184</v>
      </c>
      <c r="B72">
        <v>36.301651213100001</v>
      </c>
      <c r="C72">
        <v>36.764515438700002</v>
      </c>
      <c r="D72">
        <v>37.1377760337</v>
      </c>
      <c r="E72">
        <v>37.447974180599999</v>
      </c>
      <c r="F72">
        <v>37.747897960899998</v>
      </c>
      <c r="G72">
        <v>38.034394806599998</v>
      </c>
      <c r="H72">
        <v>38.325658458299998</v>
      </c>
      <c r="I72">
        <v>38.655501285200003</v>
      </c>
      <c r="J72">
        <v>39.015447851300003</v>
      </c>
      <c r="K72">
        <v>39.420264349200004</v>
      </c>
      <c r="L72">
        <v>39.879904579700003</v>
      </c>
      <c r="M72">
        <v>40.423145890999997</v>
      </c>
      <c r="N72">
        <v>41.197197214600003</v>
      </c>
      <c r="O72">
        <v>42.512085331000002</v>
      </c>
      <c r="P72">
        <v>44.568445552699998</v>
      </c>
      <c r="Q72">
        <v>49.979325485799997</v>
      </c>
      <c r="R72">
        <v>55.586840125899997</v>
      </c>
      <c r="S72">
        <v>61.364718154899997</v>
      </c>
      <c r="T72">
        <v>63.693403498400002</v>
      </c>
      <c r="U72">
        <v>60.865807417500001</v>
      </c>
      <c r="V72">
        <v>56.833270069800001</v>
      </c>
      <c r="W72">
        <v>53.573530163299999</v>
      </c>
      <c r="X72">
        <v>51.487746388600002</v>
      </c>
      <c r="Y72">
        <v>50.336783316899997</v>
      </c>
      <c r="Z72">
        <v>49.802097121800003</v>
      </c>
      <c r="AA72">
        <v>49.984233339200003</v>
      </c>
      <c r="AB72">
        <v>50.739233597899997</v>
      </c>
      <c r="AC72">
        <v>51.993048740900001</v>
      </c>
      <c r="AD72">
        <v>53.655694154300001</v>
      </c>
      <c r="AE72">
        <v>54.814323960899998</v>
      </c>
      <c r="AF72">
        <v>56.468935448300002</v>
      </c>
    </row>
    <row r="73" spans="1:32" hidden="1">
      <c r="A73" t="s">
        <v>185</v>
      </c>
      <c r="B73">
        <v>36.301651213100001</v>
      </c>
      <c r="C73">
        <v>36.764515438700002</v>
      </c>
      <c r="D73">
        <v>37.1377760337</v>
      </c>
      <c r="E73">
        <v>37.447974180599999</v>
      </c>
      <c r="F73">
        <v>37.747897960899998</v>
      </c>
      <c r="G73">
        <v>38.034394806599998</v>
      </c>
      <c r="H73">
        <v>38.325658458299998</v>
      </c>
      <c r="I73">
        <v>38.655501285200003</v>
      </c>
      <c r="J73">
        <v>39.015447851300003</v>
      </c>
      <c r="K73">
        <v>39.420264349200004</v>
      </c>
      <c r="L73">
        <v>39.879904579700003</v>
      </c>
      <c r="M73">
        <v>40.423145890999997</v>
      </c>
      <c r="N73">
        <v>41.197197214600003</v>
      </c>
      <c r="O73">
        <v>42.512085331000002</v>
      </c>
      <c r="P73">
        <v>44.568445552699998</v>
      </c>
      <c r="Q73">
        <v>49.979325485799997</v>
      </c>
      <c r="R73">
        <v>55.586840125899997</v>
      </c>
      <c r="S73">
        <v>61.364718154899997</v>
      </c>
      <c r="T73">
        <v>63.693403498400002</v>
      </c>
      <c r="U73">
        <v>60.865807417500001</v>
      </c>
      <c r="V73">
        <v>56.833270069800001</v>
      </c>
      <c r="W73">
        <v>53.573530163299999</v>
      </c>
      <c r="X73">
        <v>51.487746388600002</v>
      </c>
      <c r="Y73">
        <v>50.336783316899997</v>
      </c>
      <c r="Z73">
        <v>49.802097121800003</v>
      </c>
      <c r="AA73">
        <v>49.984233339200003</v>
      </c>
      <c r="AB73">
        <v>50.739233597899997</v>
      </c>
      <c r="AC73">
        <v>51.993048740900001</v>
      </c>
      <c r="AD73">
        <v>53.655694154300001</v>
      </c>
      <c r="AE73">
        <v>54.814323960899998</v>
      </c>
      <c r="AF73">
        <v>56.468935448300002</v>
      </c>
    </row>
    <row r="74" spans="1:32" hidden="1">
      <c r="A74" t="s">
        <v>187</v>
      </c>
      <c r="B74">
        <v>37.961026974100001</v>
      </c>
      <c r="C74">
        <v>38.086071862799997</v>
      </c>
      <c r="D74">
        <v>39.032196104699999</v>
      </c>
      <c r="E74">
        <v>40.033404041600001</v>
      </c>
      <c r="F74">
        <v>41.148255356200004</v>
      </c>
      <c r="G74">
        <v>42.353415525000003</v>
      </c>
      <c r="H74">
        <v>43.577189263599998</v>
      </c>
      <c r="I74">
        <v>44.818521036999996</v>
      </c>
      <c r="J74">
        <v>46.021991157999999</v>
      </c>
      <c r="K74">
        <v>47.209331560700001</v>
      </c>
      <c r="L74">
        <v>48.424750729800003</v>
      </c>
      <c r="M74">
        <v>49.930146388300003</v>
      </c>
      <c r="N74">
        <v>51.979794584399997</v>
      </c>
      <c r="O74">
        <v>54.684062812199997</v>
      </c>
      <c r="P74">
        <v>58.1478578181</v>
      </c>
      <c r="Q74">
        <v>61.9555163128</v>
      </c>
      <c r="R74">
        <v>65.647253886100003</v>
      </c>
      <c r="S74">
        <v>68.949623306399999</v>
      </c>
      <c r="T74">
        <v>71.2949827013</v>
      </c>
      <c r="U74">
        <v>72.7500862216</v>
      </c>
      <c r="V74">
        <v>73.406573383199998</v>
      </c>
      <c r="W74">
        <v>73.409440816599997</v>
      </c>
      <c r="X74">
        <v>72.994100078100004</v>
      </c>
      <c r="Y74">
        <v>72.420411424199997</v>
      </c>
      <c r="Z74">
        <v>72.137699838499998</v>
      </c>
      <c r="AA74">
        <v>71.884240094199995</v>
      </c>
      <c r="AB74">
        <v>71.715793573200003</v>
      </c>
      <c r="AC74">
        <v>71.547577078000003</v>
      </c>
      <c r="AD74">
        <v>71.579186581399995</v>
      </c>
      <c r="AE74">
        <v>70.985088126700006</v>
      </c>
      <c r="AF74">
        <v>71.383908565300004</v>
      </c>
    </row>
    <row r="75" spans="1:32" hidden="1">
      <c r="A75" t="s">
        <v>188</v>
      </c>
      <c r="B75">
        <v>49.056475375600002</v>
      </c>
      <c r="C75">
        <v>52.487279624400003</v>
      </c>
      <c r="D75">
        <v>56.0685014759</v>
      </c>
      <c r="E75">
        <v>62.112909376700003</v>
      </c>
      <c r="F75">
        <v>69.939963211000006</v>
      </c>
      <c r="G75">
        <v>78.520529971100004</v>
      </c>
      <c r="H75">
        <v>86.059569143299996</v>
      </c>
      <c r="I75">
        <v>93.274057217399999</v>
      </c>
      <c r="J75">
        <v>96.83210665</v>
      </c>
      <c r="K75">
        <v>97.863230795000007</v>
      </c>
      <c r="L75">
        <v>95.935732638700003</v>
      </c>
      <c r="M75">
        <v>91.413166002699995</v>
      </c>
      <c r="N75">
        <v>86.459818678700003</v>
      </c>
      <c r="O75">
        <v>83.248162148099993</v>
      </c>
      <c r="P75">
        <v>82.124935654500007</v>
      </c>
      <c r="Q75">
        <v>81.850607398299999</v>
      </c>
      <c r="R75">
        <v>81.221117757299993</v>
      </c>
      <c r="S75">
        <v>80.7267758797</v>
      </c>
      <c r="T75">
        <v>80.249749288499999</v>
      </c>
      <c r="U75">
        <v>79.872458173699997</v>
      </c>
      <c r="V75">
        <v>79.404438928700003</v>
      </c>
      <c r="W75">
        <v>78.800708077400003</v>
      </c>
      <c r="X75">
        <v>77.456201118899997</v>
      </c>
      <c r="Y75">
        <v>75.358512787099997</v>
      </c>
      <c r="Z75">
        <v>73.556105561799995</v>
      </c>
      <c r="AA75">
        <v>72.423365887299994</v>
      </c>
      <c r="AB75">
        <v>71.642964899999996</v>
      </c>
      <c r="AC75">
        <v>70.481885087500004</v>
      </c>
      <c r="AD75">
        <v>69.186107919099996</v>
      </c>
      <c r="AE75">
        <v>66.354830666799998</v>
      </c>
      <c r="AF75">
        <v>63.692428156299997</v>
      </c>
    </row>
    <row r="76" spans="1:32" hidden="1">
      <c r="A76" t="s">
        <v>189</v>
      </c>
      <c r="B76">
        <v>12.3856946541</v>
      </c>
      <c r="C76">
        <v>12.730095023500001</v>
      </c>
      <c r="D76">
        <v>12.9920806052</v>
      </c>
      <c r="E76">
        <v>13.213518305099999</v>
      </c>
      <c r="F76">
        <v>13.398697694299999</v>
      </c>
      <c r="G76">
        <v>13.5635214597</v>
      </c>
      <c r="H76">
        <v>13.733206472699999</v>
      </c>
      <c r="I76">
        <v>13.9293995838</v>
      </c>
      <c r="J76">
        <v>14.1503868037</v>
      </c>
      <c r="K76">
        <v>14.3892680492</v>
      </c>
      <c r="L76">
        <v>14.6383218439</v>
      </c>
      <c r="M76">
        <v>14.869214377400001</v>
      </c>
      <c r="N76">
        <v>15.081083662199999</v>
      </c>
      <c r="O76">
        <v>15.296936023300001</v>
      </c>
      <c r="P76">
        <v>15.505216342200001</v>
      </c>
      <c r="Q76">
        <v>15.722321689099999</v>
      </c>
      <c r="R76">
        <v>15.9623811225</v>
      </c>
      <c r="S76">
        <v>16.2253743972</v>
      </c>
      <c r="T76">
        <v>16.497598704200001</v>
      </c>
      <c r="U76">
        <v>16.7714770774</v>
      </c>
      <c r="V76">
        <v>17.029579701999999</v>
      </c>
      <c r="W76">
        <v>17.248519738999999</v>
      </c>
      <c r="X76">
        <v>17.4222213008</v>
      </c>
      <c r="Y76">
        <v>17.559580087299999</v>
      </c>
      <c r="Z76">
        <v>17.695474980299998</v>
      </c>
      <c r="AA76">
        <v>17.853403804599999</v>
      </c>
      <c r="AB76">
        <v>18.063214329699999</v>
      </c>
      <c r="AC76">
        <v>18.3420929923</v>
      </c>
      <c r="AD76">
        <v>18.694419157700001</v>
      </c>
      <c r="AE76">
        <v>19.089225135100001</v>
      </c>
      <c r="AF76">
        <v>19.563643276200001</v>
      </c>
    </row>
    <row r="77" spans="1:32" hidden="1">
      <c r="A77" t="s">
        <v>190</v>
      </c>
      <c r="B77">
        <v>46.683532653900002</v>
      </c>
      <c r="C77">
        <v>47.002653878300002</v>
      </c>
      <c r="D77">
        <v>47.209289372000001</v>
      </c>
      <c r="E77">
        <v>47.3467025076</v>
      </c>
      <c r="F77">
        <v>47.274782024099999</v>
      </c>
      <c r="G77">
        <v>46.957092351100002</v>
      </c>
      <c r="H77">
        <v>46.416301009000001</v>
      </c>
      <c r="I77">
        <v>46.1182201982</v>
      </c>
      <c r="J77">
        <v>45.738344390499996</v>
      </c>
      <c r="K77">
        <v>45.399899088399998</v>
      </c>
      <c r="L77">
        <v>45.133679513799997</v>
      </c>
      <c r="M77">
        <v>45.186341080299997</v>
      </c>
      <c r="N77">
        <v>45.484890290700001</v>
      </c>
      <c r="O77">
        <v>46.121303131799998</v>
      </c>
      <c r="P77">
        <v>46.635032109400001</v>
      </c>
      <c r="Q77">
        <v>46.7811974922</v>
      </c>
      <c r="R77">
        <v>46.584227221200003</v>
      </c>
      <c r="S77">
        <v>46.646263107700001</v>
      </c>
      <c r="T77">
        <v>47.0503628023</v>
      </c>
      <c r="U77">
        <v>47.904276279400001</v>
      </c>
      <c r="V77">
        <v>48.699238405300001</v>
      </c>
      <c r="W77">
        <v>49.609330120800003</v>
      </c>
      <c r="X77">
        <v>50.705430300800003</v>
      </c>
      <c r="Y77">
        <v>51.9251844359</v>
      </c>
      <c r="Z77">
        <v>53.193310047399997</v>
      </c>
      <c r="AA77">
        <v>54.221219865899997</v>
      </c>
      <c r="AB77">
        <v>54.704721246200002</v>
      </c>
      <c r="AC77">
        <v>54.535294946699999</v>
      </c>
      <c r="AD77">
        <v>53.994557465900002</v>
      </c>
      <c r="AE77">
        <v>53.715328906899998</v>
      </c>
      <c r="AF77">
        <v>53.9944280518</v>
      </c>
    </row>
    <row r="78" spans="1:32" hidden="1">
      <c r="A78" t="s">
        <v>192</v>
      </c>
      <c r="B78">
        <v>27.187548686100001</v>
      </c>
      <c r="C78">
        <v>26.911560094999999</v>
      </c>
      <c r="D78">
        <v>26.755737439600001</v>
      </c>
      <c r="E78">
        <v>26.729400438999999</v>
      </c>
      <c r="F78">
        <v>26.840586952999999</v>
      </c>
      <c r="G78">
        <v>27.019074181899999</v>
      </c>
      <c r="H78">
        <v>27.2104326724</v>
      </c>
      <c r="I78">
        <v>27.4404305061</v>
      </c>
      <c r="J78">
        <v>27.658709827100001</v>
      </c>
      <c r="K78">
        <v>27.891565867099999</v>
      </c>
      <c r="L78">
        <v>28.210665791299999</v>
      </c>
      <c r="M78">
        <v>28.5337794629</v>
      </c>
      <c r="N78">
        <v>28.554667453099999</v>
      </c>
      <c r="O78">
        <v>28.604850985999999</v>
      </c>
      <c r="P78">
        <v>28.7260181099</v>
      </c>
      <c r="Q78">
        <v>28.934495696900001</v>
      </c>
      <c r="R78">
        <v>29.7138757058</v>
      </c>
      <c r="S78">
        <v>30.954382427199999</v>
      </c>
      <c r="T78">
        <v>32.1326865415</v>
      </c>
      <c r="U78">
        <v>33.144567951299997</v>
      </c>
      <c r="V78">
        <v>33.764467936700001</v>
      </c>
      <c r="W78">
        <v>34.0856633796</v>
      </c>
      <c r="X78">
        <v>34.122384170700002</v>
      </c>
      <c r="Y78">
        <v>33.791989672200003</v>
      </c>
      <c r="Z78">
        <v>33.182012871600001</v>
      </c>
      <c r="AA78">
        <v>32.614117145599998</v>
      </c>
      <c r="AB78">
        <v>32.299905297899997</v>
      </c>
      <c r="AC78">
        <v>32.164320389700002</v>
      </c>
      <c r="AD78">
        <v>32.210868061399999</v>
      </c>
      <c r="AE78">
        <v>32.053954618799999</v>
      </c>
      <c r="AF78">
        <v>31.964609862900002</v>
      </c>
    </row>
    <row r="79" spans="1:32" hidden="1">
      <c r="A79" t="s">
        <v>193</v>
      </c>
      <c r="B79">
        <v>12.3856946541</v>
      </c>
      <c r="C79">
        <v>12.730095023500001</v>
      </c>
      <c r="D79">
        <v>12.9920806052</v>
      </c>
      <c r="E79">
        <v>13.213518305099999</v>
      </c>
      <c r="F79">
        <v>13.398697694299999</v>
      </c>
      <c r="G79">
        <v>13.5635214597</v>
      </c>
      <c r="H79">
        <v>13.733206472699999</v>
      </c>
      <c r="I79">
        <v>13.9293995838</v>
      </c>
      <c r="J79">
        <v>14.1503868037</v>
      </c>
      <c r="K79">
        <v>14.3892680492</v>
      </c>
      <c r="L79">
        <v>14.6383218439</v>
      </c>
      <c r="M79">
        <v>14.869214377400001</v>
      </c>
      <c r="N79">
        <v>15.081083662199999</v>
      </c>
      <c r="O79">
        <v>15.296936023300001</v>
      </c>
      <c r="P79">
        <v>15.505216342200001</v>
      </c>
      <c r="Q79">
        <v>15.722321689099999</v>
      </c>
      <c r="R79">
        <v>15.9623811225</v>
      </c>
      <c r="S79">
        <v>16.2253743972</v>
      </c>
      <c r="T79">
        <v>16.497598704200001</v>
      </c>
      <c r="U79">
        <v>16.7714770774</v>
      </c>
      <c r="V79">
        <v>17.029579701999999</v>
      </c>
      <c r="W79">
        <v>17.248519738999999</v>
      </c>
      <c r="X79">
        <v>17.4222213008</v>
      </c>
      <c r="Y79">
        <v>17.559580087299999</v>
      </c>
      <c r="Z79">
        <v>17.695474980299998</v>
      </c>
      <c r="AA79">
        <v>17.853403804599999</v>
      </c>
      <c r="AB79">
        <v>18.063214329699999</v>
      </c>
      <c r="AC79">
        <v>18.3420929923</v>
      </c>
      <c r="AD79">
        <v>18.694419157700001</v>
      </c>
      <c r="AE79">
        <v>19.089225135100001</v>
      </c>
      <c r="AF79">
        <v>19.563643276200001</v>
      </c>
    </row>
    <row r="80" spans="1:32" hidden="1">
      <c r="A80" t="s">
        <v>194</v>
      </c>
      <c r="B80">
        <v>37.961026974100001</v>
      </c>
      <c r="C80">
        <v>38.086071862799997</v>
      </c>
      <c r="D80">
        <v>39.032196104699999</v>
      </c>
      <c r="E80">
        <v>40.033404041600001</v>
      </c>
      <c r="F80">
        <v>41.148255356200004</v>
      </c>
      <c r="G80">
        <v>42.353415525000003</v>
      </c>
      <c r="H80">
        <v>43.577189263599998</v>
      </c>
      <c r="I80">
        <v>44.818521036999996</v>
      </c>
      <c r="J80">
        <v>46.021991157999999</v>
      </c>
      <c r="K80">
        <v>47.209331560700001</v>
      </c>
      <c r="L80">
        <v>48.424750729800003</v>
      </c>
      <c r="M80">
        <v>49.930146388300003</v>
      </c>
      <c r="N80">
        <v>51.979794584399997</v>
      </c>
      <c r="O80">
        <v>54.684062812199997</v>
      </c>
      <c r="P80">
        <v>58.1478578181</v>
      </c>
      <c r="Q80">
        <v>61.9555163128</v>
      </c>
      <c r="R80">
        <v>65.647253886100003</v>
      </c>
      <c r="S80">
        <v>68.949623306399999</v>
      </c>
      <c r="T80">
        <v>71.2949827013</v>
      </c>
      <c r="U80">
        <v>72.7500862216</v>
      </c>
      <c r="V80">
        <v>73.406573383199998</v>
      </c>
      <c r="W80">
        <v>73.409440816599997</v>
      </c>
      <c r="X80">
        <v>72.994100078100004</v>
      </c>
      <c r="Y80">
        <v>72.420411424199997</v>
      </c>
      <c r="Z80">
        <v>72.137699838499998</v>
      </c>
      <c r="AA80">
        <v>71.884240094199995</v>
      </c>
      <c r="AB80">
        <v>71.715793573200003</v>
      </c>
      <c r="AC80">
        <v>71.547577078000003</v>
      </c>
      <c r="AD80">
        <v>71.579186581399995</v>
      </c>
      <c r="AE80">
        <v>70.985088126700006</v>
      </c>
      <c r="AF80">
        <v>71.383908565300004</v>
      </c>
    </row>
    <row r="81" spans="1:32" hidden="1">
      <c r="A81" t="s">
        <v>195</v>
      </c>
      <c r="B81">
        <v>36.301651213100001</v>
      </c>
      <c r="C81">
        <v>36.764515438700002</v>
      </c>
      <c r="D81">
        <v>37.1377760337</v>
      </c>
      <c r="E81">
        <v>37.447974180599999</v>
      </c>
      <c r="F81">
        <v>37.747897960899998</v>
      </c>
      <c r="G81">
        <v>38.034394806599998</v>
      </c>
      <c r="H81">
        <v>38.325658458299998</v>
      </c>
      <c r="I81">
        <v>38.655501285200003</v>
      </c>
      <c r="J81">
        <v>39.015447851300003</v>
      </c>
      <c r="K81">
        <v>39.420264349200004</v>
      </c>
      <c r="L81">
        <v>39.879904579700003</v>
      </c>
      <c r="M81">
        <v>40.423145890999997</v>
      </c>
      <c r="N81">
        <v>41.197197214600003</v>
      </c>
      <c r="O81">
        <v>42.512085331000002</v>
      </c>
      <c r="P81">
        <v>44.568445552699998</v>
      </c>
      <c r="Q81">
        <v>49.979325485799997</v>
      </c>
      <c r="R81">
        <v>55.586840125899997</v>
      </c>
      <c r="S81">
        <v>61.364718154899997</v>
      </c>
      <c r="T81">
        <v>63.693403498400002</v>
      </c>
      <c r="U81">
        <v>60.865807417500001</v>
      </c>
      <c r="V81">
        <v>56.833270069800001</v>
      </c>
      <c r="W81">
        <v>53.573530163299999</v>
      </c>
      <c r="X81">
        <v>51.487746388600002</v>
      </c>
      <c r="Y81">
        <v>50.336783316899997</v>
      </c>
      <c r="Z81">
        <v>49.802097121800003</v>
      </c>
      <c r="AA81">
        <v>49.984233339200003</v>
      </c>
      <c r="AB81">
        <v>50.739233597899997</v>
      </c>
      <c r="AC81">
        <v>51.993048740900001</v>
      </c>
      <c r="AD81">
        <v>53.655694154300001</v>
      </c>
      <c r="AE81">
        <v>54.814323960899998</v>
      </c>
      <c r="AF81">
        <v>56.468935448300002</v>
      </c>
    </row>
    <row r="82" spans="1:32" hidden="1">
      <c r="A82" t="s">
        <v>196</v>
      </c>
      <c r="B82">
        <v>46.683532653900002</v>
      </c>
      <c r="C82">
        <v>47.002653878300002</v>
      </c>
      <c r="D82">
        <v>47.209289372000001</v>
      </c>
      <c r="E82">
        <v>47.3467025076</v>
      </c>
      <c r="F82">
        <v>47.274782024099999</v>
      </c>
      <c r="G82">
        <v>46.957092351100002</v>
      </c>
      <c r="H82">
        <v>46.416301009000001</v>
      </c>
      <c r="I82">
        <v>46.1182201982</v>
      </c>
      <c r="J82">
        <v>45.738344390499996</v>
      </c>
      <c r="K82">
        <v>45.399899088399998</v>
      </c>
      <c r="L82">
        <v>45.133679513799997</v>
      </c>
      <c r="M82">
        <v>45.186341080299997</v>
      </c>
      <c r="N82">
        <v>45.484890290700001</v>
      </c>
      <c r="O82">
        <v>46.121303131799998</v>
      </c>
      <c r="P82">
        <v>46.635032109400001</v>
      </c>
      <c r="Q82">
        <v>46.7811974922</v>
      </c>
      <c r="R82">
        <v>46.584227221200003</v>
      </c>
      <c r="S82">
        <v>46.646263107700001</v>
      </c>
      <c r="T82">
        <v>47.0503628023</v>
      </c>
      <c r="U82">
        <v>47.904276279400001</v>
      </c>
      <c r="V82">
        <v>48.699238405300001</v>
      </c>
      <c r="W82">
        <v>49.609330120800003</v>
      </c>
      <c r="X82">
        <v>50.705430300800003</v>
      </c>
      <c r="Y82">
        <v>51.9251844359</v>
      </c>
      <c r="Z82">
        <v>53.193310047399997</v>
      </c>
      <c r="AA82">
        <v>54.221219865899997</v>
      </c>
      <c r="AB82">
        <v>54.704721246200002</v>
      </c>
      <c r="AC82">
        <v>54.535294946699999</v>
      </c>
      <c r="AD82">
        <v>53.994557465900002</v>
      </c>
      <c r="AE82">
        <v>53.715328906899998</v>
      </c>
      <c r="AF82">
        <v>53.9944280518</v>
      </c>
    </row>
    <row r="83" spans="1:32" hidden="1">
      <c r="A83" t="s">
        <v>197</v>
      </c>
      <c r="B83">
        <v>121.49403203999999</v>
      </c>
      <c r="C83">
        <v>119.44508914399999</v>
      </c>
      <c r="D83">
        <v>119.580409102</v>
      </c>
      <c r="E83">
        <v>124.653779136</v>
      </c>
      <c r="F83">
        <v>131.54745945400001</v>
      </c>
      <c r="G83">
        <v>137.405323603</v>
      </c>
      <c r="H83">
        <v>141.24604225300001</v>
      </c>
      <c r="I83">
        <v>142.81929001899999</v>
      </c>
      <c r="J83">
        <v>143.098086249</v>
      </c>
      <c r="K83">
        <v>143.128136845</v>
      </c>
      <c r="L83">
        <v>143.581891246</v>
      </c>
      <c r="M83">
        <v>144.601474913</v>
      </c>
      <c r="N83">
        <v>146.17561039</v>
      </c>
      <c r="O83">
        <v>148.190399364</v>
      </c>
      <c r="P83">
        <v>150.66698227099999</v>
      </c>
      <c r="Q83">
        <v>153.43480759600001</v>
      </c>
      <c r="R83">
        <v>156.434515385</v>
      </c>
      <c r="S83">
        <v>159.48226227399999</v>
      </c>
      <c r="T83">
        <v>161.980880318</v>
      </c>
      <c r="U83">
        <v>164.154514877</v>
      </c>
      <c r="V83">
        <v>165.96393851100001</v>
      </c>
      <c r="W83">
        <v>167.31346124300001</v>
      </c>
      <c r="X83">
        <v>168.27702181999999</v>
      </c>
      <c r="Y83">
        <v>168.97225664999999</v>
      </c>
      <c r="Z83">
        <v>169.434971932</v>
      </c>
      <c r="AA83">
        <v>169.82568684899999</v>
      </c>
      <c r="AB83">
        <v>170.19830817100001</v>
      </c>
      <c r="AC83">
        <v>170.21747622800001</v>
      </c>
      <c r="AD83">
        <v>170.03994832800001</v>
      </c>
      <c r="AE83">
        <v>170.17221571799999</v>
      </c>
      <c r="AF83">
        <v>169.92480070600001</v>
      </c>
    </row>
    <row r="84" spans="1:32" hidden="1">
      <c r="A84" t="s">
        <v>198</v>
      </c>
      <c r="B84">
        <v>42.402641743499998</v>
      </c>
      <c r="C84">
        <v>44.089298911999997</v>
      </c>
      <c r="D84">
        <v>45.936088462999997</v>
      </c>
      <c r="E84">
        <v>47.946138537000003</v>
      </c>
      <c r="F84">
        <v>50.057150411999999</v>
      </c>
      <c r="G84">
        <v>52.1938335567</v>
      </c>
      <c r="H84">
        <v>54.433744881499997</v>
      </c>
      <c r="I84">
        <v>57.196590189200002</v>
      </c>
      <c r="J84">
        <v>60.841314476299999</v>
      </c>
      <c r="K84">
        <v>65.569751468199996</v>
      </c>
      <c r="L84">
        <v>71.706068989900004</v>
      </c>
      <c r="M84">
        <v>78.903638272799995</v>
      </c>
      <c r="N84">
        <v>85.780769865500005</v>
      </c>
      <c r="O84">
        <v>91.351198980199996</v>
      </c>
      <c r="P84">
        <v>99.848566594299996</v>
      </c>
      <c r="Q84">
        <v>101.816569027</v>
      </c>
      <c r="R84">
        <v>97.047328305999997</v>
      </c>
      <c r="S84">
        <v>89.762643037100005</v>
      </c>
      <c r="T84">
        <v>83.863653366899996</v>
      </c>
      <c r="U84">
        <v>79.654327717000001</v>
      </c>
      <c r="V84">
        <v>76.850940824099993</v>
      </c>
      <c r="W84">
        <v>75.383730305900002</v>
      </c>
      <c r="X84">
        <v>74.831710307700007</v>
      </c>
      <c r="Y84">
        <v>74.676203215800001</v>
      </c>
      <c r="Z84">
        <v>74.7350585959</v>
      </c>
      <c r="AA84">
        <v>74.746313336599997</v>
      </c>
      <c r="AB84">
        <v>74.583894963199995</v>
      </c>
      <c r="AC84">
        <v>74.409350138799994</v>
      </c>
      <c r="AD84">
        <v>74.323923014200005</v>
      </c>
      <c r="AE84">
        <v>74.282002047399999</v>
      </c>
      <c r="AF84">
        <v>73.996738994899999</v>
      </c>
    </row>
    <row r="85" spans="1:32" hidden="1">
      <c r="A85" t="s">
        <v>199</v>
      </c>
      <c r="B85">
        <v>42.402641743499998</v>
      </c>
      <c r="C85">
        <v>44.089298911999997</v>
      </c>
      <c r="D85">
        <v>45.936088462999997</v>
      </c>
      <c r="E85">
        <v>47.946138537000003</v>
      </c>
      <c r="F85">
        <v>50.057150411999999</v>
      </c>
      <c r="G85">
        <v>52.1938335567</v>
      </c>
      <c r="H85">
        <v>54.433744881499997</v>
      </c>
      <c r="I85">
        <v>57.196590189200002</v>
      </c>
      <c r="J85">
        <v>60.841314476299999</v>
      </c>
      <c r="K85">
        <v>65.569751468199996</v>
      </c>
      <c r="L85">
        <v>71.706068989900004</v>
      </c>
      <c r="M85">
        <v>78.903638272799995</v>
      </c>
      <c r="N85">
        <v>85.780769865500005</v>
      </c>
      <c r="O85">
        <v>91.351198980199996</v>
      </c>
      <c r="P85">
        <v>99.848566594299996</v>
      </c>
      <c r="Q85">
        <v>101.816569027</v>
      </c>
      <c r="R85">
        <v>97.047328305999997</v>
      </c>
      <c r="S85">
        <v>89.762643037100005</v>
      </c>
      <c r="T85">
        <v>83.863653366899996</v>
      </c>
      <c r="U85">
        <v>79.654327717000001</v>
      </c>
      <c r="V85">
        <v>76.850940824099993</v>
      </c>
      <c r="W85">
        <v>75.383730305900002</v>
      </c>
      <c r="X85">
        <v>74.831710307700007</v>
      </c>
      <c r="Y85">
        <v>74.676203215800001</v>
      </c>
      <c r="Z85">
        <v>74.7350585959</v>
      </c>
      <c r="AA85">
        <v>74.746313336599997</v>
      </c>
      <c r="AB85">
        <v>74.583894963199995</v>
      </c>
      <c r="AC85">
        <v>74.409350138799994</v>
      </c>
      <c r="AD85">
        <v>74.323923014200005</v>
      </c>
      <c r="AE85">
        <v>74.282002047399999</v>
      </c>
      <c r="AF85">
        <v>73.996738994899999</v>
      </c>
    </row>
    <row r="86" spans="1:32" hidden="1">
      <c r="A86" t="s">
        <v>200</v>
      </c>
      <c r="B86">
        <v>46.683532653900002</v>
      </c>
      <c r="C86">
        <v>47.002653878300002</v>
      </c>
      <c r="D86">
        <v>47.209289372000001</v>
      </c>
      <c r="E86">
        <v>47.3467025076</v>
      </c>
      <c r="F86">
        <v>47.274782024099999</v>
      </c>
      <c r="G86">
        <v>46.957092351100002</v>
      </c>
      <c r="H86">
        <v>46.416301009000001</v>
      </c>
      <c r="I86">
        <v>46.1182201982</v>
      </c>
      <c r="J86">
        <v>45.738344390499996</v>
      </c>
      <c r="K86">
        <v>45.399899088399998</v>
      </c>
      <c r="L86">
        <v>45.133679513799997</v>
      </c>
      <c r="M86">
        <v>45.186341080299997</v>
      </c>
      <c r="N86">
        <v>45.484890290700001</v>
      </c>
      <c r="O86">
        <v>46.121303131799998</v>
      </c>
      <c r="P86">
        <v>46.635032109400001</v>
      </c>
      <c r="Q86">
        <v>46.7811974922</v>
      </c>
      <c r="R86">
        <v>46.584227221200003</v>
      </c>
      <c r="S86">
        <v>46.646263107700001</v>
      </c>
      <c r="T86">
        <v>47.0503628023</v>
      </c>
      <c r="U86">
        <v>47.904276279400001</v>
      </c>
      <c r="V86">
        <v>48.699238405300001</v>
      </c>
      <c r="W86">
        <v>49.609330120800003</v>
      </c>
      <c r="X86">
        <v>50.705430300800003</v>
      </c>
      <c r="Y86">
        <v>51.9251844359</v>
      </c>
      <c r="Z86">
        <v>53.193310047399997</v>
      </c>
      <c r="AA86">
        <v>54.221219865899997</v>
      </c>
      <c r="AB86">
        <v>54.704721246200002</v>
      </c>
      <c r="AC86">
        <v>54.535294946699999</v>
      </c>
      <c r="AD86">
        <v>53.994557465900002</v>
      </c>
      <c r="AE86">
        <v>53.715328906899998</v>
      </c>
      <c r="AF86">
        <v>53.9944280518</v>
      </c>
    </row>
    <row r="87" spans="1:32" hidden="1">
      <c r="A87" t="s">
        <v>201</v>
      </c>
      <c r="B87">
        <v>42.402641743499998</v>
      </c>
      <c r="C87">
        <v>44.089298911999997</v>
      </c>
      <c r="D87">
        <v>45.936088462999997</v>
      </c>
      <c r="E87">
        <v>47.946138537000003</v>
      </c>
      <c r="F87">
        <v>50.057150411999999</v>
      </c>
      <c r="G87">
        <v>52.1938335567</v>
      </c>
      <c r="H87">
        <v>54.433744881499997</v>
      </c>
      <c r="I87">
        <v>57.196590189200002</v>
      </c>
      <c r="J87">
        <v>60.841314476299999</v>
      </c>
      <c r="K87">
        <v>65.569751468199996</v>
      </c>
      <c r="L87">
        <v>71.706068989900004</v>
      </c>
      <c r="M87">
        <v>78.903638272799995</v>
      </c>
      <c r="N87">
        <v>85.780769865500005</v>
      </c>
      <c r="O87">
        <v>91.351198980199996</v>
      </c>
      <c r="P87">
        <v>99.848566594299996</v>
      </c>
      <c r="Q87">
        <v>101.816569027</v>
      </c>
      <c r="R87">
        <v>97.047328305999997</v>
      </c>
      <c r="S87">
        <v>89.762643037100005</v>
      </c>
      <c r="T87">
        <v>83.863653366899996</v>
      </c>
      <c r="U87">
        <v>79.654327717000001</v>
      </c>
      <c r="V87">
        <v>76.850940824099993</v>
      </c>
      <c r="W87">
        <v>75.383730305900002</v>
      </c>
      <c r="X87">
        <v>74.831710307700007</v>
      </c>
      <c r="Y87">
        <v>74.676203215800001</v>
      </c>
      <c r="Z87">
        <v>74.7350585959</v>
      </c>
      <c r="AA87">
        <v>74.746313336599997</v>
      </c>
      <c r="AB87">
        <v>74.583894963199995</v>
      </c>
      <c r="AC87">
        <v>74.409350138799994</v>
      </c>
      <c r="AD87">
        <v>74.323923014200005</v>
      </c>
      <c r="AE87">
        <v>74.282002047399999</v>
      </c>
      <c r="AF87">
        <v>73.996738994899999</v>
      </c>
    </row>
    <row r="88" spans="1:32" hidden="1">
      <c r="A88" t="s">
        <v>202</v>
      </c>
      <c r="B88">
        <v>121.49403203999999</v>
      </c>
      <c r="C88">
        <v>119.44508914399999</v>
      </c>
      <c r="D88">
        <v>119.580409102</v>
      </c>
      <c r="E88">
        <v>124.653779136</v>
      </c>
      <c r="F88">
        <v>131.54745945400001</v>
      </c>
      <c r="G88">
        <v>137.405323603</v>
      </c>
      <c r="H88">
        <v>141.24604225300001</v>
      </c>
      <c r="I88">
        <v>142.81929001899999</v>
      </c>
      <c r="J88">
        <v>143.098086249</v>
      </c>
      <c r="K88">
        <v>143.128136845</v>
      </c>
      <c r="L88">
        <v>143.581891246</v>
      </c>
      <c r="M88">
        <v>144.601474913</v>
      </c>
      <c r="N88">
        <v>146.17561039</v>
      </c>
      <c r="O88">
        <v>148.190399364</v>
      </c>
      <c r="P88">
        <v>150.66698227099999</v>
      </c>
      <c r="Q88">
        <v>153.43480759600001</v>
      </c>
      <c r="R88">
        <v>156.434515385</v>
      </c>
      <c r="S88">
        <v>159.48226227399999</v>
      </c>
      <c r="T88">
        <v>161.980880318</v>
      </c>
      <c r="U88">
        <v>164.154514877</v>
      </c>
      <c r="V88">
        <v>165.96393851100001</v>
      </c>
      <c r="W88">
        <v>167.31346124300001</v>
      </c>
      <c r="X88">
        <v>168.27702181999999</v>
      </c>
      <c r="Y88">
        <v>168.97225664999999</v>
      </c>
      <c r="Z88">
        <v>169.434971932</v>
      </c>
      <c r="AA88">
        <v>169.82568684899999</v>
      </c>
      <c r="AB88">
        <v>170.19830817100001</v>
      </c>
      <c r="AC88">
        <v>170.21747622800001</v>
      </c>
      <c r="AD88">
        <v>170.03994832800001</v>
      </c>
      <c r="AE88">
        <v>170.17221571799999</v>
      </c>
      <c r="AF88">
        <v>169.92480070600001</v>
      </c>
    </row>
    <row r="89" spans="1:32" hidden="1">
      <c r="A89" t="s">
        <v>203</v>
      </c>
      <c r="B89">
        <v>121.49403203999999</v>
      </c>
      <c r="C89">
        <v>119.44508914399999</v>
      </c>
      <c r="D89">
        <v>119.580409102</v>
      </c>
      <c r="E89">
        <v>124.653779136</v>
      </c>
      <c r="F89">
        <v>131.54745945400001</v>
      </c>
      <c r="G89">
        <v>137.405323603</v>
      </c>
      <c r="H89">
        <v>141.24604225300001</v>
      </c>
      <c r="I89">
        <v>142.81929001899999</v>
      </c>
      <c r="J89">
        <v>143.098086249</v>
      </c>
      <c r="K89">
        <v>143.128136845</v>
      </c>
      <c r="L89">
        <v>143.581891246</v>
      </c>
      <c r="M89">
        <v>144.601474913</v>
      </c>
      <c r="N89">
        <v>146.17561039</v>
      </c>
      <c r="O89">
        <v>148.190399364</v>
      </c>
      <c r="P89">
        <v>150.66698227099999</v>
      </c>
      <c r="Q89">
        <v>153.43480759600001</v>
      </c>
      <c r="R89">
        <v>156.434515385</v>
      </c>
      <c r="S89">
        <v>159.48226227399999</v>
      </c>
      <c r="T89">
        <v>161.980880318</v>
      </c>
      <c r="U89">
        <v>164.154514877</v>
      </c>
      <c r="V89">
        <v>165.96393851100001</v>
      </c>
      <c r="W89">
        <v>167.31346124300001</v>
      </c>
      <c r="X89">
        <v>168.27702181999999</v>
      </c>
      <c r="Y89">
        <v>168.97225664999999</v>
      </c>
      <c r="Z89">
        <v>169.434971932</v>
      </c>
      <c r="AA89">
        <v>169.82568684899999</v>
      </c>
      <c r="AB89">
        <v>170.19830817100001</v>
      </c>
      <c r="AC89">
        <v>170.21747622800001</v>
      </c>
      <c r="AD89">
        <v>170.03994832800001</v>
      </c>
      <c r="AE89">
        <v>170.17221571799999</v>
      </c>
      <c r="AF89">
        <v>169.92480070600001</v>
      </c>
    </row>
  </sheetData>
  <autoFilter ref="A1:AI89">
    <filterColumn colId="0">
      <filters>
        <filter val="Norway"/>
      </filters>
    </filterColumn>
  </autoFilter>
  <pageMargins left="0.7" right="0.7" top="0.75" bottom="0.75" header="0.3" footer="0.3"/>
  <pageSetup paperSize="9" firstPageNumber="4294967295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N29"/>
  <sheetViews>
    <sheetView workbookViewId="0">
      <selection activeCell="A8" sqref="A8"/>
    </sheetView>
  </sheetViews>
  <sheetFormatPr baseColWidth="10" defaultRowHeight="15.75"/>
  <cols>
    <col min="1" max="1" width="53.125" style="118" bestFit="1" customWidth="1"/>
    <col min="2" max="2" width="12.75" style="118" customWidth="1"/>
    <col min="3" max="3" width="6.75" style="118" bestFit="1" customWidth="1"/>
    <col min="4" max="4" width="4.875" style="118" bestFit="1" customWidth="1"/>
    <col min="5" max="5" width="7.875" style="118" bestFit="1" customWidth="1"/>
    <col min="6" max="12" width="4.875" style="118" bestFit="1" customWidth="1"/>
    <col min="13" max="13" width="8.375" style="3" bestFit="1" customWidth="1"/>
    <col min="14" max="22" width="4.875" style="118" bestFit="1" customWidth="1"/>
    <col min="23" max="23" width="4.875" style="3" bestFit="1" customWidth="1"/>
    <col min="24" max="32" width="4.875" style="118" bestFit="1" customWidth="1"/>
    <col min="33" max="33" width="4.875" style="3" bestFit="1" customWidth="1"/>
  </cols>
  <sheetData>
    <row r="1" spans="1:40">
      <c r="A1" s="3" t="s">
        <v>225</v>
      </c>
      <c r="B1" s="3" t="s">
        <v>3</v>
      </c>
      <c r="C1" s="7">
        <v>2020</v>
      </c>
      <c r="D1" s="7">
        <v>2021</v>
      </c>
      <c r="E1" s="7">
        <v>2022</v>
      </c>
      <c r="F1" s="7">
        <v>2023</v>
      </c>
      <c r="G1" s="7">
        <v>2024</v>
      </c>
      <c r="H1" s="8">
        <v>2025</v>
      </c>
      <c r="I1" s="7">
        <v>2026</v>
      </c>
      <c r="J1" s="7">
        <v>2027</v>
      </c>
      <c r="K1" s="7">
        <v>2028</v>
      </c>
      <c r="L1" s="7">
        <v>2029</v>
      </c>
      <c r="M1" s="43">
        <v>2030</v>
      </c>
      <c r="N1" s="7">
        <v>2031</v>
      </c>
      <c r="O1" s="7">
        <v>2032</v>
      </c>
      <c r="P1" s="7">
        <v>2033</v>
      </c>
      <c r="Q1" s="7">
        <v>2034</v>
      </c>
      <c r="R1" s="7">
        <v>2035</v>
      </c>
      <c r="S1" s="7">
        <v>2036</v>
      </c>
      <c r="T1" s="7">
        <v>2037</v>
      </c>
      <c r="U1" s="7">
        <v>2038</v>
      </c>
      <c r="V1" s="7">
        <v>2039</v>
      </c>
      <c r="W1" s="8">
        <v>2040</v>
      </c>
      <c r="X1" s="7">
        <v>2041</v>
      </c>
      <c r="Y1" s="7">
        <v>2042</v>
      </c>
      <c r="Z1" s="7">
        <v>2043</v>
      </c>
      <c r="AA1" s="7">
        <v>2044</v>
      </c>
      <c r="AB1" s="7">
        <v>2045</v>
      </c>
      <c r="AC1" s="7">
        <v>2046</v>
      </c>
      <c r="AD1" s="7">
        <v>2047</v>
      </c>
      <c r="AE1" s="7">
        <v>2048</v>
      </c>
      <c r="AF1" s="7">
        <v>2049</v>
      </c>
      <c r="AG1" s="8">
        <v>2050</v>
      </c>
    </row>
    <row r="2" spans="1:40">
      <c r="A2" s="100" t="s">
        <v>226</v>
      </c>
      <c r="B2" s="100" t="s">
        <v>227</v>
      </c>
      <c r="C2" s="100"/>
      <c r="D2" s="100"/>
      <c r="E2" s="100">
        <v>512</v>
      </c>
      <c r="F2" s="100">
        <v>300</v>
      </c>
      <c r="G2" s="100"/>
      <c r="H2" s="100">
        <v>150</v>
      </c>
      <c r="I2" s="100">
        <f t="shared" ref="I2:L4" si="0">H2+($M2-$H$2)/($M$1-$H$1)</f>
        <v>139.6</v>
      </c>
      <c r="J2" s="100">
        <f t="shared" si="0"/>
        <v>129.19999999999999</v>
      </c>
      <c r="K2" s="100">
        <f t="shared" si="0"/>
        <v>118.79999999999998</v>
      </c>
      <c r="L2" s="100">
        <f t="shared" si="0"/>
        <v>108.39999999999998</v>
      </c>
      <c r="M2" s="100">
        <v>98</v>
      </c>
      <c r="N2" s="100">
        <f t="shared" ref="N2:V2" si="1">M2+($W2-M2)/($W$1-$M$1)</f>
        <v>96.1</v>
      </c>
      <c r="O2" s="100">
        <f t="shared" si="1"/>
        <v>94.39</v>
      </c>
      <c r="P2" s="100">
        <f t="shared" si="1"/>
        <v>92.850999999999999</v>
      </c>
      <c r="Q2" s="100">
        <f t="shared" si="1"/>
        <v>91.465900000000005</v>
      </c>
      <c r="R2" s="100">
        <f t="shared" si="1"/>
        <v>90.219310000000007</v>
      </c>
      <c r="S2" s="100">
        <f t="shared" si="1"/>
        <v>89.097379000000004</v>
      </c>
      <c r="T2" s="100">
        <f t="shared" si="1"/>
        <v>88.087641099999999</v>
      </c>
      <c r="U2" s="100">
        <f t="shared" si="1"/>
        <v>87.178876989999992</v>
      </c>
      <c r="V2" s="100">
        <f t="shared" si="1"/>
        <v>86.360989290999996</v>
      </c>
      <c r="W2" s="100">
        <v>79</v>
      </c>
      <c r="X2" s="100">
        <f t="shared" ref="X2:AF2" si="2">W2+($AG2-$W2)/($AG$1-$W$1)</f>
        <v>79</v>
      </c>
      <c r="Y2" s="100">
        <f t="shared" si="2"/>
        <v>79</v>
      </c>
      <c r="Z2" s="100">
        <f t="shared" si="2"/>
        <v>79</v>
      </c>
      <c r="AA2" s="100">
        <f t="shared" si="2"/>
        <v>79</v>
      </c>
      <c r="AB2" s="100">
        <f t="shared" si="2"/>
        <v>79</v>
      </c>
      <c r="AC2" s="100">
        <f t="shared" si="2"/>
        <v>79</v>
      </c>
      <c r="AD2" s="100">
        <f t="shared" si="2"/>
        <v>79</v>
      </c>
      <c r="AE2" s="100">
        <f t="shared" si="2"/>
        <v>79</v>
      </c>
      <c r="AF2" s="100">
        <f t="shared" si="2"/>
        <v>79</v>
      </c>
      <c r="AG2" s="100">
        <v>79</v>
      </c>
      <c r="AH2" s="100"/>
      <c r="AI2" s="100"/>
      <c r="AJ2" s="100"/>
      <c r="AK2" s="100"/>
      <c r="AL2" s="100"/>
      <c r="AM2" s="100"/>
      <c r="AN2" s="100"/>
    </row>
    <row r="3" spans="1:40">
      <c r="A3" s="3" t="s">
        <v>228</v>
      </c>
      <c r="B3" s="100" t="s">
        <v>227</v>
      </c>
      <c r="C3" s="100"/>
      <c r="D3" s="100"/>
      <c r="E3" s="100">
        <v>189</v>
      </c>
      <c r="F3" s="100"/>
      <c r="G3" s="100"/>
      <c r="H3" s="100">
        <v>135</v>
      </c>
      <c r="I3" s="100">
        <f t="shared" si="0"/>
        <v>121.8</v>
      </c>
      <c r="J3" s="100">
        <f t="shared" si="0"/>
        <v>108.6</v>
      </c>
      <c r="K3" s="100">
        <f t="shared" si="0"/>
        <v>95.399999999999991</v>
      </c>
      <c r="L3" s="100">
        <f t="shared" si="0"/>
        <v>82.199999999999989</v>
      </c>
      <c r="M3" s="100">
        <v>84</v>
      </c>
      <c r="N3" s="100">
        <f t="shared" ref="N3:V3" si="3">M3+($W3-M3)/($W$1-$M$1)</f>
        <v>82.5</v>
      </c>
      <c r="O3" s="100">
        <f t="shared" si="3"/>
        <v>81.150000000000006</v>
      </c>
      <c r="P3" s="100">
        <f t="shared" si="3"/>
        <v>79.935000000000002</v>
      </c>
      <c r="Q3" s="100">
        <f t="shared" si="3"/>
        <v>78.841499999999996</v>
      </c>
      <c r="R3" s="100">
        <f t="shared" si="3"/>
        <v>77.857349999999997</v>
      </c>
      <c r="S3" s="100">
        <f t="shared" si="3"/>
        <v>76.971615</v>
      </c>
      <c r="T3" s="100">
        <f t="shared" si="3"/>
        <v>76.174453499999998</v>
      </c>
      <c r="U3" s="100">
        <f t="shared" si="3"/>
        <v>75.457008149999993</v>
      </c>
      <c r="V3" s="100">
        <f t="shared" si="3"/>
        <v>74.811307334999995</v>
      </c>
      <c r="W3" s="100">
        <v>69</v>
      </c>
      <c r="X3" s="100">
        <f t="shared" ref="X3:AF3" si="4">W3+($AG3-W3)/($AG$1-$W$1)</f>
        <v>69</v>
      </c>
      <c r="Y3" s="100">
        <f t="shared" si="4"/>
        <v>69</v>
      </c>
      <c r="Z3" s="100">
        <f t="shared" si="4"/>
        <v>69</v>
      </c>
      <c r="AA3" s="100">
        <f t="shared" si="4"/>
        <v>69</v>
      </c>
      <c r="AB3" s="100">
        <f t="shared" si="4"/>
        <v>69</v>
      </c>
      <c r="AC3" s="100">
        <f t="shared" si="4"/>
        <v>69</v>
      </c>
      <c r="AD3" s="100">
        <f t="shared" si="4"/>
        <v>69</v>
      </c>
      <c r="AE3" s="100">
        <f t="shared" si="4"/>
        <v>69</v>
      </c>
      <c r="AF3" s="100">
        <f t="shared" si="4"/>
        <v>69</v>
      </c>
      <c r="AG3" s="100">
        <v>69</v>
      </c>
      <c r="AH3" s="100"/>
      <c r="AI3" s="100"/>
      <c r="AJ3" s="100"/>
      <c r="AK3" s="100"/>
      <c r="AL3" s="100"/>
      <c r="AM3" s="100"/>
      <c r="AN3" s="100"/>
    </row>
    <row r="4" spans="1:40">
      <c r="A4" s="100" t="s">
        <v>229</v>
      </c>
      <c r="B4" s="100" t="s">
        <v>227</v>
      </c>
      <c r="C4" s="100"/>
      <c r="D4" s="100"/>
      <c r="E4" s="100"/>
      <c r="F4" s="100">
        <v>104</v>
      </c>
      <c r="G4" s="100"/>
      <c r="H4" s="100">
        <v>90</v>
      </c>
      <c r="I4" s="100">
        <f t="shared" si="0"/>
        <v>73.2</v>
      </c>
      <c r="J4" s="100">
        <f t="shared" si="0"/>
        <v>56.400000000000006</v>
      </c>
      <c r="K4" s="100">
        <f t="shared" si="0"/>
        <v>39.600000000000009</v>
      </c>
      <c r="L4" s="100">
        <f t="shared" si="0"/>
        <v>22.800000000000008</v>
      </c>
      <c r="M4" s="100">
        <v>66</v>
      </c>
      <c r="N4" s="100">
        <f t="shared" ref="N4:V4" si="5">M4+($AG4-M4)/($AG$1-$M$1)</f>
        <v>65.55</v>
      </c>
      <c r="O4" s="100">
        <f t="shared" si="5"/>
        <v>65.122500000000002</v>
      </c>
      <c r="P4" s="100">
        <f t="shared" si="5"/>
        <v>64.716374999999999</v>
      </c>
      <c r="Q4" s="100">
        <f t="shared" si="5"/>
        <v>64.330556250000001</v>
      </c>
      <c r="R4" s="100">
        <f t="shared" si="5"/>
        <v>63.964028437499998</v>
      </c>
      <c r="S4" s="100">
        <f t="shared" si="5"/>
        <v>63.615827015625001</v>
      </c>
      <c r="T4" s="100">
        <f t="shared" si="5"/>
        <v>63.285035664843754</v>
      </c>
      <c r="U4" s="100">
        <f t="shared" si="5"/>
        <v>62.970783881601569</v>
      </c>
      <c r="V4" s="100">
        <f t="shared" si="5"/>
        <v>62.672244687521491</v>
      </c>
      <c r="W4" s="100">
        <v>57</v>
      </c>
      <c r="X4" s="100">
        <f t="shared" ref="X4:AF4" si="6">W4+($AG4-W4)/($AG$1-$M$1)</f>
        <v>57</v>
      </c>
      <c r="Y4" s="100">
        <f t="shared" si="6"/>
        <v>57</v>
      </c>
      <c r="Z4" s="100">
        <f t="shared" si="6"/>
        <v>57</v>
      </c>
      <c r="AA4" s="100">
        <f t="shared" si="6"/>
        <v>57</v>
      </c>
      <c r="AB4" s="100">
        <f t="shared" si="6"/>
        <v>57</v>
      </c>
      <c r="AC4" s="100">
        <f t="shared" si="6"/>
        <v>57</v>
      </c>
      <c r="AD4" s="100">
        <f t="shared" si="6"/>
        <v>57</v>
      </c>
      <c r="AE4" s="100">
        <f t="shared" si="6"/>
        <v>57</v>
      </c>
      <c r="AF4" s="100">
        <f t="shared" si="6"/>
        <v>57</v>
      </c>
      <c r="AG4" s="100">
        <v>57</v>
      </c>
      <c r="AH4" s="100"/>
      <c r="AI4" s="100"/>
      <c r="AJ4" s="100"/>
      <c r="AK4" s="100"/>
      <c r="AL4" s="100"/>
      <c r="AM4" s="100"/>
      <c r="AN4" s="100"/>
    </row>
    <row r="5" spans="1:40">
      <c r="A5" s="96" t="s">
        <v>230</v>
      </c>
      <c r="B5" s="100" t="s">
        <v>231</v>
      </c>
      <c r="C5" s="100">
        <v>46.683532653900002</v>
      </c>
      <c r="D5" s="100">
        <v>47.002653878300002</v>
      </c>
      <c r="E5" s="100">
        <v>47.209289372000001</v>
      </c>
      <c r="F5" s="100">
        <v>47.3467025076</v>
      </c>
      <c r="G5" s="100">
        <v>47.274782024099999</v>
      </c>
      <c r="H5" s="100">
        <v>46.957092351100002</v>
      </c>
      <c r="I5" s="100">
        <v>46.416301009000001</v>
      </c>
      <c r="J5" s="100">
        <v>46.1182201982</v>
      </c>
      <c r="K5" s="100">
        <v>45.738344390499996</v>
      </c>
      <c r="L5" s="100">
        <v>45.399899088399998</v>
      </c>
      <c r="M5" s="100">
        <v>45.133679513799997</v>
      </c>
      <c r="N5" s="100">
        <v>45.186341080299997</v>
      </c>
      <c r="O5" s="100">
        <v>45.484890290700001</v>
      </c>
      <c r="P5" s="100">
        <v>46.121303131799998</v>
      </c>
      <c r="Q5" s="100">
        <v>46.635032109400001</v>
      </c>
      <c r="R5" s="100">
        <v>46.7811974922</v>
      </c>
      <c r="S5" s="100">
        <v>46.584227221200003</v>
      </c>
      <c r="T5" s="100">
        <v>46.646263107700001</v>
      </c>
      <c r="U5" s="100">
        <v>47.0503628023</v>
      </c>
      <c r="V5" s="100">
        <v>47.904276279400001</v>
      </c>
      <c r="W5" s="100">
        <v>48.699238405300001</v>
      </c>
      <c r="X5" s="100">
        <v>49.609330120800003</v>
      </c>
      <c r="Y5" s="100">
        <v>50.705430300800003</v>
      </c>
      <c r="Z5" s="100">
        <v>51.9251844359</v>
      </c>
      <c r="AA5" s="100">
        <v>53.193310047399997</v>
      </c>
      <c r="AB5" s="100">
        <v>54.221219865899997</v>
      </c>
      <c r="AC5" s="100">
        <v>54.704721246200002</v>
      </c>
      <c r="AD5" s="100">
        <v>54.535294946699999</v>
      </c>
      <c r="AE5" s="100">
        <v>53.994557465900002</v>
      </c>
      <c r="AF5" s="100">
        <v>53.715328906899998</v>
      </c>
      <c r="AG5" s="100">
        <v>53.9944280518</v>
      </c>
      <c r="AH5" s="100"/>
      <c r="AI5" s="100"/>
      <c r="AJ5" s="100"/>
      <c r="AK5" s="100"/>
      <c r="AL5" s="100"/>
      <c r="AM5" s="100"/>
      <c r="AN5" s="100"/>
    </row>
    <row r="6" spans="1:40" s="3" customFormat="1">
      <c r="A6" s="3" t="s">
        <v>232</v>
      </c>
      <c r="B6" s="3" t="s">
        <v>233</v>
      </c>
      <c r="C6" s="3">
        <v>31</v>
      </c>
      <c r="D6" s="3">
        <f>C6+(($H$6-$C$6)/($H$1-$C$1))</f>
        <v>31.8</v>
      </c>
      <c r="E6" s="3">
        <f>D6+(($H$6-$C$6)/($H$1-$C$1))</f>
        <v>32.6</v>
      </c>
      <c r="F6" s="3">
        <f>E6+(($H$6-$C$6)/($H$1-$C$1))</f>
        <v>33.4</v>
      </c>
      <c r="G6" s="3">
        <f>F6+(($H$6-$C$6)/($H$1-$C$1))</f>
        <v>34.199999999999996</v>
      </c>
      <c r="H6" s="3">
        <v>35</v>
      </c>
      <c r="I6" s="3">
        <f>H6+(($M$6-$H$6)/($M$1-$H$1))</f>
        <v>39.4</v>
      </c>
      <c r="J6" s="3">
        <f>I6+(($M$6-$H$6)/($M$1-$H$1))</f>
        <v>43.8</v>
      </c>
      <c r="K6" s="3">
        <f>J6+(($M$6-$H$6)/($M$1-$H$1))</f>
        <v>48.199999999999996</v>
      </c>
      <c r="L6" s="3">
        <f>K6+(($M$6-$H$6)/($M$1-$H$1))</f>
        <v>52.599999999999994</v>
      </c>
      <c r="M6" s="3">
        <v>57</v>
      </c>
      <c r="N6" s="3">
        <f t="shared" ref="N6:V6" si="7">M6+(($W$6-$M$6)/($W$1-$M$1))</f>
        <v>57.2</v>
      </c>
      <c r="O6" s="3">
        <f t="shared" si="7"/>
        <v>57.400000000000006</v>
      </c>
      <c r="P6" s="3">
        <f t="shared" si="7"/>
        <v>57.600000000000009</v>
      </c>
      <c r="Q6" s="3">
        <f t="shared" si="7"/>
        <v>57.800000000000011</v>
      </c>
      <c r="R6" s="3">
        <f t="shared" si="7"/>
        <v>58.000000000000014</v>
      </c>
      <c r="S6" s="3">
        <f t="shared" si="7"/>
        <v>58.200000000000017</v>
      </c>
      <c r="T6" s="3">
        <f t="shared" si="7"/>
        <v>58.40000000000002</v>
      </c>
      <c r="U6" s="3">
        <f t="shared" si="7"/>
        <v>58.600000000000023</v>
      </c>
      <c r="V6" s="3">
        <f t="shared" si="7"/>
        <v>58.800000000000026</v>
      </c>
      <c r="W6" s="3">
        <v>59</v>
      </c>
      <c r="X6" s="3">
        <f t="shared" ref="X6:AF6" si="8">W6+(($AG$6-$W$6)/($AG$1-$W$1))</f>
        <v>56.8</v>
      </c>
      <c r="Y6" s="3">
        <f t="shared" si="8"/>
        <v>54.599999999999994</v>
      </c>
      <c r="Z6" s="3">
        <f t="shared" si="8"/>
        <v>52.399999999999991</v>
      </c>
      <c r="AA6" s="3">
        <f t="shared" si="8"/>
        <v>50.199999999999989</v>
      </c>
      <c r="AB6" s="3">
        <f t="shared" si="8"/>
        <v>47.999999999999986</v>
      </c>
      <c r="AC6" s="3">
        <f t="shared" si="8"/>
        <v>45.799999999999983</v>
      </c>
      <c r="AD6" s="3">
        <f t="shared" si="8"/>
        <v>43.59999999999998</v>
      </c>
      <c r="AE6" s="3">
        <f t="shared" si="8"/>
        <v>41.399999999999977</v>
      </c>
      <c r="AF6" s="3">
        <f t="shared" si="8"/>
        <v>39.199999999999974</v>
      </c>
      <c r="AG6" s="3">
        <v>37</v>
      </c>
    </row>
    <row r="7" spans="1:40" s="3" customFormat="1">
      <c r="A7" s="3" t="s">
        <v>2425</v>
      </c>
      <c r="B7" s="3" t="s">
        <v>233</v>
      </c>
      <c r="C7" s="3">
        <v>31</v>
      </c>
      <c r="H7" s="3">
        <v>35</v>
      </c>
      <c r="I7" s="3">
        <f t="shared" ref="I7:K7" si="9">H7+(($M$7-$H$7)/($M$1-$H$1))</f>
        <v>36.6</v>
      </c>
      <c r="J7" s="3">
        <f t="shared" si="9"/>
        <v>38.200000000000003</v>
      </c>
      <c r="K7" s="3">
        <f t="shared" si="9"/>
        <v>39.800000000000004</v>
      </c>
      <c r="L7" s="3">
        <f>K7+(($M$7-$H$7)/($M$1-$H$1))</f>
        <v>41.400000000000006</v>
      </c>
      <c r="M7" s="3">
        <v>43</v>
      </c>
      <c r="N7" s="3">
        <f t="shared" ref="N7:U7" si="10">M7+(($W$7-$M$7)/($W$1-$M$1))</f>
        <v>43.2</v>
      </c>
      <c r="O7" s="3">
        <f t="shared" si="10"/>
        <v>43.400000000000006</v>
      </c>
      <c r="P7" s="3">
        <f t="shared" si="10"/>
        <v>43.600000000000009</v>
      </c>
      <c r="Q7" s="3">
        <f t="shared" si="10"/>
        <v>43.800000000000011</v>
      </c>
      <c r="R7" s="3">
        <f t="shared" si="10"/>
        <v>44.000000000000014</v>
      </c>
      <c r="S7" s="3">
        <f t="shared" si="10"/>
        <v>44.200000000000017</v>
      </c>
      <c r="T7" s="3">
        <f t="shared" si="10"/>
        <v>44.40000000000002</v>
      </c>
      <c r="U7" s="3">
        <f t="shared" si="10"/>
        <v>44.600000000000023</v>
      </c>
      <c r="V7" s="3">
        <f>U7+(($W$7-$M$7)/($W$1-$M$1))</f>
        <v>44.800000000000026</v>
      </c>
      <c r="W7" s="3">
        <v>45</v>
      </c>
      <c r="X7" s="3">
        <f>W7+(($AG$7-$W$7)/($AG$1-$W$1))</f>
        <v>44.5</v>
      </c>
      <c r="Y7" s="3">
        <f t="shared" ref="Y7:AF7" si="11">X7+(($AG$7-$W$7)/($AG$1-$W$1))</f>
        <v>44</v>
      </c>
      <c r="Z7" s="3">
        <f t="shared" si="11"/>
        <v>43.5</v>
      </c>
      <c r="AA7" s="3">
        <f t="shared" si="11"/>
        <v>43</v>
      </c>
      <c r="AB7" s="3">
        <f t="shared" si="11"/>
        <v>42.5</v>
      </c>
      <c r="AC7" s="3">
        <f t="shared" si="11"/>
        <v>42</v>
      </c>
      <c r="AD7" s="3">
        <f t="shared" si="11"/>
        <v>41.5</v>
      </c>
      <c r="AE7" s="3">
        <f t="shared" si="11"/>
        <v>41</v>
      </c>
      <c r="AF7" s="3">
        <f t="shared" si="11"/>
        <v>40.5</v>
      </c>
      <c r="AG7" s="3">
        <v>40</v>
      </c>
    </row>
    <row r="8" spans="1:40" s="3" customFormat="1">
      <c r="A8" s="3" t="s">
        <v>2487</v>
      </c>
      <c r="B8" s="100" t="s">
        <v>2486</v>
      </c>
      <c r="C8" s="100">
        <v>25</v>
      </c>
      <c r="D8" s="100"/>
      <c r="E8" s="100">
        <v>80</v>
      </c>
      <c r="F8" s="100"/>
      <c r="G8" s="100"/>
      <c r="H8" s="100">
        <v>88</v>
      </c>
      <c r="I8" s="100">
        <f>H8+($M8-$H$8)/($M$1-$H$1)</f>
        <v>94.4</v>
      </c>
      <c r="J8" s="100">
        <f>I8+($M8-$H$8)/($M$1-$H$1)</f>
        <v>100.80000000000001</v>
      </c>
      <c r="K8" s="100">
        <f>J8+($M8-$H$8)/($M$1-$H$1)</f>
        <v>107.20000000000002</v>
      </c>
      <c r="L8" s="100">
        <f>K8+($M8-$H$8)/($M$1-$H$1)</f>
        <v>113.60000000000002</v>
      </c>
      <c r="M8" s="100">
        <v>120</v>
      </c>
      <c r="N8" s="100">
        <f>M8+($R8-M8)/($R$1-$M$1)</f>
        <v>127</v>
      </c>
      <c r="O8" s="100">
        <f>N8+($R8-$M8)/($R$1-$M$1)</f>
        <v>134</v>
      </c>
      <c r="P8" s="100">
        <f>O8+($R8-$M8)/($R$1-$M$1)</f>
        <v>141</v>
      </c>
      <c r="Q8" s="100">
        <f>P8+($R8-$M8)/($R$1-$M$1)</f>
        <v>148</v>
      </c>
      <c r="R8" s="100">
        <v>155</v>
      </c>
      <c r="S8" s="100">
        <f>R8+($W8-$R8)/($W$1-$R$1)</f>
        <v>162</v>
      </c>
      <c r="T8" s="100">
        <f>S8+($W8-$R8)/($W$1-$R$1)</f>
        <v>169</v>
      </c>
      <c r="U8" s="100">
        <f>T8+($W8-$R8)/($W$1-$R$1)</f>
        <v>176</v>
      </c>
      <c r="V8" s="100">
        <f>U8+($W8-$R8)/($W$1-$R$1)</f>
        <v>183</v>
      </c>
      <c r="W8" s="100">
        <v>190</v>
      </c>
      <c r="X8" s="100">
        <f>W8+($AB8-$W8)/($AB$1-$W$1)</f>
        <v>194.2</v>
      </c>
      <c r="Y8" s="100">
        <f>X8+($AB8-$W8)/($AB$1-$W$1)</f>
        <v>198.39999999999998</v>
      </c>
      <c r="Z8" s="100">
        <f>Y8+($AB8-$W8)/($AB$1-$W$1)</f>
        <v>202.59999999999997</v>
      </c>
      <c r="AA8" s="100">
        <f>Z8+($AB8-$W8)/($AB$1-$W$1)</f>
        <v>206.79999999999995</v>
      </c>
      <c r="AB8" s="100">
        <v>211</v>
      </c>
      <c r="AC8" s="100">
        <f>AB8+($AG8-$AB8)/($AG$1-$AB$1)</f>
        <v>215</v>
      </c>
      <c r="AD8" s="100">
        <f>AC8+($AG8-$AB8)/($AG$1-$AB$1)</f>
        <v>219</v>
      </c>
      <c r="AE8" s="100">
        <f>AD8+($AG8-$AB8)/($AG$1-$AB$1)</f>
        <v>223</v>
      </c>
      <c r="AF8" s="100">
        <f>AE8+($AG8-$AB8)/($AG$1-$AB$1)</f>
        <v>227</v>
      </c>
      <c r="AG8" s="100">
        <v>231</v>
      </c>
      <c r="AH8" s="100"/>
      <c r="AI8" s="100"/>
      <c r="AJ8" s="100"/>
      <c r="AK8" s="100"/>
      <c r="AL8" s="100"/>
      <c r="AM8" s="100"/>
      <c r="AN8" s="100"/>
    </row>
    <row r="9" spans="1:40" s="3" customFormat="1">
      <c r="A9" s="3" t="s">
        <v>2488</v>
      </c>
      <c r="B9" s="3" t="s">
        <v>2489</v>
      </c>
      <c r="H9" s="3">
        <v>35</v>
      </c>
      <c r="I9" s="100">
        <f>H9+($M9-$H$9)/($M$1-$H$1)</f>
        <v>40.799999999999997</v>
      </c>
      <c r="J9" s="100">
        <f t="shared" ref="J9:L9" si="12">I9+($M9-$H$9)/($M$1-$H$1)</f>
        <v>46.599999999999994</v>
      </c>
      <c r="K9" s="100">
        <f t="shared" si="12"/>
        <v>52.399999999999991</v>
      </c>
      <c r="L9" s="100">
        <f t="shared" si="12"/>
        <v>58.199999999999989</v>
      </c>
      <c r="M9" s="3">
        <v>64</v>
      </c>
      <c r="N9" s="3">
        <f>M9+($AG9-M9)/($AG$1-$M$1)</f>
        <v>80.55</v>
      </c>
      <c r="O9" s="3">
        <f t="shared" ref="O9:AF9" si="13">N9+($AG9-N9)/($AG$1-$M$1)</f>
        <v>96.272499999999994</v>
      </c>
      <c r="P9" s="3">
        <f t="shared" si="13"/>
        <v>111.20887499999999</v>
      </c>
      <c r="Q9" s="3">
        <f t="shared" si="13"/>
        <v>125.39843124999999</v>
      </c>
      <c r="R9" s="3">
        <f t="shared" si="13"/>
        <v>138.87850968749999</v>
      </c>
      <c r="S9" s="3">
        <f t="shared" si="13"/>
        <v>151.68458420312498</v>
      </c>
      <c r="T9" s="3">
        <f t="shared" si="13"/>
        <v>163.85035499296873</v>
      </c>
      <c r="U9" s="3">
        <f t="shared" si="13"/>
        <v>175.4078372433203</v>
      </c>
      <c r="V9" s="3">
        <f t="shared" si="13"/>
        <v>186.38744538115429</v>
      </c>
      <c r="W9" s="3">
        <f t="shared" si="13"/>
        <v>196.81807311209658</v>
      </c>
      <c r="X9" s="3">
        <f t="shared" si="13"/>
        <v>206.72716945649177</v>
      </c>
      <c r="Y9" s="3">
        <f t="shared" si="13"/>
        <v>216.14081098366717</v>
      </c>
      <c r="Z9" s="3">
        <f t="shared" si="13"/>
        <v>225.0837704344838</v>
      </c>
      <c r="AA9" s="3">
        <f t="shared" si="13"/>
        <v>233.57958191275961</v>
      </c>
      <c r="AB9" s="3">
        <f t="shared" si="13"/>
        <v>241.65060281712164</v>
      </c>
      <c r="AC9" s="3">
        <f t="shared" si="13"/>
        <v>249.31807267626556</v>
      </c>
      <c r="AD9" s="3">
        <f t="shared" si="13"/>
        <v>256.60216904245226</v>
      </c>
      <c r="AE9" s="3">
        <f t="shared" si="13"/>
        <v>263.52206059032966</v>
      </c>
      <c r="AF9" s="3">
        <f t="shared" si="13"/>
        <v>270.09595756081319</v>
      </c>
      <c r="AG9" s="3">
        <v>395</v>
      </c>
    </row>
    <row r="10" spans="1:40" s="100" customFormat="1">
      <c r="A10" s="100" t="s">
        <v>234</v>
      </c>
      <c r="B10" s="100" t="s">
        <v>12</v>
      </c>
      <c r="M10" s="100">
        <v>140</v>
      </c>
      <c r="W10" s="100">
        <v>205</v>
      </c>
      <c r="AG10" s="100">
        <v>250</v>
      </c>
    </row>
    <row r="11" spans="1:40">
      <c r="A11" s="100" t="s">
        <v>235</v>
      </c>
      <c r="B11" s="100" t="s">
        <v>227</v>
      </c>
      <c r="C11" s="100">
        <v>13</v>
      </c>
      <c r="D11" s="100">
        <v>12</v>
      </c>
      <c r="E11" s="100">
        <v>300</v>
      </c>
      <c r="F11" s="100">
        <v>150</v>
      </c>
      <c r="G11" s="100">
        <v>70</v>
      </c>
      <c r="H11" s="100">
        <v>60</v>
      </c>
      <c r="I11" s="100">
        <v>50</v>
      </c>
      <c r="J11" s="100">
        <v>35</v>
      </c>
      <c r="K11" s="100">
        <v>35</v>
      </c>
      <c r="L11" s="100">
        <v>35</v>
      </c>
      <c r="M11" s="100">
        <v>35</v>
      </c>
      <c r="N11" s="100">
        <v>35</v>
      </c>
      <c r="O11" s="100">
        <v>35</v>
      </c>
      <c r="P11" s="100">
        <v>35</v>
      </c>
      <c r="Q11" s="100">
        <v>35</v>
      </c>
      <c r="R11" s="100">
        <v>35</v>
      </c>
      <c r="S11" s="100">
        <v>35</v>
      </c>
      <c r="T11" s="100">
        <v>35</v>
      </c>
      <c r="U11" s="100">
        <v>35</v>
      </c>
      <c r="V11" s="100">
        <v>35</v>
      </c>
      <c r="W11" s="100">
        <v>35</v>
      </c>
      <c r="X11" s="100">
        <v>35</v>
      </c>
      <c r="Y11" s="100">
        <v>35</v>
      </c>
      <c r="Z11" s="100">
        <v>35</v>
      </c>
      <c r="AA11" s="100">
        <v>35</v>
      </c>
      <c r="AB11" s="100">
        <v>35</v>
      </c>
      <c r="AC11" s="100">
        <v>35</v>
      </c>
      <c r="AD11" s="100">
        <v>35</v>
      </c>
      <c r="AE11" s="100">
        <v>35</v>
      </c>
      <c r="AF11" s="100">
        <v>35</v>
      </c>
      <c r="AG11" s="100">
        <v>35</v>
      </c>
      <c r="AH11" s="100"/>
      <c r="AI11" s="100"/>
      <c r="AJ11" s="100"/>
      <c r="AK11" s="100"/>
      <c r="AL11" s="100"/>
      <c r="AM11" s="100"/>
      <c r="AN11" s="100"/>
    </row>
    <row r="12" spans="1:40" s="118" customFormat="1">
      <c r="A12" s="3" t="s">
        <v>2484</v>
      </c>
      <c r="B12" s="100" t="s">
        <v>227</v>
      </c>
      <c r="C12" s="100"/>
      <c r="D12" s="100"/>
      <c r="E12" s="100">
        <f>E11-$C$25</f>
        <v>296.40410958904107</v>
      </c>
      <c r="F12" s="100">
        <f t="shared" ref="F12:AG12" si="14">F11-$C$25</f>
        <v>146.4041095890411</v>
      </c>
      <c r="G12" s="100">
        <f t="shared" si="14"/>
        <v>66.404109589041099</v>
      </c>
      <c r="H12" s="100">
        <f t="shared" si="14"/>
        <v>56.404109589041099</v>
      </c>
      <c r="I12" s="100">
        <f t="shared" si="14"/>
        <v>46.404109589041099</v>
      </c>
      <c r="J12" s="100">
        <f t="shared" si="14"/>
        <v>31.404109589041095</v>
      </c>
      <c r="K12" s="100">
        <f t="shared" si="14"/>
        <v>31.404109589041095</v>
      </c>
      <c r="L12" s="100">
        <f t="shared" si="14"/>
        <v>31.404109589041095</v>
      </c>
      <c r="M12" s="100">
        <f t="shared" si="14"/>
        <v>31.404109589041095</v>
      </c>
      <c r="N12" s="100">
        <f t="shared" si="14"/>
        <v>31.404109589041095</v>
      </c>
      <c r="O12" s="100">
        <f t="shared" si="14"/>
        <v>31.404109589041095</v>
      </c>
      <c r="P12" s="100">
        <f t="shared" si="14"/>
        <v>31.404109589041095</v>
      </c>
      <c r="Q12" s="100">
        <f t="shared" si="14"/>
        <v>31.404109589041095</v>
      </c>
      <c r="R12" s="100">
        <f t="shared" si="14"/>
        <v>31.404109589041095</v>
      </c>
      <c r="S12" s="100">
        <f t="shared" si="14"/>
        <v>31.404109589041095</v>
      </c>
      <c r="T12" s="100">
        <f t="shared" si="14"/>
        <v>31.404109589041095</v>
      </c>
      <c r="U12" s="100">
        <f t="shared" si="14"/>
        <v>31.404109589041095</v>
      </c>
      <c r="V12" s="100">
        <f t="shared" si="14"/>
        <v>31.404109589041095</v>
      </c>
      <c r="W12" s="100">
        <f t="shared" si="14"/>
        <v>31.404109589041095</v>
      </c>
      <c r="X12" s="100">
        <f t="shared" si="14"/>
        <v>31.404109589041095</v>
      </c>
      <c r="Y12" s="100">
        <f t="shared" si="14"/>
        <v>31.404109589041095</v>
      </c>
      <c r="Z12" s="100">
        <f t="shared" si="14"/>
        <v>31.404109589041095</v>
      </c>
      <c r="AA12" s="100">
        <f t="shared" si="14"/>
        <v>31.404109589041095</v>
      </c>
      <c r="AB12" s="100">
        <f t="shared" si="14"/>
        <v>31.404109589041095</v>
      </c>
      <c r="AC12" s="100">
        <f t="shared" si="14"/>
        <v>31.404109589041095</v>
      </c>
      <c r="AD12" s="100">
        <f t="shared" si="14"/>
        <v>31.404109589041095</v>
      </c>
      <c r="AE12" s="100">
        <f t="shared" si="14"/>
        <v>31.404109589041095</v>
      </c>
      <c r="AF12" s="100">
        <f t="shared" si="14"/>
        <v>31.404109589041095</v>
      </c>
      <c r="AG12" s="100">
        <f t="shared" si="14"/>
        <v>31.404109589041095</v>
      </c>
      <c r="AH12" s="100"/>
      <c r="AI12" s="100"/>
      <c r="AJ12" s="100"/>
      <c r="AK12" s="100"/>
      <c r="AL12" s="100"/>
      <c r="AM12" s="100"/>
      <c r="AN12" s="100"/>
    </row>
    <row r="13" spans="1:40">
      <c r="A13" s="100" t="s">
        <v>236</v>
      </c>
      <c r="B13" s="100" t="s">
        <v>227</v>
      </c>
      <c r="C13" s="100">
        <v>13</v>
      </c>
      <c r="D13" s="100">
        <v>12</v>
      </c>
      <c r="E13" s="100">
        <v>100</v>
      </c>
      <c r="F13" s="100">
        <v>50</v>
      </c>
      <c r="G13" s="100">
        <v>60</v>
      </c>
      <c r="H13" s="100">
        <v>50</v>
      </c>
      <c r="I13" s="100">
        <v>30</v>
      </c>
      <c r="J13" s="100">
        <v>25</v>
      </c>
      <c r="K13" s="100">
        <v>25</v>
      </c>
      <c r="L13" s="100">
        <v>25</v>
      </c>
      <c r="M13" s="100">
        <v>25</v>
      </c>
      <c r="N13" s="100">
        <v>25</v>
      </c>
      <c r="O13" s="100">
        <v>25</v>
      </c>
      <c r="P13" s="100">
        <v>25</v>
      </c>
      <c r="Q13" s="100">
        <v>25</v>
      </c>
      <c r="R13" s="100">
        <v>25</v>
      </c>
      <c r="S13" s="100">
        <v>25</v>
      </c>
      <c r="T13" s="100">
        <v>25</v>
      </c>
      <c r="U13" s="100">
        <v>25</v>
      </c>
      <c r="V13" s="100">
        <v>25</v>
      </c>
      <c r="W13" s="100">
        <v>25</v>
      </c>
      <c r="X13" s="100">
        <v>25</v>
      </c>
      <c r="Y13" s="100">
        <v>25</v>
      </c>
      <c r="Z13" s="100">
        <v>25</v>
      </c>
      <c r="AA13" s="100">
        <v>25</v>
      </c>
      <c r="AB13" s="100">
        <v>25</v>
      </c>
      <c r="AC13" s="100">
        <v>25</v>
      </c>
      <c r="AD13" s="100">
        <v>25</v>
      </c>
      <c r="AE13" s="100">
        <v>25</v>
      </c>
      <c r="AF13" s="100">
        <v>25</v>
      </c>
      <c r="AG13" s="100">
        <v>25</v>
      </c>
      <c r="AH13" s="100"/>
      <c r="AI13" s="100"/>
      <c r="AJ13" s="100"/>
      <c r="AK13" s="100"/>
      <c r="AL13" s="100"/>
      <c r="AM13" s="100"/>
      <c r="AN13" s="100"/>
    </row>
    <row r="14" spans="1:40">
      <c r="A14" s="3" t="s">
        <v>2485</v>
      </c>
      <c r="B14" s="100"/>
      <c r="C14" s="100">
        <f t="shared" ref="C14:AG14" si="15">C13-$C$25</f>
        <v>9.4041095890410951</v>
      </c>
      <c r="D14" s="100">
        <f t="shared" si="15"/>
        <v>8.4041095890410951</v>
      </c>
      <c r="E14" s="100">
        <f t="shared" si="15"/>
        <v>96.404109589041099</v>
      </c>
      <c r="F14" s="100">
        <f t="shared" si="15"/>
        <v>46.404109589041099</v>
      </c>
      <c r="G14" s="100">
        <f t="shared" si="15"/>
        <v>56.404109589041099</v>
      </c>
      <c r="H14" s="100">
        <f t="shared" si="15"/>
        <v>46.404109589041099</v>
      </c>
      <c r="I14" s="100">
        <f t="shared" si="15"/>
        <v>26.404109589041095</v>
      </c>
      <c r="J14" s="100">
        <f t="shared" si="15"/>
        <v>21.404109589041095</v>
      </c>
      <c r="K14" s="100">
        <f t="shared" si="15"/>
        <v>21.404109589041095</v>
      </c>
      <c r="L14" s="100">
        <f t="shared" si="15"/>
        <v>21.404109589041095</v>
      </c>
      <c r="M14" s="100">
        <f t="shared" si="15"/>
        <v>21.404109589041095</v>
      </c>
      <c r="N14" s="100">
        <f t="shared" si="15"/>
        <v>21.404109589041095</v>
      </c>
      <c r="O14" s="100">
        <f t="shared" si="15"/>
        <v>21.404109589041095</v>
      </c>
      <c r="P14" s="100">
        <f t="shared" si="15"/>
        <v>21.404109589041095</v>
      </c>
      <c r="Q14" s="100">
        <f t="shared" si="15"/>
        <v>21.404109589041095</v>
      </c>
      <c r="R14" s="100">
        <f t="shared" si="15"/>
        <v>21.404109589041095</v>
      </c>
      <c r="S14" s="100">
        <f t="shared" si="15"/>
        <v>21.404109589041095</v>
      </c>
      <c r="T14" s="100">
        <f t="shared" si="15"/>
        <v>21.404109589041095</v>
      </c>
      <c r="U14" s="100">
        <f t="shared" si="15"/>
        <v>21.404109589041095</v>
      </c>
      <c r="V14" s="100">
        <f t="shared" si="15"/>
        <v>21.404109589041095</v>
      </c>
      <c r="W14" s="100">
        <f t="shared" si="15"/>
        <v>21.404109589041095</v>
      </c>
      <c r="X14" s="100">
        <f t="shared" si="15"/>
        <v>21.404109589041095</v>
      </c>
      <c r="Y14" s="100">
        <f t="shared" si="15"/>
        <v>21.404109589041095</v>
      </c>
      <c r="Z14" s="100">
        <f t="shared" si="15"/>
        <v>21.404109589041095</v>
      </c>
      <c r="AA14" s="100">
        <f t="shared" si="15"/>
        <v>21.404109589041095</v>
      </c>
      <c r="AB14" s="100">
        <f t="shared" si="15"/>
        <v>21.404109589041095</v>
      </c>
      <c r="AC14" s="100">
        <f t="shared" si="15"/>
        <v>21.404109589041095</v>
      </c>
      <c r="AD14" s="100">
        <f t="shared" si="15"/>
        <v>21.404109589041095</v>
      </c>
      <c r="AE14" s="100">
        <f t="shared" si="15"/>
        <v>21.404109589041095</v>
      </c>
      <c r="AF14" s="100">
        <f t="shared" si="15"/>
        <v>21.404109589041095</v>
      </c>
      <c r="AG14" s="100">
        <f t="shared" si="15"/>
        <v>21.404109589041095</v>
      </c>
      <c r="AH14" s="100"/>
      <c r="AI14" s="100"/>
      <c r="AJ14" s="100"/>
      <c r="AK14" s="100"/>
      <c r="AL14" s="100"/>
      <c r="AM14" s="100"/>
      <c r="AN14" s="100"/>
    </row>
    <row r="15" spans="1:40" s="100" customFormat="1" hidden="1">
      <c r="A15" s="100" t="s">
        <v>2432</v>
      </c>
      <c r="B15" s="100" t="s">
        <v>237</v>
      </c>
      <c r="E15" s="100">
        <v>7.9</v>
      </c>
      <c r="F15" s="100">
        <v>5.9</v>
      </c>
      <c r="G15" s="100">
        <v>4.6500000000000004</v>
      </c>
      <c r="H15" s="100">
        <v>4.2</v>
      </c>
      <c r="I15" s="100">
        <v>4.3</v>
      </c>
      <c r="J15" s="100">
        <v>4.4000000000000004</v>
      </c>
      <c r="K15" s="100">
        <v>4.5</v>
      </c>
      <c r="L15" s="100">
        <v>4.55</v>
      </c>
    </row>
    <row r="16" spans="1:40" s="122" customFormat="1">
      <c r="A16" s="3" t="s">
        <v>2440</v>
      </c>
      <c r="B16" s="100"/>
      <c r="C16" s="100"/>
      <c r="D16" s="100"/>
      <c r="E16" s="100">
        <f>E15/'General Assumptions'!$B$27*'General Assumptions'!$B$13</f>
        <v>25.608120350317723</v>
      </c>
      <c r="F16" s="100">
        <f>F15/'General Assumptions'!$B$27*'General Assumptions'!$B$13</f>
        <v>19.125051907199314</v>
      </c>
      <c r="G16" s="100">
        <f>G15/'General Assumptions'!$B$27*'General Assumptions'!$B$13</f>
        <v>15.073134130250306</v>
      </c>
      <c r="H16" s="100">
        <f>H15/'General Assumptions'!$B$27*'General Assumptions'!$B$13</f>
        <v>13.614443730548663</v>
      </c>
      <c r="I16" s="100">
        <f>I15/'General Assumptions'!$B$27*'General Assumptions'!$B$13</f>
        <v>13.938597152704583</v>
      </c>
      <c r="J16" s="100">
        <f>J15/'General Assumptions'!$B$27*'General Assumptions'!$B$13</f>
        <v>14.262750574860505</v>
      </c>
      <c r="K16" s="100">
        <f>K15/'General Assumptions'!$B$27*'General Assumptions'!$B$13</f>
        <v>14.586903997016424</v>
      </c>
      <c r="L16" s="100">
        <f>L15/'General Assumptions'!$B$27*'General Assumptions'!$B$13</f>
        <v>14.748980708094384</v>
      </c>
      <c r="M16" s="100">
        <v>15</v>
      </c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</row>
    <row r="17" spans="1:40" s="100" customFormat="1">
      <c r="A17" s="100" t="s">
        <v>238</v>
      </c>
      <c r="B17" s="100" t="s">
        <v>12</v>
      </c>
      <c r="D17" s="100">
        <v>9.5</v>
      </c>
      <c r="M17" s="130">
        <v>4.5999999999999996</v>
      </c>
      <c r="AG17" s="100">
        <v>3.8</v>
      </c>
    </row>
    <row r="18" spans="1:40" s="100" customFormat="1">
      <c r="A18" s="100" t="s">
        <v>239</v>
      </c>
      <c r="B18" s="100" t="s">
        <v>12</v>
      </c>
      <c r="D18" s="100">
        <v>9.5</v>
      </c>
      <c r="M18" s="100">
        <v>7.9</v>
      </c>
      <c r="AG18" s="100">
        <v>6.3</v>
      </c>
    </row>
    <row r="19" spans="1:40" s="100" customFormat="1">
      <c r="A19" s="100" t="s">
        <v>240</v>
      </c>
      <c r="B19" s="100" t="s">
        <v>12</v>
      </c>
      <c r="D19" s="100">
        <v>9.5</v>
      </c>
      <c r="M19" s="100">
        <v>8.5</v>
      </c>
      <c r="AG19" s="100">
        <v>9.1999999999999993</v>
      </c>
    </row>
    <row r="20" spans="1:40" s="100" customFormat="1">
      <c r="A20" s="100" t="s">
        <v>241</v>
      </c>
      <c r="B20" s="100" t="s">
        <v>12</v>
      </c>
      <c r="D20" s="100">
        <v>9.5</v>
      </c>
      <c r="E20" s="100">
        <f t="shared" ref="E20:L22" si="16">D20+($M20-D20)/($M$1-$C$1)</f>
        <v>9.8775551216979558</v>
      </c>
      <c r="F20" s="100">
        <f t="shared" si="16"/>
        <v>10.217354731226116</v>
      </c>
      <c r="G20" s="100">
        <f t="shared" si="16"/>
        <v>10.523174379801461</v>
      </c>
      <c r="H20" s="100">
        <f t="shared" si="16"/>
        <v>10.798412063519269</v>
      </c>
      <c r="I20" s="100">
        <f t="shared" si="16"/>
        <v>11.046125978865298</v>
      </c>
      <c r="J20" s="100">
        <f t="shared" si="16"/>
        <v>11.269068502676724</v>
      </c>
      <c r="K20" s="100">
        <f t="shared" si="16"/>
        <v>11.469716774107006</v>
      </c>
      <c r="L20" s="100">
        <f t="shared" si="16"/>
        <v>11.650300218394261</v>
      </c>
      <c r="M20" s="100">
        <f>M17*1/'General Assumptions'!$B$28*'General Assumptions'!$B$15</f>
        <v>13.275551216979553</v>
      </c>
      <c r="N20" s="100">
        <f t="shared" ref="N20:AF20" si="17">M20+($AG20-M20)/($AG$1-$M$1)</f>
        <v>13.16011164117973</v>
      </c>
      <c r="O20" s="100">
        <f t="shared" si="17"/>
        <v>13.050444044169899</v>
      </c>
      <c r="P20" s="100">
        <f t="shared" si="17"/>
        <v>12.946259827010559</v>
      </c>
      <c r="Q20" s="100">
        <f t="shared" si="17"/>
        <v>12.847284820709186</v>
      </c>
      <c r="R20" s="100">
        <f t="shared" si="17"/>
        <v>12.753258564722882</v>
      </c>
      <c r="S20" s="100">
        <f t="shared" si="17"/>
        <v>12.663933621535893</v>
      </c>
      <c r="T20" s="100">
        <f t="shared" si="17"/>
        <v>12.579074925508253</v>
      </c>
      <c r="U20" s="100">
        <f t="shared" si="17"/>
        <v>12.498459164281996</v>
      </c>
      <c r="V20" s="100">
        <f t="shared" si="17"/>
        <v>12.421874191117052</v>
      </c>
      <c r="W20" s="100">
        <f t="shared" si="17"/>
        <v>12.349118466610355</v>
      </c>
      <c r="X20" s="100">
        <f t="shared" si="17"/>
        <v>12.280000528328992</v>
      </c>
      <c r="Y20" s="100">
        <f t="shared" si="17"/>
        <v>12.214338486961697</v>
      </c>
      <c r="Z20" s="100">
        <f t="shared" si="17"/>
        <v>12.151959547662768</v>
      </c>
      <c r="AA20" s="100">
        <f t="shared" si="17"/>
        <v>12.092699555328785</v>
      </c>
      <c r="AB20" s="100">
        <f t="shared" si="17"/>
        <v>12.036402562611501</v>
      </c>
      <c r="AC20" s="100">
        <f t="shared" si="17"/>
        <v>11.982920419530082</v>
      </c>
      <c r="AD20" s="100">
        <f t="shared" si="17"/>
        <v>11.932112383602734</v>
      </c>
      <c r="AE20" s="100">
        <f t="shared" si="17"/>
        <v>11.883844749471752</v>
      </c>
      <c r="AF20" s="100">
        <f t="shared" si="17"/>
        <v>11.83799049704732</v>
      </c>
      <c r="AG20" s="100">
        <f>AG17*1/'General Assumptions'!$B$28*'General Assumptions'!$B$15</f>
        <v>10.966759700983109</v>
      </c>
    </row>
    <row r="21" spans="1:40" s="100" customFormat="1">
      <c r="A21" s="100" t="s">
        <v>242</v>
      </c>
      <c r="B21" s="100" t="s">
        <v>12</v>
      </c>
      <c r="D21" s="100">
        <v>9.5</v>
      </c>
      <c r="E21" s="100">
        <f t="shared" si="16"/>
        <v>10.829931622046489</v>
      </c>
      <c r="F21" s="100">
        <f t="shared" si="16"/>
        <v>12.02687008188833</v>
      </c>
      <c r="G21" s="100">
        <f t="shared" si="16"/>
        <v>13.104114695745986</v>
      </c>
      <c r="H21" s="100">
        <f t="shared" si="16"/>
        <v>14.073634848217877</v>
      </c>
      <c r="I21" s="100">
        <f t="shared" si="16"/>
        <v>14.946202985442579</v>
      </c>
      <c r="J21" s="100">
        <f t="shared" si="16"/>
        <v>15.73151430894481</v>
      </c>
      <c r="K21" s="100">
        <f t="shared" si="16"/>
        <v>16.438294500096816</v>
      </c>
      <c r="L21" s="100">
        <f t="shared" si="16"/>
        <v>17.074396672133624</v>
      </c>
      <c r="M21" s="100">
        <f>M18*1/'General Assumptions'!$B$28*'General Assumptions'!$B$15</f>
        <v>22.799316220464888</v>
      </c>
      <c r="N21" s="100">
        <f t="shared" ref="N21:AF21" si="18">M21+($AG21-M21)/($AG$1-$M$1)</f>
        <v>22.568437068865244</v>
      </c>
      <c r="O21" s="100">
        <f t="shared" si="18"/>
        <v>22.34910187484558</v>
      </c>
      <c r="P21" s="100">
        <f t="shared" si="18"/>
        <v>22.140733440526901</v>
      </c>
      <c r="Q21" s="100">
        <f t="shared" si="18"/>
        <v>21.942783427924155</v>
      </c>
      <c r="R21" s="100">
        <f t="shared" si="18"/>
        <v>21.754730915951548</v>
      </c>
      <c r="S21" s="100">
        <f t="shared" si="18"/>
        <v>21.576081029577569</v>
      </c>
      <c r="T21" s="100">
        <f t="shared" si="18"/>
        <v>21.40636363752229</v>
      </c>
      <c r="U21" s="100">
        <f t="shared" si="18"/>
        <v>21.245132115069776</v>
      </c>
      <c r="V21" s="100">
        <f t="shared" si="18"/>
        <v>21.091962168739887</v>
      </c>
      <c r="W21" s="100">
        <f t="shared" si="18"/>
        <v>20.946450719726492</v>
      </c>
      <c r="X21" s="100">
        <f t="shared" si="18"/>
        <v>20.808214843163768</v>
      </c>
      <c r="Y21" s="100">
        <f t="shared" si="18"/>
        <v>20.676890760429178</v>
      </c>
      <c r="Z21" s="100">
        <f t="shared" si="18"/>
        <v>20.552132881831319</v>
      </c>
      <c r="AA21" s="100">
        <f t="shared" si="18"/>
        <v>20.433612897163353</v>
      </c>
      <c r="AB21" s="100">
        <f t="shared" si="18"/>
        <v>20.321018911728785</v>
      </c>
      <c r="AC21" s="100">
        <f t="shared" si="18"/>
        <v>20.214054625565947</v>
      </c>
      <c r="AD21" s="100">
        <f t="shared" si="18"/>
        <v>20.11243855371125</v>
      </c>
      <c r="AE21" s="100">
        <f t="shared" si="18"/>
        <v>20.015903285449287</v>
      </c>
      <c r="AF21" s="100">
        <f t="shared" si="18"/>
        <v>19.924194780600423</v>
      </c>
      <c r="AG21" s="100">
        <f>AG18*1/'General Assumptions'!$B$28*'General Assumptions'!$B$15</f>
        <v>18.181733188471998</v>
      </c>
    </row>
    <row r="22" spans="1:40" s="100" customFormat="1">
      <c r="A22" s="100" t="s">
        <v>243</v>
      </c>
      <c r="B22" s="100" t="s">
        <v>12</v>
      </c>
      <c r="D22" s="100">
        <v>9.5</v>
      </c>
      <c r="E22" s="100">
        <f t="shared" si="16"/>
        <v>11.003090985746223</v>
      </c>
      <c r="F22" s="100">
        <f t="shared" si="16"/>
        <v>12.355872872917823</v>
      </c>
      <c r="G22" s="100">
        <f t="shared" si="16"/>
        <v>13.573376571372263</v>
      </c>
      <c r="H22" s="100">
        <f t="shared" si="16"/>
        <v>14.669129899981259</v>
      </c>
      <c r="I22" s="100">
        <f t="shared" si="16"/>
        <v>15.655307895729354</v>
      </c>
      <c r="J22" s="100">
        <f t="shared" si="16"/>
        <v>16.542868091902641</v>
      </c>
      <c r="K22" s="100">
        <f t="shared" si="16"/>
        <v>17.341672268458598</v>
      </c>
      <c r="L22" s="100">
        <f t="shared" si="16"/>
        <v>18.060596027358962</v>
      </c>
      <c r="M22" s="100">
        <f>M19*1/'General Assumptions'!$B$28*'General Assumptions'!$B$15</f>
        <v>24.53090985746222</v>
      </c>
      <c r="N22" s="100">
        <f t="shared" ref="N22:AF22" si="19">M22+($AG22-M22)/($AG$1-$M$1)</f>
        <v>24.631919486287064</v>
      </c>
      <c r="O22" s="100">
        <f t="shared" si="19"/>
        <v>24.727878633670667</v>
      </c>
      <c r="P22" s="100">
        <f t="shared" si="19"/>
        <v>24.819039823685088</v>
      </c>
      <c r="Q22" s="100">
        <f t="shared" si="19"/>
        <v>24.90564295419879</v>
      </c>
      <c r="R22" s="100">
        <f t="shared" si="19"/>
        <v>24.987915928186805</v>
      </c>
      <c r="S22" s="100">
        <f t="shared" si="19"/>
        <v>25.066075253475418</v>
      </c>
      <c r="T22" s="100">
        <f t="shared" si="19"/>
        <v>25.140326612499603</v>
      </c>
      <c r="U22" s="100">
        <f t="shared" si="19"/>
        <v>25.210865403572576</v>
      </c>
      <c r="V22" s="100">
        <f t="shared" si="19"/>
        <v>25.277877255091902</v>
      </c>
      <c r="W22" s="100">
        <f t="shared" si="19"/>
        <v>25.34153851403526</v>
      </c>
      <c r="X22" s="100">
        <f t="shared" si="19"/>
        <v>25.402016710031454</v>
      </c>
      <c r="Y22" s="100">
        <f t="shared" si="19"/>
        <v>25.459470996227836</v>
      </c>
      <c r="Z22" s="100">
        <f t="shared" si="19"/>
        <v>25.514052568114398</v>
      </c>
      <c r="AA22" s="100">
        <f t="shared" si="19"/>
        <v>25.565905061406632</v>
      </c>
      <c r="AB22" s="100">
        <f t="shared" si="19"/>
        <v>25.615164930034254</v>
      </c>
      <c r="AC22" s="100">
        <f t="shared" si="19"/>
        <v>25.661961805230497</v>
      </c>
      <c r="AD22" s="100">
        <f t="shared" si="19"/>
        <v>25.706418836666927</v>
      </c>
      <c r="AE22" s="100">
        <f t="shared" si="19"/>
        <v>25.748653016531534</v>
      </c>
      <c r="AF22" s="100">
        <f t="shared" si="19"/>
        <v>25.788775487402912</v>
      </c>
      <c r="AG22" s="100">
        <f>AG19*1/'General Assumptions'!$B$28*'General Assumptions'!$B$15</f>
        <v>26.551102433959105</v>
      </c>
    </row>
    <row r="23" spans="1:40">
      <c r="A23" s="100" t="s">
        <v>244</v>
      </c>
      <c r="B23" s="100" t="s">
        <v>245</v>
      </c>
      <c r="C23" s="100"/>
      <c r="D23" s="100">
        <v>14.4</v>
      </c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</row>
    <row r="24" spans="1:40">
      <c r="A24" s="100" t="s">
        <v>246</v>
      </c>
      <c r="B24" s="100" t="s">
        <v>245</v>
      </c>
      <c r="C24" s="100">
        <v>31.5</v>
      </c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</row>
    <row r="25" spans="1:40">
      <c r="A25" s="100" t="s">
        <v>247</v>
      </c>
      <c r="B25" s="100" t="s">
        <v>245</v>
      </c>
      <c r="C25" s="100">
        <f>C24/8760*1000</f>
        <v>3.595890410958904</v>
      </c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</row>
    <row r="26" spans="1:4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</row>
    <row r="27" spans="1:4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</row>
    <row r="28" spans="1:4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</row>
    <row r="29" spans="1:4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BL88"/>
  <sheetViews>
    <sheetView zoomScaleNormal="100" zoomScaleSheetLayoutView="50" workbookViewId="0">
      <pane xSplit="1" topLeftCell="B1" activePane="topRight" state="frozen"/>
      <selection pane="topRight" activeCell="A13" sqref="A13"/>
    </sheetView>
  </sheetViews>
  <sheetFormatPr baseColWidth="10" defaultRowHeight="15.75"/>
  <cols>
    <col min="1" max="1" width="53" style="118" customWidth="1"/>
    <col min="2" max="3" width="10.625" style="118" customWidth="1"/>
    <col min="4" max="13" width="5.125" style="118" hidden="1" customWidth="1"/>
    <col min="14" max="14" width="9.125" style="118" hidden="1" customWidth="1"/>
    <col min="15" max="15" width="8.125" style="118" hidden="1" customWidth="1"/>
    <col min="16" max="22" width="9.125" style="118" hidden="1" customWidth="1"/>
    <col min="23" max="23" width="8.125" style="118" hidden="1" customWidth="1"/>
    <col min="24" max="25" width="9.125" style="118" hidden="1" customWidth="1"/>
    <col min="26" max="26" width="8.125" style="118" hidden="1" customWidth="1"/>
    <col min="27" max="33" width="9.125" style="118" hidden="1" customWidth="1"/>
    <col min="34" max="34" width="7.625" style="118" customWidth="1"/>
    <col min="35" max="38" width="8.625" style="118" bestFit="1" customWidth="1"/>
    <col min="39" max="39" width="7.625" style="118" bestFit="1" customWidth="1"/>
    <col min="40" max="43" width="8.625" style="118" bestFit="1" customWidth="1"/>
    <col min="44" max="44" width="7.625" style="118" bestFit="1" customWidth="1"/>
    <col min="45" max="48" width="8.625" style="118" bestFit="1" customWidth="1"/>
    <col min="49" max="49" width="7.625" style="118" bestFit="1" customWidth="1"/>
    <col min="50" max="53" width="8.625" style="118" bestFit="1" customWidth="1"/>
    <col min="54" max="54" width="7.625" style="118" bestFit="1" customWidth="1"/>
    <col min="55" max="58" width="8.625" style="118" bestFit="1" customWidth="1"/>
    <col min="59" max="59" width="7.625" style="118" bestFit="1" customWidth="1"/>
    <col min="60" max="63" width="8.625" style="118" bestFit="1" customWidth="1"/>
    <col min="64" max="64" width="7.625" style="118" bestFit="1" customWidth="1"/>
  </cols>
  <sheetData>
    <row r="1" spans="1:64">
      <c r="A1" s="3" t="s">
        <v>248</v>
      </c>
      <c r="B1" s="100" t="s">
        <v>67</v>
      </c>
      <c r="C1" s="3" t="s">
        <v>68</v>
      </c>
      <c r="D1">
        <v>1990</v>
      </c>
      <c r="E1">
        <v>1991</v>
      </c>
      <c r="F1">
        <v>1992</v>
      </c>
      <c r="G1">
        <v>1993</v>
      </c>
      <c r="H1">
        <v>1994</v>
      </c>
      <c r="I1">
        <v>1995</v>
      </c>
      <c r="J1">
        <v>1996</v>
      </c>
      <c r="K1">
        <v>1997</v>
      </c>
      <c r="L1">
        <v>1998</v>
      </c>
      <c r="M1">
        <v>1999</v>
      </c>
      <c r="N1">
        <v>2000</v>
      </c>
      <c r="O1">
        <v>2001</v>
      </c>
      <c r="P1">
        <v>2002</v>
      </c>
      <c r="Q1">
        <v>2003</v>
      </c>
      <c r="R1">
        <v>2004</v>
      </c>
      <c r="S1">
        <v>2005</v>
      </c>
      <c r="T1">
        <v>2006</v>
      </c>
      <c r="U1">
        <v>2007</v>
      </c>
      <c r="V1">
        <v>2008</v>
      </c>
      <c r="W1">
        <v>2009</v>
      </c>
      <c r="X1">
        <v>2010</v>
      </c>
      <c r="Y1">
        <v>2011</v>
      </c>
      <c r="Z1">
        <v>2012</v>
      </c>
      <c r="AA1">
        <v>2013</v>
      </c>
      <c r="AB1">
        <v>2014</v>
      </c>
      <c r="AC1">
        <v>2015</v>
      </c>
      <c r="AD1">
        <v>2016</v>
      </c>
      <c r="AE1">
        <v>2017</v>
      </c>
      <c r="AF1">
        <v>2018</v>
      </c>
      <c r="AG1">
        <v>2019</v>
      </c>
      <c r="AH1">
        <v>2020</v>
      </c>
      <c r="AI1">
        <v>2021</v>
      </c>
      <c r="AJ1">
        <v>2022</v>
      </c>
      <c r="AK1">
        <v>2023</v>
      </c>
      <c r="AL1" s="18">
        <v>2024</v>
      </c>
      <c r="AM1" s="3">
        <v>2025</v>
      </c>
      <c r="AN1" s="31">
        <v>2026</v>
      </c>
      <c r="AO1" s="31">
        <v>2027</v>
      </c>
      <c r="AP1" s="31">
        <v>2028</v>
      </c>
      <c r="AQ1" s="31">
        <v>2029</v>
      </c>
      <c r="AR1" s="17">
        <v>2030</v>
      </c>
      <c r="AS1" s="31">
        <v>2031</v>
      </c>
      <c r="AT1" s="31">
        <v>2032</v>
      </c>
      <c r="AU1" s="31">
        <v>2033</v>
      </c>
      <c r="AV1" s="31">
        <v>2034</v>
      </c>
      <c r="AW1" s="31">
        <v>2035</v>
      </c>
      <c r="AX1" s="31">
        <v>2036</v>
      </c>
      <c r="AY1" s="31">
        <v>2037</v>
      </c>
      <c r="AZ1" s="31">
        <v>2038</v>
      </c>
      <c r="BA1" s="31">
        <v>2039</v>
      </c>
      <c r="BB1" s="17">
        <v>2040</v>
      </c>
      <c r="BC1" s="31">
        <v>2041</v>
      </c>
      <c r="BD1" s="31">
        <v>2042</v>
      </c>
      <c r="BE1" s="31">
        <v>2043</v>
      </c>
      <c r="BF1" s="31">
        <v>2044</v>
      </c>
      <c r="BG1" s="3">
        <v>2045</v>
      </c>
      <c r="BH1" s="31">
        <v>2046</v>
      </c>
      <c r="BI1" s="31">
        <v>2047</v>
      </c>
      <c r="BJ1" s="31">
        <v>2048</v>
      </c>
      <c r="BK1" s="31">
        <v>2049</v>
      </c>
      <c r="BL1" s="14">
        <v>2050</v>
      </c>
    </row>
    <row r="2" spans="1:64" s="122" customFormat="1">
      <c r="A2" s="3" t="s">
        <v>2444</v>
      </c>
      <c r="B2" s="100" t="s">
        <v>2451</v>
      </c>
      <c r="C2" s="3"/>
      <c r="AL2" s="18"/>
      <c r="AM2" s="3"/>
      <c r="AN2" s="31"/>
      <c r="AO2" s="31"/>
      <c r="AP2" s="31"/>
      <c r="AQ2" s="31"/>
      <c r="AR2" s="18" t="s">
        <v>2450</v>
      </c>
      <c r="AS2" s="31"/>
      <c r="AT2" s="31"/>
      <c r="AU2" s="31"/>
      <c r="AV2" s="31"/>
      <c r="AW2" s="31"/>
      <c r="AX2" s="31"/>
      <c r="AY2" s="31"/>
      <c r="AZ2" s="31"/>
      <c r="BA2" s="31"/>
      <c r="BB2" s="17"/>
      <c r="BC2" s="31"/>
      <c r="BD2" s="31"/>
      <c r="BE2" s="31"/>
      <c r="BF2" s="31"/>
      <c r="BG2" s="3"/>
      <c r="BH2" s="31"/>
      <c r="BI2" s="31"/>
      <c r="BJ2" s="31"/>
      <c r="BK2" s="31"/>
      <c r="BL2" s="14"/>
    </row>
    <row r="3" spans="1:64" s="122" customFormat="1">
      <c r="A3" s="3" t="s">
        <v>2453</v>
      </c>
      <c r="B3" s="100"/>
      <c r="C3" s="3"/>
      <c r="AL3" s="18"/>
      <c r="AM3" s="3"/>
      <c r="AN3" s="31"/>
      <c r="AO3" s="31"/>
      <c r="AP3" s="31"/>
      <c r="AQ3" s="31"/>
      <c r="AR3" s="18" t="s">
        <v>2452</v>
      </c>
      <c r="AS3" s="31"/>
      <c r="AT3" s="31"/>
      <c r="AU3" s="31"/>
      <c r="AV3" s="31"/>
      <c r="AW3" s="31"/>
      <c r="AX3" s="31"/>
      <c r="AY3" s="31"/>
      <c r="AZ3" s="31"/>
      <c r="BA3" s="31"/>
      <c r="BB3" s="17"/>
      <c r="BC3" s="31"/>
      <c r="BD3" s="31"/>
      <c r="BE3" s="31"/>
      <c r="BF3" s="31"/>
      <c r="BG3" s="3"/>
      <c r="BH3" s="31"/>
      <c r="BI3" s="31"/>
      <c r="BJ3" s="31"/>
      <c r="BK3" s="31"/>
      <c r="BL3" s="14"/>
    </row>
    <row r="4" spans="1:64" s="122" customFormat="1">
      <c r="A4" s="3" t="s">
        <v>2445</v>
      </c>
      <c r="B4" s="100">
        <v>2045</v>
      </c>
      <c r="C4" s="3"/>
      <c r="AL4" s="18"/>
      <c r="AM4" s="3"/>
      <c r="AN4" s="31"/>
      <c r="AO4" s="31"/>
      <c r="AP4" s="31"/>
      <c r="AQ4" s="31"/>
      <c r="AR4" s="18" t="s">
        <v>2449</v>
      </c>
      <c r="AS4" s="31"/>
      <c r="AT4" s="31"/>
      <c r="AU4" s="31"/>
      <c r="AV4" s="31"/>
      <c r="AW4" s="31"/>
      <c r="AX4" s="31"/>
      <c r="AY4" s="31"/>
      <c r="AZ4" s="31"/>
      <c r="BA4" s="31"/>
      <c r="BB4" s="17"/>
      <c r="BC4" s="31"/>
      <c r="BD4" s="31"/>
      <c r="BE4" s="31"/>
      <c r="BF4" s="31"/>
      <c r="BG4" s="3"/>
      <c r="BH4" s="31"/>
      <c r="BI4" s="31"/>
      <c r="BJ4" s="31"/>
      <c r="BK4" s="31"/>
      <c r="BL4" s="14"/>
    </row>
    <row r="5" spans="1:64" s="122" customFormat="1">
      <c r="A5" s="3" t="s">
        <v>2454</v>
      </c>
      <c r="B5" s="100"/>
      <c r="C5" s="100" t="s">
        <v>2456</v>
      </c>
      <c r="AL5" s="18"/>
      <c r="AM5" s="3"/>
      <c r="AN5" s="31"/>
      <c r="AO5" s="31"/>
      <c r="AP5" s="31"/>
      <c r="AQ5" s="31"/>
      <c r="AR5" s="18" t="s">
        <v>2450</v>
      </c>
      <c r="AS5" s="31"/>
      <c r="AT5" s="31"/>
      <c r="AU5" s="31"/>
      <c r="AV5" s="31"/>
      <c r="AW5" s="31"/>
      <c r="AX5" s="31"/>
      <c r="AY5" s="31"/>
      <c r="AZ5" s="31"/>
      <c r="BA5" s="31"/>
      <c r="BB5" s="17"/>
      <c r="BC5" s="31"/>
      <c r="BD5" s="31"/>
      <c r="BE5" s="31"/>
      <c r="BF5" s="31"/>
      <c r="BG5" s="3"/>
      <c r="BH5" s="31"/>
      <c r="BI5" s="31"/>
      <c r="BJ5" s="31"/>
      <c r="BK5" s="31"/>
      <c r="BL5" s="14"/>
    </row>
    <row r="6" spans="1:64" s="122" customFormat="1">
      <c r="A6" s="3" t="s">
        <v>2446</v>
      </c>
      <c r="B6" s="100">
        <v>2050</v>
      </c>
      <c r="C6" s="100" t="s">
        <v>2447</v>
      </c>
      <c r="AL6" s="18"/>
      <c r="AM6" s="3"/>
      <c r="AN6" s="31"/>
      <c r="AO6" s="31"/>
      <c r="AP6" s="31"/>
      <c r="AQ6" s="31"/>
      <c r="AR6" s="18" t="s">
        <v>2448</v>
      </c>
      <c r="AS6" s="31"/>
      <c r="AT6" s="31"/>
      <c r="AU6" s="31"/>
      <c r="AV6" s="31"/>
      <c r="AW6" s="31"/>
      <c r="AX6" s="31"/>
      <c r="AY6" s="31"/>
      <c r="AZ6" s="31"/>
      <c r="BA6" s="31"/>
      <c r="BB6" s="17"/>
      <c r="BC6" s="31"/>
      <c r="BD6" s="31"/>
      <c r="BE6" s="31"/>
      <c r="BF6" s="31"/>
      <c r="BG6" s="3"/>
      <c r="BH6" s="31"/>
      <c r="BI6" s="31"/>
      <c r="BJ6" s="31"/>
      <c r="BK6" s="31"/>
      <c r="BL6" s="14"/>
    </row>
    <row r="7" spans="1:64" s="122" customFormat="1" ht="16.5">
      <c r="A7" s="3" t="s">
        <v>2455</v>
      </c>
      <c r="B7" s="100"/>
      <c r="C7" s="100"/>
      <c r="AL7" s="18"/>
      <c r="AM7" s="3"/>
      <c r="AN7" s="31"/>
      <c r="AO7" s="31"/>
      <c r="AP7" s="31"/>
      <c r="AQ7" s="31"/>
      <c r="AR7" s="18" t="s">
        <v>2458</v>
      </c>
      <c r="AS7" s="125" t="s">
        <v>2457</v>
      </c>
      <c r="AT7" s="31"/>
      <c r="AU7" s="31"/>
      <c r="AV7" s="31"/>
      <c r="AW7" s="31"/>
      <c r="AX7" s="31"/>
      <c r="AY7" s="31"/>
      <c r="AZ7" s="31"/>
      <c r="BA7" s="31"/>
      <c r="BB7" s="17"/>
      <c r="BC7" s="31"/>
      <c r="BD7" s="31"/>
      <c r="BE7" s="31"/>
      <c r="BF7" s="31"/>
      <c r="BG7" s="3"/>
      <c r="BH7" s="31"/>
      <c r="BI7" s="31"/>
      <c r="BJ7" s="31"/>
      <c r="BK7" s="31"/>
      <c r="BL7" s="14"/>
    </row>
    <row r="8" spans="1:64">
      <c r="A8" s="71" t="s">
        <v>249</v>
      </c>
      <c r="C8" s="66" t="s">
        <v>250</v>
      </c>
      <c r="D8">
        <v>652</v>
      </c>
      <c r="E8">
        <v>656</v>
      </c>
      <c r="F8">
        <v>628</v>
      </c>
      <c r="G8">
        <v>631</v>
      </c>
      <c r="H8">
        <v>626</v>
      </c>
      <c r="I8">
        <v>610</v>
      </c>
      <c r="J8">
        <v>580</v>
      </c>
      <c r="K8">
        <v>566</v>
      </c>
      <c r="L8">
        <v>569</v>
      </c>
      <c r="M8">
        <v>550</v>
      </c>
      <c r="N8">
        <v>558</v>
      </c>
      <c r="O8">
        <v>573</v>
      </c>
      <c r="P8">
        <v>558</v>
      </c>
      <c r="Q8">
        <v>543</v>
      </c>
      <c r="R8">
        <v>510</v>
      </c>
      <c r="S8">
        <v>510</v>
      </c>
      <c r="T8">
        <v>503</v>
      </c>
      <c r="U8">
        <v>520</v>
      </c>
      <c r="V8">
        <v>490</v>
      </c>
      <c r="W8">
        <v>486</v>
      </c>
      <c r="X8">
        <v>471</v>
      </c>
      <c r="Y8">
        <v>477</v>
      </c>
      <c r="Z8">
        <v>482</v>
      </c>
      <c r="AA8">
        <v>488</v>
      </c>
      <c r="AB8">
        <v>478</v>
      </c>
      <c r="AC8">
        <v>448</v>
      </c>
      <c r="AD8">
        <v>445</v>
      </c>
      <c r="AE8">
        <v>412</v>
      </c>
      <c r="AF8">
        <v>405</v>
      </c>
      <c r="AG8">
        <v>347</v>
      </c>
      <c r="AH8">
        <v>313</v>
      </c>
      <c r="AI8" s="13">
        <v>402</v>
      </c>
      <c r="AJ8" s="13">
        <f t="shared" ref="AJ8:AQ8" si="0">AI8+(($AR$8-$AI$8)/($AR$1-$AI$1))</f>
        <v>382.68888888888887</v>
      </c>
      <c r="AK8" s="13">
        <f t="shared" si="0"/>
        <v>363.37777777777774</v>
      </c>
      <c r="AL8" s="13">
        <f t="shared" si="0"/>
        <v>344.06666666666661</v>
      </c>
      <c r="AM8" s="13">
        <f t="shared" si="0"/>
        <v>324.75555555555547</v>
      </c>
      <c r="AN8" s="13">
        <f t="shared" si="0"/>
        <v>305.44444444444434</v>
      </c>
      <c r="AO8" s="13">
        <f t="shared" si="0"/>
        <v>286.13333333333321</v>
      </c>
      <c r="AP8" s="13">
        <f t="shared" si="0"/>
        <v>266.82222222222208</v>
      </c>
      <c r="AQ8" s="13">
        <f t="shared" si="0"/>
        <v>247.51111111111098</v>
      </c>
      <c r="AR8" s="13">
        <f>D8*(1-0.65)</f>
        <v>228.2</v>
      </c>
      <c r="AS8" s="13">
        <f t="shared" ref="AS8:BA8" si="1">AR8+(($BB$8-$AR$8)/($BB$1-$AR$1))</f>
        <v>213.20399999999998</v>
      </c>
      <c r="AT8" s="13">
        <f t="shared" si="1"/>
        <v>198.20799999999997</v>
      </c>
      <c r="AU8" s="13">
        <f t="shared" si="1"/>
        <v>183.21199999999996</v>
      </c>
      <c r="AV8" s="13">
        <f t="shared" si="1"/>
        <v>168.21599999999995</v>
      </c>
      <c r="AW8" s="13">
        <f t="shared" si="1"/>
        <v>153.21999999999994</v>
      </c>
      <c r="AX8" s="13">
        <f t="shared" si="1"/>
        <v>138.22399999999993</v>
      </c>
      <c r="AY8" s="13">
        <f t="shared" si="1"/>
        <v>123.22799999999994</v>
      </c>
      <c r="AZ8" s="13">
        <f t="shared" si="1"/>
        <v>108.23199999999994</v>
      </c>
      <c r="BA8" s="13">
        <f t="shared" si="1"/>
        <v>93.235999999999947</v>
      </c>
      <c r="BB8" s="13">
        <f>D8*(1-0.88)</f>
        <v>78.239999999999995</v>
      </c>
      <c r="BC8" s="13">
        <f>BB8+(($BG$8-$BB$8)/($BG$1-$BB$1))</f>
        <v>62.591999999999999</v>
      </c>
      <c r="BD8" s="13">
        <f>BC8+(($BG$8-$BB$8)/($BG$1-$BB$1))</f>
        <v>46.944000000000003</v>
      </c>
      <c r="BE8" s="13">
        <f>BD8+(($BG$8-$BB$8)/($BG$1-$BB$1))</f>
        <v>31.296000000000003</v>
      </c>
      <c r="BF8" s="13">
        <f>BE8+(($BG$8-$BB$8)/($BG$1-$BB$1))</f>
        <v>15.648000000000003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</row>
    <row r="9" spans="1:64">
      <c r="A9" s="71" t="s">
        <v>251</v>
      </c>
      <c r="C9" s="66" t="s">
        <v>42</v>
      </c>
      <c r="N9" s="13">
        <v>25.457395999999999</v>
      </c>
      <c r="O9" s="13">
        <v>26.24672</v>
      </c>
      <c r="P9" s="13">
        <v>26.186828999999999</v>
      </c>
      <c r="Q9" s="13">
        <v>27.406454</v>
      </c>
      <c r="R9" s="13">
        <v>27.395482999999999</v>
      </c>
      <c r="S9" s="13">
        <v>26.652640999999999</v>
      </c>
      <c r="T9" s="13">
        <v>27.594726999999999</v>
      </c>
      <c r="U9" s="13">
        <v>28.068587999999998</v>
      </c>
      <c r="V9" s="13">
        <v>26.880773999999999</v>
      </c>
      <c r="W9" s="13">
        <v>39.993020000000001</v>
      </c>
      <c r="X9" s="13">
        <v>44.244926</v>
      </c>
      <c r="Y9" s="13">
        <v>40.898826999999997</v>
      </c>
      <c r="Z9" s="13">
        <v>34.525709999999997</v>
      </c>
      <c r="AA9" s="13">
        <v>35.454371999999999</v>
      </c>
      <c r="AB9" s="13">
        <v>35.008133000000001</v>
      </c>
      <c r="AC9" s="13">
        <v>34.807037000000001</v>
      </c>
      <c r="AD9" s="13">
        <v>34.297835999999997</v>
      </c>
      <c r="AE9" s="13">
        <v>34.336894999999998</v>
      </c>
      <c r="AF9" s="13">
        <v>34.272423000000003</v>
      </c>
      <c r="AG9" s="13">
        <v>34.326298000000001</v>
      </c>
      <c r="AH9" s="13">
        <v>30.804749999999999</v>
      </c>
      <c r="AI9" s="13">
        <v>25.080722999999999</v>
      </c>
      <c r="AJ9" s="13">
        <f t="shared" ref="AJ9:BK9" si="2">AI9+(($BL$9-$AI$9)/($BL$1-$AI$1))</f>
        <v>24.215870482758621</v>
      </c>
      <c r="AK9" s="13">
        <f t="shared" si="2"/>
        <v>23.351017965517244</v>
      </c>
      <c r="AL9" s="13">
        <f t="shared" si="2"/>
        <v>22.486165448275866</v>
      </c>
      <c r="AM9" s="13">
        <f t="shared" si="2"/>
        <v>21.621312931034488</v>
      </c>
      <c r="AN9" s="13">
        <f t="shared" si="2"/>
        <v>20.756460413793111</v>
      </c>
      <c r="AO9" s="13">
        <f t="shared" si="2"/>
        <v>19.891607896551733</v>
      </c>
      <c r="AP9" s="13">
        <f t="shared" si="2"/>
        <v>19.026755379310355</v>
      </c>
      <c r="AQ9" s="13">
        <f t="shared" si="2"/>
        <v>18.161902862068978</v>
      </c>
      <c r="AR9" s="13">
        <f t="shared" si="2"/>
        <v>17.2970503448276</v>
      </c>
      <c r="AS9" s="13">
        <f t="shared" si="2"/>
        <v>16.432197827586222</v>
      </c>
      <c r="AT9" s="13">
        <f t="shared" si="2"/>
        <v>15.567345310344843</v>
      </c>
      <c r="AU9" s="13">
        <f t="shared" si="2"/>
        <v>14.702492793103463</v>
      </c>
      <c r="AV9" s="13">
        <f t="shared" si="2"/>
        <v>13.837640275862084</v>
      </c>
      <c r="AW9" s="13">
        <f t="shared" si="2"/>
        <v>12.972787758620704</v>
      </c>
      <c r="AX9" s="13">
        <f t="shared" si="2"/>
        <v>12.107935241379325</v>
      </c>
      <c r="AY9" s="13">
        <f t="shared" si="2"/>
        <v>11.243082724137945</v>
      </c>
      <c r="AZ9" s="13">
        <f t="shared" si="2"/>
        <v>10.378230206896566</v>
      </c>
      <c r="BA9" s="13">
        <f t="shared" si="2"/>
        <v>9.5133776896551865</v>
      </c>
      <c r="BB9" s="13">
        <f t="shared" si="2"/>
        <v>8.648525172413807</v>
      </c>
      <c r="BC9" s="13">
        <f t="shared" si="2"/>
        <v>7.7836726551724276</v>
      </c>
      <c r="BD9" s="13">
        <f t="shared" si="2"/>
        <v>6.9188201379310481</v>
      </c>
      <c r="BE9" s="13">
        <f t="shared" si="2"/>
        <v>6.0539676206896686</v>
      </c>
      <c r="BF9" s="13">
        <f t="shared" si="2"/>
        <v>5.1891151034482892</v>
      </c>
      <c r="BG9" s="13">
        <f t="shared" si="2"/>
        <v>4.3242625862069097</v>
      </c>
      <c r="BH9" s="13">
        <f t="shared" si="2"/>
        <v>3.4594100689655303</v>
      </c>
      <c r="BI9" s="13">
        <f t="shared" si="2"/>
        <v>2.5945575517241508</v>
      </c>
      <c r="BJ9" s="13">
        <f t="shared" si="2"/>
        <v>1.7297050344827716</v>
      </c>
      <c r="BK9" s="13">
        <f t="shared" si="2"/>
        <v>0.86485251724139234</v>
      </c>
      <c r="BL9" s="13">
        <v>0</v>
      </c>
    </row>
    <row r="10" spans="1:64" s="122" customFormat="1">
      <c r="A10" s="100" t="s">
        <v>2442</v>
      </c>
      <c r="C10" s="100" t="s">
        <v>2443</v>
      </c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>
        <v>400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</row>
    <row r="11" spans="1:64" s="129" customFormat="1">
      <c r="A11" s="127" t="s">
        <v>2467</v>
      </c>
      <c r="B11" s="129">
        <v>10.5</v>
      </c>
      <c r="C11" s="128" t="s">
        <v>2468</v>
      </c>
      <c r="D11" s="127"/>
    </row>
    <row r="12" spans="1:64">
      <c r="A12" s="100" t="s">
        <v>2464</v>
      </c>
      <c r="C12" s="71" t="s">
        <v>252</v>
      </c>
      <c r="D12" s="3"/>
      <c r="AH12" s="7"/>
      <c r="AI12" s="7"/>
      <c r="AJ12" s="7"/>
      <c r="AK12" s="7"/>
      <c r="AL12" s="7"/>
      <c r="AM12" s="7">
        <v>5.0999999999999996</v>
      </c>
      <c r="AN12" s="7">
        <f>AM12+($BL12-$AM12)/($BL$1-$AM$1)</f>
        <v>4.9359999999999999</v>
      </c>
      <c r="AO12" s="7">
        <f t="shared" ref="AO12:BK12" si="3">AN12+($BL12-$AM12)/($BL$1-$AM$1)</f>
        <v>4.7720000000000002</v>
      </c>
      <c r="AP12" s="7">
        <f t="shared" si="3"/>
        <v>4.6080000000000005</v>
      </c>
      <c r="AQ12" s="7">
        <f t="shared" si="3"/>
        <v>4.4440000000000008</v>
      </c>
      <c r="AR12" s="7">
        <f t="shared" si="3"/>
        <v>4.2800000000000011</v>
      </c>
      <c r="AS12" s="7">
        <f t="shared" si="3"/>
        <v>4.1160000000000014</v>
      </c>
      <c r="AT12" s="7">
        <f t="shared" si="3"/>
        <v>3.9520000000000013</v>
      </c>
      <c r="AU12" s="7">
        <f t="shared" si="3"/>
        <v>3.7880000000000011</v>
      </c>
      <c r="AV12" s="7">
        <f t="shared" si="3"/>
        <v>3.624000000000001</v>
      </c>
      <c r="AW12" s="7">
        <f t="shared" si="3"/>
        <v>3.4600000000000009</v>
      </c>
      <c r="AX12" s="7">
        <f t="shared" si="3"/>
        <v>3.2960000000000007</v>
      </c>
      <c r="AY12" s="7">
        <f t="shared" si="3"/>
        <v>3.1320000000000006</v>
      </c>
      <c r="AZ12" s="7">
        <f t="shared" si="3"/>
        <v>2.9680000000000004</v>
      </c>
      <c r="BA12" s="7">
        <f t="shared" si="3"/>
        <v>2.8040000000000003</v>
      </c>
      <c r="BB12" s="7">
        <f t="shared" si="3"/>
        <v>2.64</v>
      </c>
      <c r="BC12" s="7">
        <f t="shared" si="3"/>
        <v>2.476</v>
      </c>
      <c r="BD12" s="7">
        <f t="shared" si="3"/>
        <v>2.3119999999999998</v>
      </c>
      <c r="BE12" s="7">
        <f t="shared" si="3"/>
        <v>2.1479999999999997</v>
      </c>
      <c r="BF12" s="7">
        <f t="shared" si="3"/>
        <v>1.9839999999999998</v>
      </c>
      <c r="BG12" s="7">
        <f t="shared" si="3"/>
        <v>1.8199999999999998</v>
      </c>
      <c r="BH12" s="7">
        <f t="shared" si="3"/>
        <v>1.6559999999999999</v>
      </c>
      <c r="BI12" s="7">
        <f t="shared" si="3"/>
        <v>1.492</v>
      </c>
      <c r="BJ12" s="7">
        <f t="shared" si="3"/>
        <v>1.3280000000000001</v>
      </c>
      <c r="BK12" s="7">
        <f t="shared" si="3"/>
        <v>1.1640000000000001</v>
      </c>
      <c r="BL12" s="7">
        <v>1</v>
      </c>
    </row>
    <row r="13" spans="1:64">
      <c r="A13" s="100" t="s">
        <v>2465</v>
      </c>
      <c r="C13" s="71"/>
      <c r="D13" s="3"/>
      <c r="AH13" s="7"/>
      <c r="AI13" s="7"/>
      <c r="AJ13" s="7"/>
      <c r="AK13" s="7"/>
      <c r="AL13" s="7"/>
      <c r="AM13" s="7">
        <f t="shared" ref="AM13:BL13" si="4">$B$11-AM12</f>
        <v>5.4</v>
      </c>
      <c r="AN13" s="7">
        <f t="shared" si="4"/>
        <v>5.5640000000000001</v>
      </c>
      <c r="AO13" s="7">
        <f t="shared" si="4"/>
        <v>5.7279999999999998</v>
      </c>
      <c r="AP13" s="7">
        <f t="shared" si="4"/>
        <v>5.8919999999999995</v>
      </c>
      <c r="AQ13" s="7">
        <f t="shared" si="4"/>
        <v>6.0559999999999992</v>
      </c>
      <c r="AR13" s="7">
        <f t="shared" si="4"/>
        <v>6.2199999999999989</v>
      </c>
      <c r="AS13" s="7">
        <f t="shared" si="4"/>
        <v>6.3839999999999986</v>
      </c>
      <c r="AT13" s="7">
        <f t="shared" si="4"/>
        <v>6.5479999999999983</v>
      </c>
      <c r="AU13" s="7">
        <f t="shared" si="4"/>
        <v>6.7119999999999989</v>
      </c>
      <c r="AV13" s="7">
        <f t="shared" si="4"/>
        <v>6.8759999999999994</v>
      </c>
      <c r="AW13" s="7">
        <f t="shared" si="4"/>
        <v>7.0399999999999991</v>
      </c>
      <c r="AX13" s="7">
        <f t="shared" si="4"/>
        <v>7.2039999999999988</v>
      </c>
      <c r="AY13" s="7">
        <f t="shared" si="4"/>
        <v>7.3679999999999994</v>
      </c>
      <c r="AZ13" s="7">
        <f t="shared" si="4"/>
        <v>7.532</v>
      </c>
      <c r="BA13" s="7">
        <f t="shared" si="4"/>
        <v>7.6959999999999997</v>
      </c>
      <c r="BB13" s="7">
        <f t="shared" si="4"/>
        <v>7.8599999999999994</v>
      </c>
      <c r="BC13" s="7">
        <f t="shared" si="4"/>
        <v>8.0240000000000009</v>
      </c>
      <c r="BD13" s="7">
        <f t="shared" si="4"/>
        <v>8.1880000000000006</v>
      </c>
      <c r="BE13" s="7">
        <f t="shared" si="4"/>
        <v>8.3520000000000003</v>
      </c>
      <c r="BF13" s="7">
        <f t="shared" si="4"/>
        <v>8.516</v>
      </c>
      <c r="BG13" s="7">
        <f t="shared" si="4"/>
        <v>8.68</v>
      </c>
      <c r="BH13" s="7">
        <f t="shared" si="4"/>
        <v>8.8439999999999994</v>
      </c>
      <c r="BI13" s="7">
        <f t="shared" si="4"/>
        <v>9.0079999999999991</v>
      </c>
      <c r="BJ13" s="7">
        <f t="shared" si="4"/>
        <v>9.1720000000000006</v>
      </c>
      <c r="BK13" s="7">
        <f t="shared" si="4"/>
        <v>9.3360000000000003</v>
      </c>
      <c r="BL13" s="7">
        <f t="shared" si="4"/>
        <v>9.5</v>
      </c>
    </row>
    <row r="14" spans="1:64">
      <c r="A14" s="100" t="s">
        <v>2466</v>
      </c>
      <c r="C14" s="71"/>
      <c r="D14" s="3"/>
      <c r="AH14" s="9"/>
      <c r="AI14" s="9"/>
      <c r="AJ14" s="9"/>
      <c r="AK14" s="9"/>
      <c r="AL14" s="9"/>
      <c r="AM14" s="9">
        <f t="shared" ref="AM14:BL14" si="5">AM13/$B$11</f>
        <v>0.51428571428571435</v>
      </c>
      <c r="AN14" s="9">
        <f t="shared" si="5"/>
        <v>0.52990476190476188</v>
      </c>
      <c r="AO14" s="9">
        <f t="shared" si="5"/>
        <v>0.54552380952380952</v>
      </c>
      <c r="AP14" s="9">
        <f t="shared" si="5"/>
        <v>0.56114285714285705</v>
      </c>
      <c r="AQ14" s="9">
        <f t="shared" si="5"/>
        <v>0.5767619047619047</v>
      </c>
      <c r="AR14" s="9">
        <f t="shared" si="5"/>
        <v>0.59238095238095223</v>
      </c>
      <c r="AS14" s="9">
        <f t="shared" si="5"/>
        <v>0.60799999999999987</v>
      </c>
      <c r="AT14" s="9">
        <f t="shared" si="5"/>
        <v>0.62361904761904741</v>
      </c>
      <c r="AU14" s="9">
        <f t="shared" si="5"/>
        <v>0.63923809523809516</v>
      </c>
      <c r="AV14" s="9">
        <f t="shared" si="5"/>
        <v>0.6548571428571428</v>
      </c>
      <c r="AW14" s="9">
        <f t="shared" si="5"/>
        <v>0.67047619047619045</v>
      </c>
      <c r="AX14" s="9">
        <f t="shared" si="5"/>
        <v>0.68609523809523798</v>
      </c>
      <c r="AY14" s="9">
        <f t="shared" si="5"/>
        <v>0.70171428571428562</v>
      </c>
      <c r="AZ14" s="9">
        <f t="shared" si="5"/>
        <v>0.71733333333333338</v>
      </c>
      <c r="BA14" s="9">
        <f t="shared" si="5"/>
        <v>0.73295238095238091</v>
      </c>
      <c r="BB14" s="9">
        <f t="shared" si="5"/>
        <v>0.74857142857142855</v>
      </c>
      <c r="BC14" s="9">
        <f t="shared" si="5"/>
        <v>0.76419047619047631</v>
      </c>
      <c r="BD14" s="9">
        <f t="shared" si="5"/>
        <v>0.77980952380952384</v>
      </c>
      <c r="BE14" s="9">
        <f t="shared" si="5"/>
        <v>0.79542857142857148</v>
      </c>
      <c r="BF14" s="9">
        <f t="shared" si="5"/>
        <v>0.81104761904761902</v>
      </c>
      <c r="BG14" s="9">
        <f t="shared" si="5"/>
        <v>0.82666666666666666</v>
      </c>
      <c r="BH14" s="9">
        <f t="shared" si="5"/>
        <v>0.84228571428571419</v>
      </c>
      <c r="BI14" s="9">
        <f t="shared" si="5"/>
        <v>0.85790476190476184</v>
      </c>
      <c r="BJ14" s="9">
        <f t="shared" si="5"/>
        <v>0.87352380952380959</v>
      </c>
      <c r="BK14" s="9">
        <f t="shared" si="5"/>
        <v>0.88914285714285712</v>
      </c>
      <c r="BL14" s="9">
        <f t="shared" si="5"/>
        <v>0.90476190476190477</v>
      </c>
    </row>
    <row r="15" spans="1:64" s="129" customFormat="1">
      <c r="A15" s="127" t="s">
        <v>2469</v>
      </c>
      <c r="B15" s="129">
        <v>13</v>
      </c>
      <c r="C15" s="128" t="s">
        <v>2475</v>
      </c>
      <c r="D15" s="127"/>
    </row>
    <row r="16" spans="1:64" s="123" customFormat="1">
      <c r="A16" s="100" t="s">
        <v>2472</v>
      </c>
      <c r="C16" s="71"/>
      <c r="D16" s="3"/>
      <c r="AH16" s="7"/>
      <c r="AI16" s="7"/>
      <c r="AJ16" s="7"/>
      <c r="AK16" s="7"/>
      <c r="AL16" s="7"/>
      <c r="AM16" s="7">
        <v>8</v>
      </c>
      <c r="AN16" s="7">
        <f>AM16+($BL16-$AM16)/($BL$1-$AM$1)</f>
        <v>7.8239999999999998</v>
      </c>
      <c r="AO16" s="7">
        <f t="shared" ref="AO16:BK16" si="6">AN16+($BL16-$AM16)/($BL$1-$AM$1)</f>
        <v>7.6479999999999997</v>
      </c>
      <c r="AP16" s="7">
        <f t="shared" si="6"/>
        <v>7.4719999999999995</v>
      </c>
      <c r="AQ16" s="7">
        <f t="shared" si="6"/>
        <v>7.2959999999999994</v>
      </c>
      <c r="AR16" s="7">
        <f t="shared" si="6"/>
        <v>7.1199999999999992</v>
      </c>
      <c r="AS16" s="7">
        <f t="shared" si="6"/>
        <v>6.9439999999999991</v>
      </c>
      <c r="AT16" s="7">
        <f t="shared" si="6"/>
        <v>6.7679999999999989</v>
      </c>
      <c r="AU16" s="7">
        <f t="shared" si="6"/>
        <v>6.5919999999999987</v>
      </c>
      <c r="AV16" s="7">
        <f t="shared" si="6"/>
        <v>6.4159999999999986</v>
      </c>
      <c r="AW16" s="7">
        <f t="shared" si="6"/>
        <v>6.2399999999999984</v>
      </c>
      <c r="AX16" s="7">
        <f t="shared" si="6"/>
        <v>6.0639999999999983</v>
      </c>
      <c r="AY16" s="7">
        <f t="shared" si="6"/>
        <v>5.8879999999999981</v>
      </c>
      <c r="AZ16" s="7">
        <f t="shared" si="6"/>
        <v>5.711999999999998</v>
      </c>
      <c r="BA16" s="7">
        <f t="shared" si="6"/>
        <v>5.5359999999999978</v>
      </c>
      <c r="BB16" s="7">
        <f t="shared" si="6"/>
        <v>5.3599999999999977</v>
      </c>
      <c r="BC16" s="7">
        <f t="shared" si="6"/>
        <v>5.1839999999999975</v>
      </c>
      <c r="BD16" s="7">
        <f t="shared" si="6"/>
        <v>5.0079999999999973</v>
      </c>
      <c r="BE16" s="7">
        <f t="shared" si="6"/>
        <v>4.8319999999999972</v>
      </c>
      <c r="BF16" s="7">
        <f t="shared" si="6"/>
        <v>4.655999999999997</v>
      </c>
      <c r="BG16" s="7">
        <f t="shared" si="6"/>
        <v>4.4799999999999969</v>
      </c>
      <c r="BH16" s="7">
        <f t="shared" si="6"/>
        <v>4.3039999999999967</v>
      </c>
      <c r="BI16" s="7">
        <f t="shared" si="6"/>
        <v>4.1279999999999966</v>
      </c>
      <c r="BJ16" s="7">
        <f t="shared" si="6"/>
        <v>3.9519999999999964</v>
      </c>
      <c r="BK16" s="7">
        <f t="shared" si="6"/>
        <v>3.7759999999999962</v>
      </c>
      <c r="BL16" s="7">
        <v>3.6</v>
      </c>
    </row>
    <row r="17" spans="1:64" s="123" customFormat="1">
      <c r="A17" s="100" t="s">
        <v>2473</v>
      </c>
      <c r="C17" s="71"/>
      <c r="D17" s="3"/>
      <c r="AH17" s="7"/>
      <c r="AI17" s="7"/>
      <c r="AJ17" s="7"/>
      <c r="AK17" s="7"/>
      <c r="AL17" s="7"/>
      <c r="AM17" s="7">
        <f t="shared" ref="AM17:BL17" si="7">$B$15-AM16</f>
        <v>5</v>
      </c>
      <c r="AN17" s="7">
        <f t="shared" si="7"/>
        <v>5.1760000000000002</v>
      </c>
      <c r="AO17" s="7">
        <f t="shared" si="7"/>
        <v>5.3520000000000003</v>
      </c>
      <c r="AP17" s="7">
        <f t="shared" si="7"/>
        <v>5.5280000000000005</v>
      </c>
      <c r="AQ17" s="7">
        <f t="shared" si="7"/>
        <v>5.7040000000000006</v>
      </c>
      <c r="AR17" s="7">
        <f t="shared" si="7"/>
        <v>5.8800000000000008</v>
      </c>
      <c r="AS17" s="7">
        <f t="shared" si="7"/>
        <v>6.0560000000000009</v>
      </c>
      <c r="AT17" s="7">
        <f t="shared" si="7"/>
        <v>6.2320000000000011</v>
      </c>
      <c r="AU17" s="7">
        <f t="shared" si="7"/>
        <v>6.4080000000000013</v>
      </c>
      <c r="AV17" s="7">
        <f t="shared" si="7"/>
        <v>6.5840000000000014</v>
      </c>
      <c r="AW17" s="7">
        <f t="shared" si="7"/>
        <v>6.7600000000000016</v>
      </c>
      <c r="AX17" s="7">
        <f t="shared" si="7"/>
        <v>6.9360000000000017</v>
      </c>
      <c r="AY17" s="7">
        <f t="shared" si="7"/>
        <v>7.1120000000000019</v>
      </c>
      <c r="AZ17" s="7">
        <f t="shared" si="7"/>
        <v>7.288000000000002</v>
      </c>
      <c r="BA17" s="7">
        <f t="shared" si="7"/>
        <v>7.4640000000000022</v>
      </c>
      <c r="BB17" s="7">
        <f t="shared" si="7"/>
        <v>7.6400000000000023</v>
      </c>
      <c r="BC17" s="7">
        <f t="shared" si="7"/>
        <v>7.8160000000000025</v>
      </c>
      <c r="BD17" s="7">
        <f t="shared" si="7"/>
        <v>7.9920000000000027</v>
      </c>
      <c r="BE17" s="7">
        <f t="shared" si="7"/>
        <v>8.1680000000000028</v>
      </c>
      <c r="BF17" s="7">
        <f t="shared" si="7"/>
        <v>8.344000000000003</v>
      </c>
      <c r="BG17" s="7">
        <f t="shared" si="7"/>
        <v>8.5200000000000031</v>
      </c>
      <c r="BH17" s="7">
        <f t="shared" si="7"/>
        <v>8.6960000000000033</v>
      </c>
      <c r="BI17" s="7">
        <f t="shared" si="7"/>
        <v>8.8720000000000034</v>
      </c>
      <c r="BJ17" s="7">
        <f t="shared" si="7"/>
        <v>9.0480000000000036</v>
      </c>
      <c r="BK17" s="7">
        <f t="shared" si="7"/>
        <v>9.2240000000000038</v>
      </c>
      <c r="BL17" s="7">
        <f t="shared" si="7"/>
        <v>9.4</v>
      </c>
    </row>
    <row r="18" spans="1:64" s="123" customFormat="1">
      <c r="A18" s="100" t="s">
        <v>2474</v>
      </c>
      <c r="C18" s="71"/>
      <c r="D18" s="3"/>
      <c r="AH18" s="9"/>
      <c r="AI18" s="9"/>
      <c r="AJ18" s="9"/>
      <c r="AK18" s="9"/>
      <c r="AL18" s="9"/>
      <c r="AM18" s="9">
        <f t="shared" ref="AM18:BL18" si="8">AM17/$B$15</f>
        <v>0.38461538461538464</v>
      </c>
      <c r="AN18" s="9">
        <f t="shared" si="8"/>
        <v>0.39815384615384619</v>
      </c>
      <c r="AO18" s="9">
        <f t="shared" si="8"/>
        <v>0.41169230769230769</v>
      </c>
      <c r="AP18" s="9">
        <f t="shared" si="8"/>
        <v>0.42523076923076925</v>
      </c>
      <c r="AQ18" s="9">
        <f t="shared" si="8"/>
        <v>0.4387692307692308</v>
      </c>
      <c r="AR18" s="9">
        <f t="shared" si="8"/>
        <v>0.45230769230769236</v>
      </c>
      <c r="AS18" s="9">
        <f t="shared" si="8"/>
        <v>0.46584615384615391</v>
      </c>
      <c r="AT18" s="9">
        <f t="shared" si="8"/>
        <v>0.47938461538461546</v>
      </c>
      <c r="AU18" s="9">
        <f t="shared" si="8"/>
        <v>0.49292307692307702</v>
      </c>
      <c r="AV18" s="9">
        <f t="shared" si="8"/>
        <v>0.50646153846153852</v>
      </c>
      <c r="AW18" s="9">
        <f t="shared" si="8"/>
        <v>0.52000000000000013</v>
      </c>
      <c r="AX18" s="9">
        <f t="shared" si="8"/>
        <v>0.53353846153846163</v>
      </c>
      <c r="AY18" s="9">
        <f t="shared" si="8"/>
        <v>0.54707692307692324</v>
      </c>
      <c r="AZ18" s="9">
        <f t="shared" si="8"/>
        <v>0.56061538461538474</v>
      </c>
      <c r="BA18" s="9">
        <f t="shared" si="8"/>
        <v>0.57415384615384635</v>
      </c>
      <c r="BB18" s="9">
        <f t="shared" si="8"/>
        <v>0.58769230769230785</v>
      </c>
      <c r="BC18" s="9">
        <f t="shared" si="8"/>
        <v>0.60123076923076946</v>
      </c>
      <c r="BD18" s="9">
        <f t="shared" si="8"/>
        <v>0.61476923076923096</v>
      </c>
      <c r="BE18" s="9">
        <f t="shared" si="8"/>
        <v>0.62830769230769257</v>
      </c>
      <c r="BF18" s="9">
        <f t="shared" si="8"/>
        <v>0.64184615384615407</v>
      </c>
      <c r="BG18" s="9">
        <f t="shared" si="8"/>
        <v>0.65538461538461568</v>
      </c>
      <c r="BH18" s="9">
        <f t="shared" si="8"/>
        <v>0.66892307692307718</v>
      </c>
      <c r="BI18" s="9">
        <f t="shared" si="8"/>
        <v>0.68246153846153867</v>
      </c>
      <c r="BJ18" s="9">
        <f t="shared" si="8"/>
        <v>0.69600000000000029</v>
      </c>
      <c r="BK18" s="9">
        <f t="shared" si="8"/>
        <v>0.70953846153846178</v>
      </c>
      <c r="BL18" s="9">
        <f t="shared" si="8"/>
        <v>0.72307692307692306</v>
      </c>
    </row>
    <row r="19" spans="1:64" s="129" customFormat="1">
      <c r="A19" s="127" t="s">
        <v>2476</v>
      </c>
      <c r="B19" s="129">
        <v>17.2</v>
      </c>
      <c r="C19" s="128" t="s">
        <v>2470</v>
      </c>
      <c r="D19" s="127"/>
    </row>
    <row r="20" spans="1:64" s="123" customFormat="1">
      <c r="A20" s="100" t="s">
        <v>2478</v>
      </c>
      <c r="C20" s="71"/>
      <c r="D20" s="3"/>
      <c r="AH20" s="7"/>
      <c r="AI20" s="7"/>
      <c r="AJ20" s="7"/>
      <c r="AK20" s="7"/>
      <c r="AL20" s="7"/>
      <c r="AM20" s="7">
        <v>12</v>
      </c>
      <c r="AN20" s="7">
        <f>AM20+($BL20-$AM20)/($BL$1-$AM$1)</f>
        <v>11.804</v>
      </c>
      <c r="AO20" s="7">
        <f t="shared" ref="AO20:BK20" si="9">AN20+($BL20-$AM20)/($BL$1-$AM$1)</f>
        <v>11.608000000000001</v>
      </c>
      <c r="AP20" s="7">
        <f t="shared" si="9"/>
        <v>11.412000000000001</v>
      </c>
      <c r="AQ20" s="7">
        <f t="shared" si="9"/>
        <v>11.216000000000001</v>
      </c>
      <c r="AR20" s="7">
        <f t="shared" si="9"/>
        <v>11.020000000000001</v>
      </c>
      <c r="AS20" s="7">
        <f t="shared" si="9"/>
        <v>10.824000000000002</v>
      </c>
      <c r="AT20" s="7">
        <f t="shared" si="9"/>
        <v>10.628000000000002</v>
      </c>
      <c r="AU20" s="7">
        <f t="shared" si="9"/>
        <v>10.432000000000002</v>
      </c>
      <c r="AV20" s="7">
        <f t="shared" si="9"/>
        <v>10.236000000000002</v>
      </c>
      <c r="AW20" s="7">
        <f t="shared" si="9"/>
        <v>10.040000000000003</v>
      </c>
      <c r="AX20" s="7">
        <f t="shared" si="9"/>
        <v>9.844000000000003</v>
      </c>
      <c r="AY20" s="7">
        <f t="shared" si="9"/>
        <v>9.6480000000000032</v>
      </c>
      <c r="AZ20" s="7">
        <f t="shared" si="9"/>
        <v>9.4520000000000035</v>
      </c>
      <c r="BA20" s="7">
        <f t="shared" si="9"/>
        <v>9.2560000000000038</v>
      </c>
      <c r="BB20" s="7">
        <f t="shared" si="9"/>
        <v>9.0600000000000041</v>
      </c>
      <c r="BC20" s="7">
        <f t="shared" si="9"/>
        <v>8.8640000000000043</v>
      </c>
      <c r="BD20" s="7">
        <f t="shared" si="9"/>
        <v>8.6680000000000046</v>
      </c>
      <c r="BE20" s="7">
        <f t="shared" si="9"/>
        <v>8.4720000000000049</v>
      </c>
      <c r="BF20" s="7">
        <f t="shared" si="9"/>
        <v>8.2760000000000051</v>
      </c>
      <c r="BG20" s="7">
        <f t="shared" si="9"/>
        <v>8.0800000000000054</v>
      </c>
      <c r="BH20" s="7">
        <f t="shared" si="9"/>
        <v>7.8840000000000057</v>
      </c>
      <c r="BI20" s="7">
        <f t="shared" si="9"/>
        <v>7.6880000000000059</v>
      </c>
      <c r="BJ20" s="7">
        <f t="shared" si="9"/>
        <v>7.4920000000000062</v>
      </c>
      <c r="BK20" s="7">
        <f t="shared" si="9"/>
        <v>7.2960000000000065</v>
      </c>
      <c r="BL20" s="7">
        <v>7.1</v>
      </c>
    </row>
    <row r="21" spans="1:64" s="123" customFormat="1">
      <c r="A21" s="100" t="s">
        <v>2477</v>
      </c>
      <c r="C21" s="71"/>
      <c r="D21" s="3"/>
      <c r="AH21" s="7"/>
      <c r="AI21" s="7"/>
      <c r="AJ21" s="7"/>
      <c r="AK21" s="7"/>
      <c r="AL21" s="7"/>
      <c r="AM21" s="7">
        <f>$B$19-AM20</f>
        <v>5.1999999999999993</v>
      </c>
      <c r="AN21" s="7">
        <f t="shared" ref="AN21:BK21" si="10">$B$19-AN20</f>
        <v>5.395999999999999</v>
      </c>
      <c r="AO21" s="7">
        <f t="shared" si="10"/>
        <v>5.5919999999999987</v>
      </c>
      <c r="AP21" s="7">
        <f t="shared" si="10"/>
        <v>5.7879999999999985</v>
      </c>
      <c r="AQ21" s="7">
        <f t="shared" si="10"/>
        <v>5.9839999999999982</v>
      </c>
      <c r="AR21" s="7">
        <f t="shared" si="10"/>
        <v>6.1799999999999979</v>
      </c>
      <c r="AS21" s="7">
        <f t="shared" si="10"/>
        <v>6.3759999999999977</v>
      </c>
      <c r="AT21" s="7">
        <f t="shared" si="10"/>
        <v>6.5719999999999974</v>
      </c>
      <c r="AU21" s="7">
        <f t="shared" si="10"/>
        <v>6.7679999999999971</v>
      </c>
      <c r="AV21" s="7">
        <f t="shared" si="10"/>
        <v>6.9639999999999969</v>
      </c>
      <c r="AW21" s="7">
        <f t="shared" si="10"/>
        <v>7.1599999999999966</v>
      </c>
      <c r="AX21" s="7">
        <f t="shared" si="10"/>
        <v>7.3559999999999963</v>
      </c>
      <c r="AY21" s="7">
        <f t="shared" si="10"/>
        <v>7.551999999999996</v>
      </c>
      <c r="AZ21" s="7">
        <f t="shared" si="10"/>
        <v>7.7479999999999958</v>
      </c>
      <c r="BA21" s="7">
        <f t="shared" si="10"/>
        <v>7.9439999999999955</v>
      </c>
      <c r="BB21" s="7">
        <f t="shared" si="10"/>
        <v>8.1399999999999952</v>
      </c>
      <c r="BC21" s="7">
        <f t="shared" si="10"/>
        <v>8.335999999999995</v>
      </c>
      <c r="BD21" s="7">
        <f t="shared" si="10"/>
        <v>8.5319999999999947</v>
      </c>
      <c r="BE21" s="7">
        <f t="shared" si="10"/>
        <v>8.7279999999999944</v>
      </c>
      <c r="BF21" s="7">
        <f t="shared" si="10"/>
        <v>8.9239999999999942</v>
      </c>
      <c r="BG21" s="7">
        <f t="shared" si="10"/>
        <v>9.1199999999999939</v>
      </c>
      <c r="BH21" s="7">
        <f t="shared" si="10"/>
        <v>9.3159999999999936</v>
      </c>
      <c r="BI21" s="7">
        <f t="shared" si="10"/>
        <v>9.5119999999999933</v>
      </c>
      <c r="BJ21" s="7">
        <f t="shared" si="10"/>
        <v>9.7079999999999931</v>
      </c>
      <c r="BK21" s="7">
        <f t="shared" si="10"/>
        <v>9.9039999999999928</v>
      </c>
      <c r="BL21" s="7">
        <f>$B$19-BL20</f>
        <v>10.1</v>
      </c>
    </row>
    <row r="22" spans="1:64" s="123" customFormat="1">
      <c r="A22" s="100" t="s">
        <v>2479</v>
      </c>
      <c r="C22" s="71"/>
      <c r="D22" s="3"/>
      <c r="AH22" s="9"/>
      <c r="AI22" s="9"/>
      <c r="AJ22" s="9"/>
      <c r="AK22" s="9"/>
      <c r="AL22" s="9"/>
      <c r="AM22" s="9">
        <f>AM21/$B$19</f>
        <v>0.30232558139534882</v>
      </c>
      <c r="AN22" s="9">
        <f t="shared" ref="AN22:BK22" si="11">AN21/$B$19</f>
        <v>0.31372093023255809</v>
      </c>
      <c r="AO22" s="9">
        <f t="shared" si="11"/>
        <v>0.32511627906976737</v>
      </c>
      <c r="AP22" s="9">
        <f t="shared" si="11"/>
        <v>0.3365116279069767</v>
      </c>
      <c r="AQ22" s="9">
        <f t="shared" si="11"/>
        <v>0.34790697674418597</v>
      </c>
      <c r="AR22" s="9">
        <f t="shared" si="11"/>
        <v>0.35930232558139524</v>
      </c>
      <c r="AS22" s="9">
        <f t="shared" si="11"/>
        <v>0.37069767441860452</v>
      </c>
      <c r="AT22" s="9">
        <f t="shared" si="11"/>
        <v>0.38209302325581379</v>
      </c>
      <c r="AU22" s="9">
        <f t="shared" si="11"/>
        <v>0.39348837209302312</v>
      </c>
      <c r="AV22" s="9">
        <f t="shared" si="11"/>
        <v>0.40488372093023239</v>
      </c>
      <c r="AW22" s="9">
        <f t="shared" si="11"/>
        <v>0.41627906976744167</v>
      </c>
      <c r="AX22" s="9">
        <f t="shared" si="11"/>
        <v>0.42767441860465094</v>
      </c>
      <c r="AY22" s="9">
        <f t="shared" si="11"/>
        <v>0.43906976744186027</v>
      </c>
      <c r="AZ22" s="9">
        <f t="shared" si="11"/>
        <v>0.45046511627906954</v>
      </c>
      <c r="BA22" s="9">
        <f t="shared" si="11"/>
        <v>0.46186046511627882</v>
      </c>
      <c r="BB22" s="9">
        <f t="shared" si="11"/>
        <v>0.47325581395348809</v>
      </c>
      <c r="BC22" s="9">
        <f t="shared" si="11"/>
        <v>0.48465116279069742</v>
      </c>
      <c r="BD22" s="9">
        <f t="shared" si="11"/>
        <v>0.49604651162790669</v>
      </c>
      <c r="BE22" s="9">
        <f t="shared" si="11"/>
        <v>0.50744186046511597</v>
      </c>
      <c r="BF22" s="9">
        <f t="shared" si="11"/>
        <v>0.51883720930232524</v>
      </c>
      <c r="BG22" s="9">
        <f t="shared" si="11"/>
        <v>0.53023255813953452</v>
      </c>
      <c r="BH22" s="9">
        <f t="shared" si="11"/>
        <v>0.54162790697674379</v>
      </c>
      <c r="BI22" s="9">
        <f t="shared" si="11"/>
        <v>0.55302325581395317</v>
      </c>
      <c r="BJ22" s="9">
        <f t="shared" si="11"/>
        <v>0.56441860465116245</v>
      </c>
      <c r="BK22" s="9">
        <f t="shared" si="11"/>
        <v>0.57581395348837172</v>
      </c>
      <c r="BL22" s="9">
        <f>BL21/$B$19</f>
        <v>0.58720930232558144</v>
      </c>
    </row>
    <row r="23" spans="1:64" s="129" customFormat="1">
      <c r="A23" s="127" t="s">
        <v>2480</v>
      </c>
      <c r="B23" s="129">
        <v>25.3</v>
      </c>
      <c r="C23" s="128" t="s">
        <v>2471</v>
      </c>
      <c r="D23" s="127"/>
    </row>
    <row r="24" spans="1:64" s="123" customFormat="1">
      <c r="A24" s="100" t="s">
        <v>2481</v>
      </c>
      <c r="C24" s="71"/>
      <c r="D24" s="3"/>
      <c r="AH24" s="7"/>
      <c r="AI24" s="7"/>
      <c r="AJ24" s="7"/>
      <c r="AK24" s="7"/>
      <c r="AL24" s="7"/>
      <c r="AM24" s="7">
        <v>21</v>
      </c>
      <c r="AN24" s="7">
        <f>AM24+($BL24-$AM24)/($BL$1-$AM$1)</f>
        <v>20.8</v>
      </c>
      <c r="AO24" s="7">
        <f t="shared" ref="AO24:BK24" si="12">AN24+($BL24-$AM24)/($BL$1-$AM$1)</f>
        <v>20.6</v>
      </c>
      <c r="AP24" s="7">
        <f t="shared" si="12"/>
        <v>20.400000000000002</v>
      </c>
      <c r="AQ24" s="7">
        <f t="shared" si="12"/>
        <v>20.200000000000003</v>
      </c>
      <c r="AR24" s="7">
        <f t="shared" si="12"/>
        <v>20.000000000000004</v>
      </c>
      <c r="AS24" s="7">
        <f t="shared" si="12"/>
        <v>19.800000000000004</v>
      </c>
      <c r="AT24" s="7">
        <f t="shared" si="12"/>
        <v>19.600000000000005</v>
      </c>
      <c r="AU24" s="7">
        <f t="shared" si="12"/>
        <v>19.400000000000006</v>
      </c>
      <c r="AV24" s="7">
        <f t="shared" si="12"/>
        <v>19.200000000000006</v>
      </c>
      <c r="AW24" s="7">
        <f t="shared" si="12"/>
        <v>19.000000000000007</v>
      </c>
      <c r="AX24" s="7">
        <f t="shared" si="12"/>
        <v>18.800000000000008</v>
      </c>
      <c r="AY24" s="7">
        <f t="shared" si="12"/>
        <v>18.600000000000009</v>
      </c>
      <c r="AZ24" s="7">
        <f t="shared" si="12"/>
        <v>18.400000000000009</v>
      </c>
      <c r="BA24" s="7">
        <f t="shared" si="12"/>
        <v>18.20000000000001</v>
      </c>
      <c r="BB24" s="7">
        <f t="shared" si="12"/>
        <v>18.000000000000011</v>
      </c>
      <c r="BC24" s="7">
        <f t="shared" si="12"/>
        <v>17.800000000000011</v>
      </c>
      <c r="BD24" s="7">
        <f t="shared" si="12"/>
        <v>17.600000000000012</v>
      </c>
      <c r="BE24" s="7">
        <f t="shared" si="12"/>
        <v>17.400000000000013</v>
      </c>
      <c r="BF24" s="7">
        <f t="shared" si="12"/>
        <v>17.200000000000014</v>
      </c>
      <c r="BG24" s="7">
        <f t="shared" si="12"/>
        <v>17.000000000000014</v>
      </c>
      <c r="BH24" s="7">
        <f t="shared" si="12"/>
        <v>16.800000000000015</v>
      </c>
      <c r="BI24" s="7">
        <f t="shared" si="12"/>
        <v>16.600000000000016</v>
      </c>
      <c r="BJ24" s="7">
        <f t="shared" si="12"/>
        <v>16.400000000000016</v>
      </c>
      <c r="BK24" s="7">
        <f t="shared" si="12"/>
        <v>16.200000000000017</v>
      </c>
      <c r="BL24" s="7">
        <v>16</v>
      </c>
    </row>
    <row r="25" spans="1:64" s="123" customFormat="1">
      <c r="A25" s="100" t="s">
        <v>2482</v>
      </c>
      <c r="C25" s="71"/>
      <c r="D25" s="3"/>
      <c r="AH25" s="7"/>
      <c r="AI25" s="7"/>
      <c r="AJ25" s="7"/>
      <c r="AK25" s="7"/>
      <c r="AL25" s="7"/>
      <c r="AM25" s="7">
        <f>$B$23-AM24</f>
        <v>4.3000000000000007</v>
      </c>
      <c r="AN25" s="7">
        <f t="shared" ref="AN25:BL25" si="13">$B$23-AN24</f>
        <v>4.5</v>
      </c>
      <c r="AO25" s="7">
        <f t="shared" si="13"/>
        <v>4.6999999999999993</v>
      </c>
      <c r="AP25" s="7">
        <f t="shared" si="13"/>
        <v>4.8999999999999986</v>
      </c>
      <c r="AQ25" s="7">
        <f t="shared" si="13"/>
        <v>5.0999999999999979</v>
      </c>
      <c r="AR25" s="7">
        <f t="shared" si="13"/>
        <v>5.2999999999999972</v>
      </c>
      <c r="AS25" s="7">
        <f t="shared" si="13"/>
        <v>5.4999999999999964</v>
      </c>
      <c r="AT25" s="7">
        <f t="shared" si="13"/>
        <v>5.6999999999999957</v>
      </c>
      <c r="AU25" s="7">
        <f t="shared" si="13"/>
        <v>5.899999999999995</v>
      </c>
      <c r="AV25" s="7">
        <f t="shared" si="13"/>
        <v>6.0999999999999943</v>
      </c>
      <c r="AW25" s="7">
        <f t="shared" si="13"/>
        <v>6.2999999999999936</v>
      </c>
      <c r="AX25" s="7">
        <f t="shared" si="13"/>
        <v>6.4999999999999929</v>
      </c>
      <c r="AY25" s="7">
        <f t="shared" si="13"/>
        <v>6.6999999999999922</v>
      </c>
      <c r="AZ25" s="7">
        <f t="shared" si="13"/>
        <v>6.8999999999999915</v>
      </c>
      <c r="BA25" s="7">
        <f t="shared" si="13"/>
        <v>7.0999999999999908</v>
      </c>
      <c r="BB25" s="7">
        <f t="shared" si="13"/>
        <v>7.2999999999999901</v>
      </c>
      <c r="BC25" s="7">
        <f t="shared" si="13"/>
        <v>7.4999999999999893</v>
      </c>
      <c r="BD25" s="7">
        <f t="shared" si="13"/>
        <v>7.6999999999999886</v>
      </c>
      <c r="BE25" s="7">
        <f t="shared" si="13"/>
        <v>7.8999999999999879</v>
      </c>
      <c r="BF25" s="7">
        <f t="shared" si="13"/>
        <v>8.0999999999999872</v>
      </c>
      <c r="BG25" s="7">
        <f t="shared" si="13"/>
        <v>8.2999999999999865</v>
      </c>
      <c r="BH25" s="7">
        <f t="shared" si="13"/>
        <v>8.4999999999999858</v>
      </c>
      <c r="BI25" s="7">
        <f t="shared" si="13"/>
        <v>8.6999999999999851</v>
      </c>
      <c r="BJ25" s="7">
        <f t="shared" si="13"/>
        <v>8.8999999999999844</v>
      </c>
      <c r="BK25" s="7">
        <f t="shared" si="13"/>
        <v>9.0999999999999837</v>
      </c>
      <c r="BL25" s="7">
        <f t="shared" si="13"/>
        <v>9.3000000000000007</v>
      </c>
    </row>
    <row r="26" spans="1:64" s="123" customFormat="1">
      <c r="A26" s="100" t="s">
        <v>2483</v>
      </c>
      <c r="C26" s="71"/>
      <c r="D26" s="3"/>
      <c r="AH26" s="9"/>
      <c r="AI26" s="9"/>
      <c r="AJ26" s="9"/>
      <c r="AK26" s="9"/>
      <c r="AL26" s="9"/>
      <c r="AM26" s="9">
        <f>AM25/$B$23</f>
        <v>0.16996047430830041</v>
      </c>
      <c r="AN26" s="9">
        <f t="shared" ref="AN26:BL26" si="14">AN25/$B$23</f>
        <v>0.17786561264822134</v>
      </c>
      <c r="AO26" s="9">
        <f t="shared" si="14"/>
        <v>0.18577075098814225</v>
      </c>
      <c r="AP26" s="9">
        <f t="shared" si="14"/>
        <v>0.19367588932806318</v>
      </c>
      <c r="AQ26" s="9">
        <f t="shared" si="14"/>
        <v>0.20158102766798411</v>
      </c>
      <c r="AR26" s="9">
        <f t="shared" si="14"/>
        <v>0.20948616600790501</v>
      </c>
      <c r="AS26" s="9">
        <f t="shared" si="14"/>
        <v>0.21739130434782594</v>
      </c>
      <c r="AT26" s="9">
        <f t="shared" si="14"/>
        <v>0.22529644268774687</v>
      </c>
      <c r="AU26" s="9">
        <f t="shared" si="14"/>
        <v>0.23320158102766778</v>
      </c>
      <c r="AV26" s="9">
        <f t="shared" si="14"/>
        <v>0.24110671936758871</v>
      </c>
      <c r="AW26" s="9">
        <f t="shared" si="14"/>
        <v>0.24901185770750961</v>
      </c>
      <c r="AX26" s="9">
        <f t="shared" si="14"/>
        <v>0.25691699604743057</v>
      </c>
      <c r="AY26" s="9">
        <f t="shared" si="14"/>
        <v>0.26482213438735147</v>
      </c>
      <c r="AZ26" s="9">
        <f t="shared" si="14"/>
        <v>0.27272727272727237</v>
      </c>
      <c r="BA26" s="9">
        <f t="shared" si="14"/>
        <v>0.28063241106719328</v>
      </c>
      <c r="BB26" s="9">
        <f t="shared" si="14"/>
        <v>0.28853754940711424</v>
      </c>
      <c r="BC26" s="9">
        <f t="shared" si="14"/>
        <v>0.29644268774703514</v>
      </c>
      <c r="BD26" s="9">
        <f t="shared" si="14"/>
        <v>0.30434782608695604</v>
      </c>
      <c r="BE26" s="9">
        <f t="shared" si="14"/>
        <v>0.312252964426877</v>
      </c>
      <c r="BF26" s="9">
        <f t="shared" si="14"/>
        <v>0.3201581027667979</v>
      </c>
      <c r="BG26" s="9">
        <f t="shared" si="14"/>
        <v>0.32806324110671881</v>
      </c>
      <c r="BH26" s="9">
        <f t="shared" si="14"/>
        <v>0.33596837944663976</v>
      </c>
      <c r="BI26" s="9">
        <f t="shared" si="14"/>
        <v>0.34387351778656067</v>
      </c>
      <c r="BJ26" s="9">
        <f t="shared" si="14"/>
        <v>0.35177865612648157</v>
      </c>
      <c r="BK26" s="9">
        <f t="shared" si="14"/>
        <v>0.35968379446640253</v>
      </c>
      <c r="BL26" s="9">
        <f t="shared" si="14"/>
        <v>0.36758893280632415</v>
      </c>
    </row>
    <row r="27" spans="1:64" s="123" customFormat="1">
      <c r="A27" s="100"/>
      <c r="C27" s="71"/>
      <c r="D27" s="3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</row>
    <row r="28" spans="1:64">
      <c r="A28" s="3" t="s">
        <v>254</v>
      </c>
    </row>
    <row r="29" spans="1:64">
      <c r="A29" s="100" t="s">
        <v>255</v>
      </c>
      <c r="B29">
        <v>11</v>
      </c>
      <c r="C29" s="100" t="s">
        <v>256</v>
      </c>
    </row>
    <row r="30" spans="1:64">
      <c r="A30" s="100" t="s">
        <v>257</v>
      </c>
      <c r="B30">
        <v>33</v>
      </c>
      <c r="C30" s="100" t="s">
        <v>258</v>
      </c>
    </row>
    <row r="31" spans="1:64">
      <c r="A31" t="s">
        <v>259</v>
      </c>
      <c r="B31">
        <v>13.1</v>
      </c>
    </row>
    <row r="32" spans="1:64">
      <c r="A32" s="31" t="s">
        <v>260</v>
      </c>
      <c r="B32">
        <v>33.33</v>
      </c>
    </row>
    <row r="33" spans="1:3">
      <c r="A33" s="71" t="s">
        <v>261</v>
      </c>
      <c r="B33">
        <v>82.5</v>
      </c>
    </row>
    <row r="34" spans="1:3">
      <c r="A34" s="71" t="s">
        <v>262</v>
      </c>
      <c r="B34">
        <v>30</v>
      </c>
      <c r="C34" s="100" t="s">
        <v>263</v>
      </c>
    </row>
    <row r="35" spans="1:3">
      <c r="A35" s="71" t="s">
        <v>264</v>
      </c>
      <c r="B35">
        <v>56</v>
      </c>
    </row>
    <row r="36" spans="1:3">
      <c r="A36" s="70" t="s">
        <v>265</v>
      </c>
      <c r="B36">
        <v>0.28599999999999998</v>
      </c>
    </row>
    <row r="37" spans="1:3">
      <c r="A37" s="70" t="s">
        <v>266</v>
      </c>
      <c r="B37">
        <f>B36*B43</f>
        <v>0.24220183486238531</v>
      </c>
    </row>
    <row r="38" spans="1:3">
      <c r="A38" s="70" t="s">
        <v>267</v>
      </c>
      <c r="B38">
        <f>1/B36</f>
        <v>3.4965034965034967</v>
      </c>
    </row>
    <row r="39" spans="1:3">
      <c r="A39" s="31" t="s">
        <v>268</v>
      </c>
      <c r="B39">
        <f>B38/4</f>
        <v>0.87412587412587417</v>
      </c>
    </row>
    <row r="40" spans="1:3">
      <c r="A40" s="70" t="s">
        <v>269</v>
      </c>
      <c r="B40">
        <v>141.69999999999999</v>
      </c>
    </row>
    <row r="41" spans="1:3">
      <c r="A41" s="70" t="s">
        <v>270</v>
      </c>
      <c r="B41">
        <v>120</v>
      </c>
    </row>
    <row r="42" spans="1:3">
      <c r="A42" s="70" t="s">
        <v>271</v>
      </c>
      <c r="B42">
        <f>1/B37</f>
        <v>4.1287878787878789</v>
      </c>
    </row>
    <row r="43" spans="1:3">
      <c r="A43" s="31" t="s">
        <v>272</v>
      </c>
      <c r="B43">
        <f>B41/B40</f>
        <v>0.84685956245589278</v>
      </c>
    </row>
    <row r="44" spans="1:3">
      <c r="A44" s="31" t="s">
        <v>273</v>
      </c>
      <c r="B44">
        <f>B42/4</f>
        <v>1.0321969696969697</v>
      </c>
    </row>
    <row r="45" spans="1:3">
      <c r="A45" s="31" t="s">
        <v>274</v>
      </c>
      <c r="B45">
        <v>44.01</v>
      </c>
      <c r="C45" s="31" t="s">
        <v>275</v>
      </c>
    </row>
    <row r="46" spans="1:3">
      <c r="A46" s="31" t="s">
        <v>276</v>
      </c>
      <c r="B46">
        <v>16.04</v>
      </c>
    </row>
    <row r="47" spans="1:3">
      <c r="A47" s="3" t="s">
        <v>277</v>
      </c>
    </row>
    <row r="48" spans="1:3">
      <c r="A48" s="3" t="s">
        <v>2459</v>
      </c>
      <c r="B48" s="11">
        <v>2.0000000000000001E-4</v>
      </c>
      <c r="C48" t="s">
        <v>23</v>
      </c>
    </row>
    <row r="49" spans="1:3" s="123" customFormat="1">
      <c r="A49" s="3" t="s">
        <v>2460</v>
      </c>
      <c r="B49" s="126">
        <v>1.2999999999999999E-2</v>
      </c>
      <c r="C49" s="100" t="s">
        <v>2461</v>
      </c>
    </row>
    <row r="50" spans="1:3">
      <c r="A50" s="31" t="s">
        <v>278</v>
      </c>
      <c r="B50" s="11">
        <v>2E-3</v>
      </c>
      <c r="C50" s="31" t="s">
        <v>57</v>
      </c>
    </row>
    <row r="51" spans="1:3">
      <c r="A51" s="31" t="s">
        <v>279</v>
      </c>
      <c r="B51" s="11">
        <v>1.4999999999999999E-2</v>
      </c>
      <c r="C51" s="31" t="s">
        <v>57</v>
      </c>
    </row>
    <row r="52" spans="1:3">
      <c r="A52" s="31" t="s">
        <v>280</v>
      </c>
      <c r="B52" s="11">
        <v>0.08</v>
      </c>
      <c r="C52" s="31" t="s">
        <v>57</v>
      </c>
    </row>
    <row r="53" spans="1:3" s="122" customFormat="1">
      <c r="A53" s="3" t="s">
        <v>2463</v>
      </c>
      <c r="B53" s="11">
        <v>3.6999999999999998E-2</v>
      </c>
      <c r="C53" s="100" t="s">
        <v>2430</v>
      </c>
    </row>
    <row r="54" spans="1:3" s="122" customFormat="1">
      <c r="A54" s="3" t="s">
        <v>2462</v>
      </c>
      <c r="B54" s="11">
        <v>0.09</v>
      </c>
      <c r="C54" s="100" t="s">
        <v>2426</v>
      </c>
    </row>
    <row r="55" spans="1:3">
      <c r="A55" s="31" t="s">
        <v>281</v>
      </c>
      <c r="B55">
        <f>B66*B50*$B$33</f>
        <v>5.2469999999999999</v>
      </c>
    </row>
    <row r="56" spans="1:3">
      <c r="A56" s="31" t="s">
        <v>282</v>
      </c>
      <c r="B56">
        <f>B66*B51*$B$33</f>
        <v>39.352499999999999</v>
      </c>
    </row>
    <row r="57" spans="1:3">
      <c r="A57" s="31" t="s">
        <v>283</v>
      </c>
      <c r="B57">
        <f>B66*B52*$B$33</f>
        <v>209.88</v>
      </c>
    </row>
    <row r="58" spans="1:3">
      <c r="A58" s="31" t="s">
        <v>284</v>
      </c>
      <c r="B58" s="11">
        <v>7.4999999999999997E-2</v>
      </c>
      <c r="C58" s="31" t="s">
        <v>275</v>
      </c>
    </row>
    <row r="59" spans="1:3">
      <c r="A59" s="31" t="s">
        <v>285</v>
      </c>
      <c r="C59" s="31"/>
    </row>
    <row r="60" spans="1:3">
      <c r="A60" s="3" t="s">
        <v>286</v>
      </c>
    </row>
    <row r="61" spans="1:3">
      <c r="A61" s="31" t="s">
        <v>287</v>
      </c>
      <c r="B61">
        <v>45.4</v>
      </c>
    </row>
    <row r="62" spans="1:3">
      <c r="A62" s="31" t="s">
        <v>288</v>
      </c>
      <c r="B62">
        <v>41.9</v>
      </c>
    </row>
    <row r="63" spans="1:3">
      <c r="A63" s="69" t="s">
        <v>289</v>
      </c>
      <c r="B63" s="11">
        <v>0.65</v>
      </c>
    </row>
    <row r="64" spans="1:3">
      <c r="A64" s="69" t="s">
        <v>290</v>
      </c>
      <c r="B64" s="11">
        <v>0.9</v>
      </c>
    </row>
    <row r="65" spans="1:34">
      <c r="A65" s="32" t="s">
        <v>291</v>
      </c>
      <c r="B65" s="33">
        <v>75</v>
      </c>
    </row>
    <row r="66" spans="1:34">
      <c r="A66" s="31" t="s">
        <v>292</v>
      </c>
      <c r="B66">
        <v>31.8</v>
      </c>
    </row>
    <row r="67" spans="1:34">
      <c r="A67" s="31" t="s">
        <v>293</v>
      </c>
      <c r="B67" s="13">
        <v>0.55000000000000004</v>
      </c>
    </row>
    <row r="68" spans="1:34">
      <c r="A68" s="31" t="s">
        <v>294</v>
      </c>
      <c r="B68" s="13">
        <v>0.8</v>
      </c>
    </row>
    <row r="69" spans="1:34">
      <c r="A69" s="31" t="s">
        <v>295</v>
      </c>
      <c r="B69" s="13">
        <v>0.95</v>
      </c>
    </row>
    <row r="70" spans="1:34">
      <c r="A70" s="3" t="s">
        <v>296</v>
      </c>
    </row>
    <row r="71" spans="1:34">
      <c r="A71" s="71" t="s">
        <v>297</v>
      </c>
      <c r="B71">
        <v>0.18140000000000001</v>
      </c>
    </row>
    <row r="72" spans="1:34">
      <c r="A72" s="3" t="s">
        <v>298</v>
      </c>
    </row>
    <row r="73" spans="1:34">
      <c r="A73" s="30" t="s">
        <v>299</v>
      </c>
      <c r="B73">
        <v>9</v>
      </c>
      <c r="C73" s="30" t="s">
        <v>57</v>
      </c>
      <c r="AH73" s="30"/>
    </row>
    <row r="74" spans="1:34">
      <c r="A74" s="3" t="s">
        <v>300</v>
      </c>
    </row>
    <row r="75" spans="1:34">
      <c r="A75" s="56" t="s">
        <v>301</v>
      </c>
    </row>
    <row r="76" spans="1:34">
      <c r="A76" s="63" t="s">
        <v>302</v>
      </c>
      <c r="B76">
        <v>190</v>
      </c>
      <c r="C76" s="56" t="s">
        <v>303</v>
      </c>
    </row>
    <row r="77" spans="1:34">
      <c r="A77" s="63" t="s">
        <v>304</v>
      </c>
      <c r="B77">
        <f>(B76+B78)/2</f>
        <v>260</v>
      </c>
      <c r="C77" s="56" t="s">
        <v>303</v>
      </c>
    </row>
    <row r="78" spans="1:34">
      <c r="A78" s="63" t="s">
        <v>305</v>
      </c>
      <c r="B78">
        <v>330</v>
      </c>
      <c r="C78" s="56" t="s">
        <v>303</v>
      </c>
    </row>
    <row r="79" spans="1:34">
      <c r="A79" s="63" t="s">
        <v>306</v>
      </c>
      <c r="B79">
        <v>5000</v>
      </c>
      <c r="C79" s="56" t="s">
        <v>303</v>
      </c>
    </row>
    <row r="80" spans="1:34">
      <c r="A80" s="63" t="s">
        <v>307</v>
      </c>
      <c r="B80">
        <f>B79/8760</f>
        <v>0.57077625570776258</v>
      </c>
      <c r="C80" s="56" t="s">
        <v>303</v>
      </c>
    </row>
    <row r="81" spans="1:3">
      <c r="A81" s="63" t="s">
        <v>308</v>
      </c>
      <c r="B81">
        <v>13</v>
      </c>
      <c r="C81" s="56"/>
    </row>
    <row r="82" spans="1:3">
      <c r="A82" s="63" t="s">
        <v>309</v>
      </c>
      <c r="B82">
        <f>B81*1000000/B35*8760</f>
        <v>2033571428.5714285</v>
      </c>
      <c r="C82" s="56"/>
    </row>
    <row r="83" spans="1:3">
      <c r="A83" s="63" t="s">
        <v>310</v>
      </c>
      <c r="B83" s="11">
        <v>0.75</v>
      </c>
    </row>
    <row r="84" spans="1:3">
      <c r="A84" s="3" t="s">
        <v>311</v>
      </c>
      <c r="B84" s="3" t="s">
        <v>312</v>
      </c>
      <c r="C84" s="66" t="s">
        <v>68</v>
      </c>
    </row>
    <row r="85" spans="1:3">
      <c r="A85" s="100" t="s">
        <v>313</v>
      </c>
      <c r="B85" s="11">
        <v>9.1999999999999998E-2</v>
      </c>
      <c r="C85" s="66" t="s">
        <v>256</v>
      </c>
    </row>
    <row r="86" spans="1:3">
      <c r="A86" s="100" t="s">
        <v>314</v>
      </c>
      <c r="B86" s="11">
        <v>5.1999999999999998E-3</v>
      </c>
      <c r="C86" s="66" t="s">
        <v>256</v>
      </c>
    </row>
    <row r="87" spans="1:3">
      <c r="A87" s="100" t="s">
        <v>315</v>
      </c>
      <c r="B87" s="11">
        <v>5.0000000000000001E-3</v>
      </c>
      <c r="C87" s="66" t="s">
        <v>256</v>
      </c>
    </row>
    <row r="88" spans="1:3">
      <c r="A88" s="66" t="s">
        <v>316</v>
      </c>
      <c r="B88" s="11">
        <v>4.7999999999999996E-3</v>
      </c>
      <c r="C88" s="66" t="s">
        <v>256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 tint="0.39997558519241921"/>
  </sheetPr>
  <dimension ref="A1:AF1661"/>
  <sheetViews>
    <sheetView zoomScale="110" zoomScaleNormal="110" workbookViewId="0">
      <pane ySplit="1" topLeftCell="A2" activePane="bottomLeft" state="frozen"/>
      <selection pane="bottomLeft" activeCell="A508" sqref="A508"/>
    </sheetView>
  </sheetViews>
  <sheetFormatPr baseColWidth="10" defaultRowHeight="15.75"/>
  <cols>
    <col min="1" max="1" width="34.375" style="118" customWidth="1"/>
  </cols>
  <sheetData>
    <row r="1" spans="1:32" s="3" customFormat="1">
      <c r="A1" s="53" t="s">
        <v>248</v>
      </c>
      <c r="B1" s="53">
        <v>2020</v>
      </c>
      <c r="C1" s="53">
        <v>2021</v>
      </c>
      <c r="D1" s="53">
        <v>2022</v>
      </c>
      <c r="E1" s="53">
        <v>2023</v>
      </c>
      <c r="F1" s="53">
        <v>2024</v>
      </c>
      <c r="G1" s="53">
        <v>2025</v>
      </c>
      <c r="H1" s="53">
        <v>2026</v>
      </c>
      <c r="I1" s="53">
        <v>2027</v>
      </c>
      <c r="J1" s="53">
        <v>2028</v>
      </c>
      <c r="K1" s="53">
        <v>2029</v>
      </c>
      <c r="L1" s="53">
        <v>2030</v>
      </c>
      <c r="M1" s="53">
        <v>2031</v>
      </c>
      <c r="N1" s="53">
        <v>2032</v>
      </c>
      <c r="O1" s="53">
        <v>2033</v>
      </c>
      <c r="P1" s="53">
        <v>2034</v>
      </c>
      <c r="Q1" s="53">
        <v>2035</v>
      </c>
      <c r="R1" s="53">
        <v>2036</v>
      </c>
      <c r="S1" s="53">
        <v>2037</v>
      </c>
      <c r="T1" s="53">
        <v>2038</v>
      </c>
      <c r="U1" s="53">
        <v>2039</v>
      </c>
      <c r="V1" s="53">
        <v>2040</v>
      </c>
      <c r="W1" s="53">
        <v>2041</v>
      </c>
      <c r="X1" s="53">
        <v>2042</v>
      </c>
      <c r="Y1" s="53">
        <v>2043</v>
      </c>
      <c r="Z1" s="53">
        <v>2044</v>
      </c>
      <c r="AA1" s="53">
        <v>2045</v>
      </c>
      <c r="AB1" s="53">
        <v>2046</v>
      </c>
      <c r="AC1" s="53">
        <v>2047</v>
      </c>
      <c r="AD1" s="53">
        <v>2048</v>
      </c>
      <c r="AE1" s="53">
        <v>2049</v>
      </c>
      <c r="AF1" s="54">
        <v>2050</v>
      </c>
    </row>
    <row r="2" spans="1:32" hidden="1">
      <c r="A2" s="49" t="s">
        <v>317</v>
      </c>
      <c r="B2" s="49">
        <v>7.0834240608394641</v>
      </c>
      <c r="C2" s="49">
        <v>6.8912975416117224</v>
      </c>
      <c r="D2" s="49">
        <v>6.7155426218736318</v>
      </c>
      <c r="E2" s="49">
        <v>6.5525603805179946</v>
      </c>
      <c r="F2" s="49">
        <v>6.3997828945717536</v>
      </c>
      <c r="G2" s="49">
        <v>6.25531556945867</v>
      </c>
      <c r="H2" s="49">
        <v>6.117721560780879</v>
      </c>
      <c r="I2" s="49">
        <v>5.9858856990029192</v>
      </c>
      <c r="J2" s="49">
        <v>5.8589252409349672</v>
      </c>
      <c r="K2" s="49">
        <v>5.7361294085141497</v>
      </c>
      <c r="L2" s="49">
        <v>5.6169172789111084</v>
      </c>
      <c r="M2" s="49">
        <v>5.4996720501822853</v>
      </c>
      <c r="N2" s="49">
        <v>5.4057812822141988</v>
      </c>
      <c r="O2" s="49">
        <v>5.3149030735486544</v>
      </c>
      <c r="P2" s="49">
        <v>5.2271856680760873</v>
      </c>
      <c r="Q2" s="49">
        <v>5.1433428196147144</v>
      </c>
      <c r="R2" s="49">
        <v>5.0611379903595184</v>
      </c>
      <c r="S2" s="49">
        <v>4.9809199408382092</v>
      </c>
      <c r="T2" s="49">
        <v>4.9065511104000006</v>
      </c>
      <c r="U2" s="49">
        <v>4.8318268742906723</v>
      </c>
      <c r="V2" s="49">
        <v>4.7571893891656236</v>
      </c>
      <c r="W2" s="49">
        <v>4.6913803961844716</v>
      </c>
      <c r="X2" s="49">
        <v>4.6282084115270568</v>
      </c>
      <c r="Y2" s="49">
        <v>4.5664714259078814</v>
      </c>
      <c r="Z2" s="49">
        <v>4.5123625056587588</v>
      </c>
      <c r="AA2" s="49">
        <v>4.4033123690857376</v>
      </c>
      <c r="AB2" s="49">
        <v>4.3380013997502278</v>
      </c>
      <c r="AC2" s="49">
        <v>4.2748171825696204</v>
      </c>
      <c r="AD2" s="49">
        <v>4.2135855955248278</v>
      </c>
      <c r="AE2" s="49">
        <v>4.1541542800314382</v>
      </c>
      <c r="AF2" s="50">
        <v>4.0963891235761354</v>
      </c>
    </row>
    <row r="3" spans="1:32" hidden="1">
      <c r="A3" s="49" t="s">
        <v>318</v>
      </c>
      <c r="B3" s="49">
        <v>11.47010929823735</v>
      </c>
      <c r="C3" s="49">
        <v>11.104346285863921</v>
      </c>
      <c r="D3" s="49">
        <v>10.787404224929711</v>
      </c>
      <c r="E3" s="49">
        <v>10.50531369022141</v>
      </c>
      <c r="F3" s="49">
        <v>10.24926541990326</v>
      </c>
      <c r="G3" s="49">
        <v>10.01335916601527</v>
      </c>
      <c r="H3" s="49">
        <v>9.7934560898287444</v>
      </c>
      <c r="I3" s="49">
        <v>9.5865445261392885</v>
      </c>
      <c r="J3" s="49">
        <v>9.390366673171993</v>
      </c>
      <c r="K3" s="49">
        <v>9.2031874502041706</v>
      </c>
      <c r="L3" s="49">
        <v>9.0236452950052488</v>
      </c>
      <c r="M3" s="49">
        <v>8.786473052944773</v>
      </c>
      <c r="N3" s="49">
        <v>8.5789519266725165</v>
      </c>
      <c r="O3" s="49">
        <v>8.3908438959351468</v>
      </c>
      <c r="P3" s="49">
        <v>8.2179042720733779</v>
      </c>
      <c r="Q3" s="49">
        <v>8.0575143405072822</v>
      </c>
      <c r="R3" s="49">
        <v>7.9088205290238367</v>
      </c>
      <c r="S3" s="49">
        <v>7.7675077732160647</v>
      </c>
      <c r="T3" s="49">
        <v>7.633930062194735</v>
      </c>
      <c r="U3" s="49">
        <v>7.5086556779263196</v>
      </c>
      <c r="V3" s="49">
        <v>7.3861524231805813</v>
      </c>
      <c r="W3" s="49">
        <v>7.2482238814350346</v>
      </c>
      <c r="X3" s="49">
        <v>7.1162035713848386</v>
      </c>
      <c r="Y3" s="49">
        <v>6.9922608094930299</v>
      </c>
      <c r="Z3" s="49">
        <v>6.8806835479783839</v>
      </c>
      <c r="AA3" s="49">
        <v>6.7199886703321159</v>
      </c>
      <c r="AB3" s="49">
        <v>6.6072853074522113</v>
      </c>
      <c r="AC3" s="49">
        <v>6.5002668836028326</v>
      </c>
      <c r="AD3" s="49">
        <v>6.3982483427423196</v>
      </c>
      <c r="AE3" s="49">
        <v>6.3006661168562204</v>
      </c>
      <c r="AF3" s="50">
        <v>6.2070509751522023</v>
      </c>
    </row>
    <row r="4" spans="1:32" hidden="1">
      <c r="A4" s="49" t="s">
        <v>319</v>
      </c>
      <c r="B4" s="49">
        <v>15.51852020809152</v>
      </c>
      <c r="C4" s="49">
        <v>15.02641912406256</v>
      </c>
      <c r="D4" s="49">
        <v>14.60339095274951</v>
      </c>
      <c r="E4" s="49">
        <v>14.22970924900932</v>
      </c>
      <c r="F4" s="49">
        <v>13.89293667166524</v>
      </c>
      <c r="G4" s="49">
        <v>13.58474482477587</v>
      </c>
      <c r="H4" s="49">
        <v>13.299293141070651</v>
      </c>
      <c r="I4" s="49">
        <v>13.03233300109385</v>
      </c>
      <c r="J4" s="49">
        <v>12.78068044636631</v>
      </c>
      <c r="K4" s="49">
        <v>12.54188971614669</v>
      </c>
      <c r="L4" s="49">
        <v>12.31404252622702</v>
      </c>
      <c r="M4" s="49">
        <v>11.986832819208971</v>
      </c>
      <c r="N4" s="49">
        <v>11.70160541691328</v>
      </c>
      <c r="O4" s="49">
        <v>11.443833073189619</v>
      </c>
      <c r="P4" s="49">
        <v>11.207493603718889</v>
      </c>
      <c r="Q4" s="49">
        <v>10.98887220305757</v>
      </c>
      <c r="R4" s="49">
        <v>10.78675893800367</v>
      </c>
      <c r="S4" s="49">
        <v>10.59503167110519</v>
      </c>
      <c r="T4" s="49">
        <v>10.414194056645609</v>
      </c>
      <c r="U4" s="49">
        <v>10.24505382446609</v>
      </c>
      <c r="V4" s="49">
        <v>10.079761535811979</v>
      </c>
      <c r="W4" s="49">
        <v>9.892513530169305</v>
      </c>
      <c r="X4" s="49">
        <v>9.7135658284993731</v>
      </c>
      <c r="Y4" s="49">
        <v>9.5459975318045842</v>
      </c>
      <c r="Z4" s="49">
        <v>9.3958937755208431</v>
      </c>
      <c r="AA4" s="49">
        <v>9.1760130307016805</v>
      </c>
      <c r="AB4" s="49">
        <v>9.0241513704353711</v>
      </c>
      <c r="AC4" s="49">
        <v>8.8802772238572754</v>
      </c>
      <c r="AD4" s="49">
        <v>8.743419275470707</v>
      </c>
      <c r="AE4" s="49">
        <v>8.6127786325325495</v>
      </c>
      <c r="AF4" s="50">
        <v>8.4876902874773013</v>
      </c>
    </row>
    <row r="5" spans="1:32" hidden="1">
      <c r="A5" s="49" t="s">
        <v>320</v>
      </c>
      <c r="B5" s="49">
        <v>3.9901830264090301</v>
      </c>
      <c r="C5" s="49">
        <v>3.815470182045432</v>
      </c>
      <c r="D5" s="49">
        <v>3.6593746076845588</v>
      </c>
      <c r="E5" s="49">
        <v>3.51667065012695</v>
      </c>
      <c r="F5" s="49">
        <v>3.3840289524460418</v>
      </c>
      <c r="G5" s="49">
        <v>3.259207391256937</v>
      </c>
      <c r="H5" s="49">
        <v>3.1406293666822651</v>
      </c>
      <c r="I5" s="49">
        <v>3.0271471587695089</v>
      </c>
      <c r="J5" s="49">
        <v>2.917901147973847</v>
      </c>
      <c r="K5" s="49">
        <v>2.8122319947400052</v>
      </c>
      <c r="L5" s="49">
        <v>2.7096236555443909</v>
      </c>
      <c r="M5" s="49">
        <v>2.6439102551408529</v>
      </c>
      <c r="N5" s="49">
        <v>2.582474192193644</v>
      </c>
      <c r="O5" s="49">
        <v>2.5239663335224489</v>
      </c>
      <c r="P5" s="49">
        <v>2.4681495275291958</v>
      </c>
      <c r="Q5" s="49">
        <v>2.4141502541972479</v>
      </c>
      <c r="R5" s="49">
        <v>2.361432962743248</v>
      </c>
      <c r="S5" s="49">
        <v>2.3111238886116769</v>
      </c>
      <c r="T5" s="49">
        <v>2.2624114781422611</v>
      </c>
      <c r="U5" s="49">
        <v>2.2154341022295401</v>
      </c>
      <c r="V5" s="49">
        <v>2.1695274559284652</v>
      </c>
      <c r="W5" s="49">
        <v>2.123258744782142</v>
      </c>
      <c r="X5" s="49">
        <v>2.077645532509405</v>
      </c>
      <c r="Y5" s="49">
        <v>2.0336984730087848</v>
      </c>
      <c r="Z5" s="49">
        <v>1.995167819745193</v>
      </c>
      <c r="AA5" s="49">
        <v>1.9338589975981819</v>
      </c>
      <c r="AB5" s="49">
        <v>1.8914475841581579</v>
      </c>
      <c r="AC5" s="49">
        <v>1.8505616348945071</v>
      </c>
      <c r="AD5" s="49">
        <v>1.81104958476453</v>
      </c>
      <c r="AE5" s="49">
        <v>1.772783196763613</v>
      </c>
      <c r="AF5" s="50">
        <v>1.7356530031534561</v>
      </c>
    </row>
    <row r="6" spans="1:32" hidden="1">
      <c r="A6" s="49" t="s">
        <v>321</v>
      </c>
      <c r="B6" s="49">
        <v>4.1671584513172064</v>
      </c>
      <c r="C6" s="49">
        <v>3.984340137325058</v>
      </c>
      <c r="D6" s="49">
        <v>3.8211672711961682</v>
      </c>
      <c r="E6" s="49">
        <v>3.6721284060337398</v>
      </c>
      <c r="F6" s="49">
        <v>3.5337122514095252</v>
      </c>
      <c r="G6" s="49">
        <v>3.4035542660786189</v>
      </c>
      <c r="H6" s="49">
        <v>3.2799918438407958</v>
      </c>
      <c r="I6" s="49">
        <v>3.1618147104541401</v>
      </c>
      <c r="J6" s="49">
        <v>3.0481164377012959</v>
      </c>
      <c r="K6" s="49">
        <v>2.9382018175819908</v>
      </c>
      <c r="L6" s="49">
        <v>2.831526761574124</v>
      </c>
      <c r="M6" s="49">
        <v>2.7626839305046902</v>
      </c>
      <c r="N6" s="49">
        <v>2.6983585268490131</v>
      </c>
      <c r="O6" s="49">
        <v>2.6371237174631919</v>
      </c>
      <c r="P6" s="49">
        <v>2.5787283509162688</v>
      </c>
      <c r="Q6" s="49">
        <v>2.522248835424842</v>
      </c>
      <c r="R6" s="49">
        <v>2.4671190032296679</v>
      </c>
      <c r="S6" s="49">
        <v>2.4145287688069179</v>
      </c>
      <c r="T6" s="49">
        <v>2.3636202884667208</v>
      </c>
      <c r="U6" s="49">
        <v>2.3145395543600662</v>
      </c>
      <c r="V6" s="49">
        <v>2.2665845677736498</v>
      </c>
      <c r="W6" s="49">
        <v>2.218238980019096</v>
      </c>
      <c r="X6" s="49">
        <v>2.1705806390210109</v>
      </c>
      <c r="Y6" s="49">
        <v>2.1246776522752922</v>
      </c>
      <c r="Z6" s="49">
        <v>2.084493786581382</v>
      </c>
      <c r="AA6" s="49">
        <v>2.0202314119640832</v>
      </c>
      <c r="AB6" s="49">
        <v>1.9759352279108851</v>
      </c>
      <c r="AC6" s="49">
        <v>1.933246795552225</v>
      </c>
      <c r="AD6" s="49">
        <v>1.8920062963318769</v>
      </c>
      <c r="AE6" s="49">
        <v>1.852078515388925</v>
      </c>
      <c r="AF6" s="50">
        <v>1.813348033011235</v>
      </c>
    </row>
    <row r="7" spans="1:32" hidden="1">
      <c r="A7" s="49" t="s">
        <v>322</v>
      </c>
      <c r="B7" s="49">
        <v>4.4340767301659518</v>
      </c>
      <c r="C7" s="49">
        <v>4.2389623623905957</v>
      </c>
      <c r="D7" s="49">
        <v>4.0651103989296491</v>
      </c>
      <c r="E7" s="49">
        <v>3.9065491994967401</v>
      </c>
      <c r="F7" s="49">
        <v>3.7594742191377879</v>
      </c>
      <c r="G7" s="49">
        <v>3.6213233946944041</v>
      </c>
      <c r="H7" s="49">
        <v>3.490295209774597</v>
      </c>
      <c r="I7" s="49">
        <v>3.365078257933209</v>
      </c>
      <c r="J7" s="49">
        <v>3.2446903608037219</v>
      </c>
      <c r="K7" s="49">
        <v>3.128378208323503</v>
      </c>
      <c r="L7" s="49">
        <v>3.0155522388919178</v>
      </c>
      <c r="M7" s="49">
        <v>2.9419823375552521</v>
      </c>
      <c r="N7" s="49">
        <v>2.87328975869243</v>
      </c>
      <c r="O7" s="49">
        <v>2.8079312456698422</v>
      </c>
      <c r="P7" s="49">
        <v>2.7456354286997242</v>
      </c>
      <c r="Q7" s="49">
        <v>2.6854033191719799</v>
      </c>
      <c r="R7" s="49">
        <v>2.626622561649278</v>
      </c>
      <c r="S7" s="49">
        <v>2.5705809306855678</v>
      </c>
      <c r="T7" s="49">
        <v>2.5163504665355378</v>
      </c>
      <c r="U7" s="49">
        <v>2.4640893830939521</v>
      </c>
      <c r="V7" s="49">
        <v>2.4130382504497629</v>
      </c>
      <c r="W7" s="49">
        <v>2.3615585629332601</v>
      </c>
      <c r="X7" s="49">
        <v>2.3108144612452519</v>
      </c>
      <c r="Y7" s="49">
        <v>2.2619619226223842</v>
      </c>
      <c r="Z7" s="49">
        <v>2.2192904791421308</v>
      </c>
      <c r="AA7" s="49">
        <v>2.1505545391641672</v>
      </c>
      <c r="AB7" s="49">
        <v>2.1034174800158052</v>
      </c>
      <c r="AC7" s="49">
        <v>2.058012703032376</v>
      </c>
      <c r="AD7" s="49">
        <v>2.014167366289525</v>
      </c>
      <c r="AE7" s="49">
        <v>1.971735250913599</v>
      </c>
      <c r="AF7" s="50">
        <v>1.9305915575275641</v>
      </c>
    </row>
    <row r="8" spans="1:32" hidden="1">
      <c r="A8" s="49" t="s">
        <v>323</v>
      </c>
      <c r="B8" s="49">
        <v>9.7024890430601758</v>
      </c>
      <c r="C8" s="49">
        <v>9.3283292325149461</v>
      </c>
      <c r="D8" s="49">
        <v>8.9685988098823675</v>
      </c>
      <c r="E8" s="49">
        <v>8.6191037751235982</v>
      </c>
      <c r="F8" s="49">
        <v>8.2767698644313299</v>
      </c>
      <c r="G8" s="49">
        <v>7.9392494952991166</v>
      </c>
      <c r="H8" s="49">
        <v>7.6046840376452813</v>
      </c>
      <c r="I8" s="49">
        <v>7.2715530209955581</v>
      </c>
      <c r="J8" s="49">
        <v>6.9385745351907762</v>
      </c>
      <c r="K8" s="49">
        <v>6.6046370676854762</v>
      </c>
      <c r="L8" s="49">
        <v>6.2687513297147124</v>
      </c>
      <c r="M8" s="49">
        <v>6.1295460409967042</v>
      </c>
      <c r="N8" s="49">
        <v>6.0111040634413184</v>
      </c>
      <c r="O8" s="49">
        <v>5.8945605330776507</v>
      </c>
      <c r="P8" s="49">
        <v>5.7800633152251688</v>
      </c>
      <c r="Q8" s="49">
        <v>5.668286680225278</v>
      </c>
      <c r="R8" s="49">
        <v>5.5571539907279117</v>
      </c>
      <c r="S8" s="49">
        <v>5.4469946335072139</v>
      </c>
      <c r="T8" s="49">
        <v>5.3414190638576349</v>
      </c>
      <c r="U8" s="49">
        <v>5.2346390802999574</v>
      </c>
      <c r="V8" s="49">
        <v>5.1270665430024556</v>
      </c>
      <c r="W8" s="49">
        <v>5.0310017432656906</v>
      </c>
      <c r="X8" s="49">
        <v>4.936074998483658</v>
      </c>
      <c r="Y8" s="49">
        <v>4.8411379283003804</v>
      </c>
      <c r="Z8" s="49">
        <v>4.7519445866728383</v>
      </c>
      <c r="AA8" s="49">
        <v>4.6100841195701436</v>
      </c>
      <c r="AB8" s="49">
        <v>4.5076304354920769</v>
      </c>
      <c r="AC8" s="49">
        <v>4.405707026297601</v>
      </c>
      <c r="AD8" s="49">
        <v>4.3041164845130613</v>
      </c>
      <c r="AE8" s="49">
        <v>4.2026792444818586</v>
      </c>
      <c r="AF8" s="50">
        <v>4.1012302427665484</v>
      </c>
    </row>
    <row r="9" spans="1:32" hidden="1">
      <c r="A9" s="49" t="s">
        <v>324</v>
      </c>
      <c r="B9" s="49">
        <v>14.72646682429323</v>
      </c>
      <c r="C9" s="49">
        <v>14.12636279001547</v>
      </c>
      <c r="D9" s="49">
        <v>13.57134485778877</v>
      </c>
      <c r="E9" s="49">
        <v>13.046270943020501</v>
      </c>
      <c r="F9" s="49">
        <v>12.54137642197351</v>
      </c>
      <c r="G9" s="49">
        <v>12.04991607498685</v>
      </c>
      <c r="H9" s="49">
        <v>11.566958363931031</v>
      </c>
      <c r="I9" s="49">
        <v>11.088716130940989</v>
      </c>
      <c r="J9" s="49">
        <v>10.612149968820139</v>
      </c>
      <c r="K9" s="49">
        <v>10.1347200233838</v>
      </c>
      <c r="L9" s="49">
        <v>9.6542231112900367</v>
      </c>
      <c r="M9" s="49">
        <v>9.4003517868796962</v>
      </c>
      <c r="N9" s="49">
        <v>9.1717110939250013</v>
      </c>
      <c r="O9" s="49">
        <v>8.9592398302027547</v>
      </c>
      <c r="P9" s="49">
        <v>8.7592123790715402</v>
      </c>
      <c r="Q9" s="49">
        <v>8.5693426305503362</v>
      </c>
      <c r="R9" s="49">
        <v>8.3889228969453349</v>
      </c>
      <c r="S9" s="49">
        <v>8.2141028529928057</v>
      </c>
      <c r="T9" s="49">
        <v>8.0452418145287723</v>
      </c>
      <c r="U9" s="49">
        <v>7.882894320152376</v>
      </c>
      <c r="V9" s="49">
        <v>7.7220657078539059</v>
      </c>
      <c r="W9" s="49">
        <v>7.5497625808572026</v>
      </c>
      <c r="X9" s="49">
        <v>7.3813260284424427</v>
      </c>
      <c r="Y9" s="49">
        <v>7.2187414528440303</v>
      </c>
      <c r="Z9" s="49">
        <v>7.0659310867806697</v>
      </c>
      <c r="AA9" s="49">
        <v>6.8667536613834219</v>
      </c>
      <c r="AB9" s="49">
        <v>6.7098638167580447</v>
      </c>
      <c r="AC9" s="49">
        <v>6.5566433456451438</v>
      </c>
      <c r="AD9" s="49">
        <v>6.4064600711066628</v>
      </c>
      <c r="AE9" s="49">
        <v>6.2587893563804222</v>
      </c>
      <c r="AF9" s="50">
        <v>6.1131897622339544</v>
      </c>
    </row>
    <row r="10" spans="1:32" hidden="1">
      <c r="A10" s="49" t="s">
        <v>325</v>
      </c>
      <c r="B10" s="49">
        <v>18.72118172095238</v>
      </c>
      <c r="C10" s="49">
        <v>17.96895060690883</v>
      </c>
      <c r="D10" s="49">
        <v>17.280012876248289</v>
      </c>
      <c r="E10" s="49">
        <v>16.634343414348031</v>
      </c>
      <c r="F10" s="49">
        <v>16.019142907117391</v>
      </c>
      <c r="G10" s="49">
        <v>15.42568049039825</v>
      </c>
      <c r="H10" s="49">
        <v>14.847681375401161</v>
      </c>
      <c r="I10" s="49">
        <v>14.28043374578529</v>
      </c>
      <c r="J10" s="49">
        <v>13.720261447995041</v>
      </c>
      <c r="K10" s="49">
        <v>13.164196044249071</v>
      </c>
      <c r="L10" s="49">
        <v>12.60976374327311</v>
      </c>
      <c r="M10" s="49">
        <v>12.282086991986921</v>
      </c>
      <c r="N10" s="49">
        <v>11.989615526604981</v>
      </c>
      <c r="O10" s="49">
        <v>11.71970802810783</v>
      </c>
      <c r="P10" s="49">
        <v>11.467171922803891</v>
      </c>
      <c r="Q10" s="49">
        <v>11.228823078088849</v>
      </c>
      <c r="R10" s="49">
        <v>11.00368264839064</v>
      </c>
      <c r="S10" s="49">
        <v>10.786372948578251</v>
      </c>
      <c r="T10" s="49">
        <v>10.577403587399219</v>
      </c>
      <c r="U10" s="49">
        <v>10.37755815996262</v>
      </c>
      <c r="V10" s="49">
        <v>10.17984917484724</v>
      </c>
      <c r="W10" s="49">
        <v>9.9650686279750609</v>
      </c>
      <c r="X10" s="49">
        <v>9.7559580775905452</v>
      </c>
      <c r="Y10" s="49">
        <v>9.5553235721059302</v>
      </c>
      <c r="Z10" s="49">
        <v>9.3686995202291214</v>
      </c>
      <c r="AA10" s="49">
        <v>9.1172324618788831</v>
      </c>
      <c r="AB10" s="49">
        <v>8.925465721518222</v>
      </c>
      <c r="AC10" s="49">
        <v>8.7391917472758962</v>
      </c>
      <c r="AD10" s="49">
        <v>8.5575442660976861</v>
      </c>
      <c r="AE10" s="49">
        <v>8.3798069985417527</v>
      </c>
      <c r="AF10" s="50">
        <v>8.2053798162073797</v>
      </c>
    </row>
    <row r="11" spans="1:32" hidden="1">
      <c r="A11" s="49" t="s">
        <v>326</v>
      </c>
      <c r="B11" s="49">
        <v>8.4760558314432206</v>
      </c>
      <c r="C11" s="49">
        <v>7.9974819260153982</v>
      </c>
      <c r="D11" s="49">
        <v>7.5416203571542422</v>
      </c>
      <c r="E11" s="49">
        <v>7.1018088849220034</v>
      </c>
      <c r="F11" s="49">
        <v>6.6737696917495848</v>
      </c>
      <c r="G11" s="49">
        <v>6.2545951649489862</v>
      </c>
      <c r="H11" s="49">
        <v>5.8422182102862941</v>
      </c>
      <c r="I11" s="49">
        <v>5.4351144308981736</v>
      </c>
      <c r="J11" s="49">
        <v>5.0321246014652496</v>
      </c>
      <c r="K11" s="49">
        <v>4.632343701958308</v>
      </c>
      <c r="L11" s="49">
        <v>4.2350487668658419</v>
      </c>
      <c r="M11" s="49">
        <v>4.1112512228957163</v>
      </c>
      <c r="N11" s="49">
        <v>3.9914358884036232</v>
      </c>
      <c r="O11" s="49">
        <v>3.8742671789170839</v>
      </c>
      <c r="P11" s="49">
        <v>3.7595129999010002</v>
      </c>
      <c r="Q11" s="49">
        <v>3.646310977923501</v>
      </c>
      <c r="R11" s="49">
        <v>3.5341346696793372</v>
      </c>
      <c r="S11" s="49">
        <v>3.424101658226459</v>
      </c>
      <c r="T11" s="49">
        <v>3.3154113281147759</v>
      </c>
      <c r="U11" s="49">
        <v>3.2082027108058719</v>
      </c>
      <c r="V11" s="49">
        <v>3.1018222004101101</v>
      </c>
      <c r="W11" s="49">
        <v>2.9962032884943781</v>
      </c>
      <c r="X11" s="49">
        <v>2.890767218677325</v>
      </c>
      <c r="Y11" s="49">
        <v>2.7865023324618021</v>
      </c>
      <c r="Z11" s="49">
        <v>2.6870553121840071</v>
      </c>
      <c r="AA11" s="49">
        <v>2.5649813251318929</v>
      </c>
      <c r="AB11" s="49">
        <v>2.4608695718680971</v>
      </c>
      <c r="AC11" s="49">
        <v>2.3577741841235631</v>
      </c>
      <c r="AD11" s="49">
        <v>2.255538582477703</v>
      </c>
      <c r="AE11" s="49">
        <v>2.1540297766569698</v>
      </c>
      <c r="AF11" s="50">
        <v>2.0531337316339209</v>
      </c>
    </row>
    <row r="12" spans="1:32" hidden="1">
      <c r="A12" s="49" t="s">
        <v>327</v>
      </c>
      <c r="B12" s="49">
        <v>8.7782524199747733</v>
      </c>
      <c r="C12" s="49">
        <v>8.2832923749047147</v>
      </c>
      <c r="D12" s="49">
        <v>7.8120024952034672</v>
      </c>
      <c r="E12" s="49">
        <v>7.3574654851736829</v>
      </c>
      <c r="F12" s="49">
        <v>6.9152414114570933</v>
      </c>
      <c r="G12" s="49">
        <v>6.4823138148442458</v>
      </c>
      <c r="H12" s="49">
        <v>6.056539360114229</v>
      </c>
      <c r="I12" s="49">
        <v>5.636338427489564</v>
      </c>
      <c r="J12" s="49">
        <v>5.2205106984586376</v>
      </c>
      <c r="K12" s="49">
        <v>4.8081198958747589</v>
      </c>
      <c r="L12" s="49">
        <v>4.3984188496449246</v>
      </c>
      <c r="M12" s="49">
        <v>4.2699852213183416</v>
      </c>
      <c r="N12" s="49">
        <v>4.145738869676709</v>
      </c>
      <c r="O12" s="49">
        <v>4.0242724900420068</v>
      </c>
      <c r="P12" s="49">
        <v>3.905341561724966</v>
      </c>
      <c r="Q12" s="49">
        <v>3.7880373955711621</v>
      </c>
      <c r="R12" s="49">
        <v>3.6718052790393472</v>
      </c>
      <c r="S12" s="49">
        <v>3.5578229052783881</v>
      </c>
      <c r="T12" s="49">
        <v>3.4452466448807049</v>
      </c>
      <c r="U12" s="49">
        <v>3.3342230270972641</v>
      </c>
      <c r="V12" s="49">
        <v>3.224063323890852</v>
      </c>
      <c r="W12" s="49">
        <v>3.1145904512143652</v>
      </c>
      <c r="X12" s="49">
        <v>3.0053384892620021</v>
      </c>
      <c r="Y12" s="49">
        <v>2.89735133546418</v>
      </c>
      <c r="Z12" s="49">
        <v>2.7944820262873109</v>
      </c>
      <c r="AA12" s="49">
        <v>2.6677450933148301</v>
      </c>
      <c r="AB12" s="49">
        <v>2.5600063928838952</v>
      </c>
      <c r="AC12" s="49">
        <v>2.453375405406466</v>
      </c>
      <c r="AD12" s="49">
        <v>2.3476890485836139</v>
      </c>
      <c r="AE12" s="49">
        <v>2.2428089551929071</v>
      </c>
      <c r="AF12" s="50">
        <v>2.1386166204695432</v>
      </c>
    </row>
    <row r="13" spans="1:32" hidden="1">
      <c r="A13" s="49" t="s">
        <v>328</v>
      </c>
      <c r="B13" s="49">
        <v>9.2272326365107258</v>
      </c>
      <c r="C13" s="49">
        <v>8.7079581745049293</v>
      </c>
      <c r="D13" s="49">
        <v>8.2139756190344251</v>
      </c>
      <c r="E13" s="49">
        <v>7.7378826209716589</v>
      </c>
      <c r="F13" s="49">
        <v>7.2749285004701436</v>
      </c>
      <c r="G13" s="49">
        <v>6.8218860739888862</v>
      </c>
      <c r="H13" s="49">
        <v>6.3764625481214443</v>
      </c>
      <c r="I13" s="49">
        <v>5.9369683422596946</v>
      </c>
      <c r="J13" s="49">
        <v>5.5021197113809581</v>
      </c>
      <c r="K13" s="49">
        <v>5.0709153912495823</v>
      </c>
      <c r="L13" s="49">
        <v>4.6425564057746351</v>
      </c>
      <c r="M13" s="49">
        <v>4.5070863253637103</v>
      </c>
      <c r="N13" s="49">
        <v>4.376134820860238</v>
      </c>
      <c r="O13" s="49">
        <v>4.2481855007955858</v>
      </c>
      <c r="P13" s="49">
        <v>4.122976492169931</v>
      </c>
      <c r="Q13" s="49">
        <v>3.9995280006238629</v>
      </c>
      <c r="R13" s="49">
        <v>3.8772417735556162</v>
      </c>
      <c r="S13" s="49">
        <v>3.757391968451345</v>
      </c>
      <c r="T13" s="49">
        <v>3.6390681729211218</v>
      </c>
      <c r="U13" s="49">
        <v>3.5224301303805929</v>
      </c>
      <c r="V13" s="49">
        <v>3.4067339279090549</v>
      </c>
      <c r="W13" s="49">
        <v>3.2919135471460201</v>
      </c>
      <c r="X13" s="49">
        <v>3.1773048884222712</v>
      </c>
      <c r="Y13" s="49">
        <v>3.0640369330542021</v>
      </c>
      <c r="Z13" s="49">
        <v>2.9562770623420231</v>
      </c>
      <c r="AA13" s="49">
        <v>2.8226707130312509</v>
      </c>
      <c r="AB13" s="49">
        <v>2.7095871390012558</v>
      </c>
      <c r="AC13" s="49">
        <v>2.597672102722048</v>
      </c>
      <c r="AD13" s="49">
        <v>2.4867484412704028</v>
      </c>
      <c r="AE13" s="49">
        <v>2.376665744856842</v>
      </c>
      <c r="AF13" s="50">
        <v>2.2672951009188749</v>
      </c>
    </row>
    <row r="14" spans="1:32" hidden="1">
      <c r="A14" s="49" t="s">
        <v>329</v>
      </c>
      <c r="B14" s="49">
        <v>5.1150801683760214</v>
      </c>
      <c r="C14" s="49">
        <v>4.8858516243031946</v>
      </c>
      <c r="D14" s="49">
        <v>4.6836563640876268</v>
      </c>
      <c r="E14" s="49">
        <v>4.5008838714619763</v>
      </c>
      <c r="F14" s="49">
        <v>4.3326858169612192</v>
      </c>
      <c r="G14" s="49">
        <v>4.1757974975211694</v>
      </c>
      <c r="H14" s="49">
        <v>4.0279235500400699</v>
      </c>
      <c r="I14" s="49">
        <v>3.887393253083633</v>
      </c>
      <c r="J14" s="49">
        <v>3.752955471432549</v>
      </c>
      <c r="K14" s="49">
        <v>3.6236507430448941</v>
      </c>
      <c r="L14" s="49">
        <v>3.4987282826322619</v>
      </c>
      <c r="M14" s="49">
        <v>3.411478530775836</v>
      </c>
      <c r="N14" s="49">
        <v>3.330394062702748</v>
      </c>
      <c r="O14" s="49">
        <v>3.253503381097671</v>
      </c>
      <c r="P14" s="49">
        <v>3.180459779143622</v>
      </c>
      <c r="Q14" s="49">
        <v>3.109987809520272</v>
      </c>
      <c r="R14" s="49">
        <v>3.041306119730228</v>
      </c>
      <c r="S14" s="49">
        <v>2.9760588480838002</v>
      </c>
      <c r="T14" s="49">
        <v>2.913061718507906</v>
      </c>
      <c r="U14" s="49">
        <v>2.8525169537426369</v>
      </c>
      <c r="V14" s="49">
        <v>2.7934558760306052</v>
      </c>
      <c r="W14" s="49">
        <v>2.7337853670613459</v>
      </c>
      <c r="X14" s="49">
        <v>2.6749950906999009</v>
      </c>
      <c r="Y14" s="49">
        <v>2.61856075695396</v>
      </c>
      <c r="Z14" s="49">
        <v>2.569956041034104</v>
      </c>
      <c r="AA14" s="49">
        <v>2.4880408513574039</v>
      </c>
      <c r="AB14" s="49">
        <v>2.433627843121049</v>
      </c>
      <c r="AC14" s="49">
        <v>2.3813707724943858</v>
      </c>
      <c r="AD14" s="49">
        <v>2.3310498833019522</v>
      </c>
      <c r="AE14" s="49">
        <v>2.2824793723202448</v>
      </c>
      <c r="AF14" s="50">
        <v>2.2355007505996429</v>
      </c>
    </row>
    <row r="15" spans="1:32" hidden="1">
      <c r="A15" s="49" t="s">
        <v>330</v>
      </c>
      <c r="B15" s="49">
        <v>9.9080212948958568</v>
      </c>
      <c r="C15" s="49">
        <v>9.352111830709271</v>
      </c>
      <c r="D15" s="49">
        <v>8.827179656053147</v>
      </c>
      <c r="E15" s="49">
        <v>8.3241474608675432</v>
      </c>
      <c r="F15" s="49">
        <v>7.8371936749237481</v>
      </c>
      <c r="G15" s="49">
        <v>7.3623668147674017</v>
      </c>
      <c r="H15" s="49">
        <v>6.8968620607859288</v>
      </c>
      <c r="I15" s="49">
        <v>6.4386146450299702</v>
      </c>
      <c r="J15" s="49">
        <v>5.9860575591911793</v>
      </c>
      <c r="K15" s="49">
        <v>5.5379701559609353</v>
      </c>
      <c r="L15" s="49">
        <v>5.0933797419820488</v>
      </c>
      <c r="M15" s="49">
        <v>4.9460323321694366</v>
      </c>
      <c r="N15" s="49">
        <v>4.8042912836492251</v>
      </c>
      <c r="O15" s="49">
        <v>4.6662533783042539</v>
      </c>
      <c r="P15" s="49">
        <v>4.5315921088561337</v>
      </c>
      <c r="Q15" s="49">
        <v>4.3990769473348337</v>
      </c>
      <c r="R15" s="49">
        <v>4.2679564553569884</v>
      </c>
      <c r="S15" s="49">
        <v>4.1398365872990439</v>
      </c>
      <c r="T15" s="49">
        <v>4.0135729625269594</v>
      </c>
      <c r="U15" s="49">
        <v>3.8893685037970811</v>
      </c>
      <c r="V15" s="49">
        <v>3.766287325955767</v>
      </c>
      <c r="W15" s="49">
        <v>3.643987703609699</v>
      </c>
      <c r="X15" s="49">
        <v>3.521919436742456</v>
      </c>
      <c r="Y15" s="49">
        <v>3.4015072125487671</v>
      </c>
      <c r="Z15" s="49">
        <v>3.2880127274561239</v>
      </c>
      <c r="AA15" s="49">
        <v>3.1418536800197869</v>
      </c>
      <c r="AB15" s="49">
        <v>3.021563838924155</v>
      </c>
      <c r="AC15" s="49">
        <v>2.902715620311445</v>
      </c>
      <c r="AD15" s="49">
        <v>2.7850864598996958</v>
      </c>
      <c r="AE15" s="49">
        <v>2.668487299389203</v>
      </c>
      <c r="AF15" s="50">
        <v>2.5527559946844431</v>
      </c>
    </row>
    <row r="16" spans="1:32" hidden="1">
      <c r="A16" s="49" t="s">
        <v>331</v>
      </c>
      <c r="B16" s="49">
        <v>3.4625058553486419</v>
      </c>
      <c r="C16" s="49">
        <v>3.366142057499975</v>
      </c>
      <c r="D16" s="49">
        <v>3.2772811500919068</v>
      </c>
      <c r="E16" s="49">
        <v>3.1942961495147428</v>
      </c>
      <c r="F16" s="49">
        <v>3.1160268317042421</v>
      </c>
      <c r="G16" s="49">
        <v>3.041617814316782</v>
      </c>
      <c r="H16" s="49">
        <v>2.9704209689135079</v>
      </c>
      <c r="I16" s="49">
        <v>2.90193382580166</v>
      </c>
      <c r="J16" s="49">
        <v>2.8357591776830411</v>
      </c>
      <c r="K16" s="49">
        <v>2.7715777151072931</v>
      </c>
      <c r="L16" s="49">
        <v>2.7091289692020362</v>
      </c>
      <c r="M16" s="49">
        <v>2.6528404778681129</v>
      </c>
      <c r="N16" s="49">
        <v>2.607221507073064</v>
      </c>
      <c r="O16" s="49">
        <v>2.563006341253069</v>
      </c>
      <c r="P16" s="49">
        <v>2.520262589582388</v>
      </c>
      <c r="Q16" s="49">
        <v>2.479315738555814</v>
      </c>
      <c r="R16" s="49">
        <v>2.439146271241055</v>
      </c>
      <c r="S16" s="49">
        <v>2.3999130048960682</v>
      </c>
      <c r="T16" s="49">
        <v>2.363377586633451</v>
      </c>
      <c r="U16" s="49">
        <v>2.3267102001240381</v>
      </c>
      <c r="V16" s="49">
        <v>2.290111926020272</v>
      </c>
      <c r="W16" s="49">
        <v>2.2575520681351411</v>
      </c>
      <c r="X16" s="49">
        <v>2.2262244064270669</v>
      </c>
      <c r="Y16" s="49">
        <v>2.1955802487984499</v>
      </c>
      <c r="Z16" s="49">
        <v>2.1684466051803519</v>
      </c>
      <c r="AA16" s="49">
        <v>2.1162570796009459</v>
      </c>
      <c r="AB16" s="49">
        <v>2.0840619840462642</v>
      </c>
      <c r="AC16" s="49">
        <v>2.0528646133726358</v>
      </c>
      <c r="AD16" s="49">
        <v>2.0225853832935718</v>
      </c>
      <c r="AE16" s="49">
        <v>1.993154624211612</v>
      </c>
      <c r="AF16" s="50">
        <v>1.9645109796299021</v>
      </c>
    </row>
    <row r="17" spans="1:32" hidden="1">
      <c r="A17" s="49" t="s">
        <v>332</v>
      </c>
      <c r="B17" s="49">
        <v>4.194163721276869</v>
      </c>
      <c r="C17" s="49">
        <v>4.0782165279096754</v>
      </c>
      <c r="D17" s="49">
        <v>3.971516261193428</v>
      </c>
      <c r="E17" s="49">
        <v>3.872047859068696</v>
      </c>
      <c r="F17" s="49">
        <v>3.7783741038584102</v>
      </c>
      <c r="G17" s="49">
        <v>3.689435173821396</v>
      </c>
      <c r="H17" s="49">
        <v>3.604427830043039</v>
      </c>
      <c r="I17" s="49">
        <v>3.5227291601458179</v>
      </c>
      <c r="J17" s="49">
        <v>3.4438465653716759</v>
      </c>
      <c r="K17" s="49">
        <v>3.367383880866389</v>
      </c>
      <c r="L17" s="49">
        <v>3.293017780443817</v>
      </c>
      <c r="M17" s="49">
        <v>3.2245098944808142</v>
      </c>
      <c r="N17" s="49">
        <v>3.1691626854226209</v>
      </c>
      <c r="O17" s="49">
        <v>3.1155386218199541</v>
      </c>
      <c r="P17" s="49">
        <v>3.06372132657562</v>
      </c>
      <c r="Q17" s="49">
        <v>3.0141127553254292</v>
      </c>
      <c r="R17" s="49">
        <v>2.9654545352518888</v>
      </c>
      <c r="S17" s="49">
        <v>2.9179428632883448</v>
      </c>
      <c r="T17" s="49">
        <v>2.8737525618574939</v>
      </c>
      <c r="U17" s="49">
        <v>2.8293905011905629</v>
      </c>
      <c r="V17" s="49">
        <v>2.7851050304292482</v>
      </c>
      <c r="W17" s="49">
        <v>2.745796923278677</v>
      </c>
      <c r="X17" s="49">
        <v>2.7079988914308331</v>
      </c>
      <c r="Y17" s="49">
        <v>2.6710336442642801</v>
      </c>
      <c r="Z17" s="49">
        <v>2.638390270124273</v>
      </c>
      <c r="AA17" s="49">
        <v>2.574814186932521</v>
      </c>
      <c r="AB17" s="49">
        <v>2.5359047257468599</v>
      </c>
      <c r="AC17" s="49">
        <v>2.4982164881208369</v>
      </c>
      <c r="AD17" s="49">
        <v>2.461651238456477</v>
      </c>
      <c r="AE17" s="49">
        <v>2.4261229921142768</v>
      </c>
      <c r="AF17" s="50">
        <v>2.391556036172346</v>
      </c>
    </row>
    <row r="18" spans="1:32" hidden="1">
      <c r="A18" s="49" t="s">
        <v>333</v>
      </c>
      <c r="B18" s="49">
        <v>6.1187803264607901</v>
      </c>
      <c r="C18" s="49">
        <v>5.9513585330370029</v>
      </c>
      <c r="D18" s="49">
        <v>5.7977503641114696</v>
      </c>
      <c r="E18" s="49">
        <v>5.6549167655963828</v>
      </c>
      <c r="F18" s="49">
        <v>5.5206891221767593</v>
      </c>
      <c r="G18" s="49">
        <v>5.3934673077629158</v>
      </c>
      <c r="H18" s="49">
        <v>5.2720376868672796</v>
      </c>
      <c r="I18" s="49">
        <v>5.1554582322200586</v>
      </c>
      <c r="J18" s="49">
        <v>5.0429831743357711</v>
      </c>
      <c r="K18" s="49">
        <v>4.9340119542993932</v>
      </c>
      <c r="L18" s="49">
        <v>4.8280536696938876</v>
      </c>
      <c r="M18" s="49">
        <v>4.7274351343216177</v>
      </c>
      <c r="N18" s="49">
        <v>4.6465012992247274</v>
      </c>
      <c r="O18" s="49">
        <v>4.5681276916630811</v>
      </c>
      <c r="P18" s="49">
        <v>4.4924398070819196</v>
      </c>
      <c r="Q18" s="49">
        <v>4.4200397532895188</v>
      </c>
      <c r="R18" s="49">
        <v>4.3490437288080397</v>
      </c>
      <c r="S18" s="49">
        <v>4.2797457636776617</v>
      </c>
      <c r="T18" s="49">
        <v>4.2154023397956539</v>
      </c>
      <c r="U18" s="49">
        <v>4.1507836958966537</v>
      </c>
      <c r="V18" s="49">
        <v>4.0862619338245691</v>
      </c>
      <c r="W18" s="49">
        <v>4.0291820611459181</v>
      </c>
      <c r="X18" s="49">
        <v>3.9743463608206051</v>
      </c>
      <c r="Y18" s="49">
        <v>3.9207410372446878</v>
      </c>
      <c r="Z18" s="49">
        <v>3.8735905545455331</v>
      </c>
      <c r="AA18" s="49">
        <v>3.7801081011332358</v>
      </c>
      <c r="AB18" s="49">
        <v>3.723542995604479</v>
      </c>
      <c r="AC18" s="49">
        <v>3.6687907479318129</v>
      </c>
      <c r="AD18" s="49">
        <v>3.6157045254973119</v>
      </c>
      <c r="AE18" s="49">
        <v>3.564155829136872</v>
      </c>
      <c r="AF18" s="50">
        <v>3.51403153061975</v>
      </c>
    </row>
    <row r="19" spans="1:32" hidden="1">
      <c r="A19" s="49" t="s">
        <v>334</v>
      </c>
      <c r="B19" s="49">
        <v>4.5433733655038679</v>
      </c>
      <c r="C19" s="49">
        <v>4.3968564899270923</v>
      </c>
      <c r="D19" s="49">
        <v>4.26831892244439</v>
      </c>
      <c r="E19" s="49">
        <v>4.1526499969020598</v>
      </c>
      <c r="F19" s="49">
        <v>4.0466275497341488</v>
      </c>
      <c r="G19" s="49">
        <v>3.9480940004250549</v>
      </c>
      <c r="H19" s="49">
        <v>3.855536348986905</v>
      </c>
      <c r="I19" s="49">
        <v>3.767854068258766</v>
      </c>
      <c r="J19" s="49">
        <v>3.6842224922357798</v>
      </c>
      <c r="K19" s="49">
        <v>3.6040082343288922</v>
      </c>
      <c r="L19" s="49">
        <v>3.5267145924954599</v>
      </c>
      <c r="M19" s="49">
        <v>3.4355318927413281</v>
      </c>
      <c r="N19" s="49">
        <v>3.355291801053486</v>
      </c>
      <c r="O19" s="49">
        <v>3.282229407800501</v>
      </c>
      <c r="P19" s="49">
        <v>3.2147834309085188</v>
      </c>
      <c r="Q19" s="49">
        <v>3.1519904350419208</v>
      </c>
      <c r="R19" s="49">
        <v>3.0935360003937031</v>
      </c>
      <c r="S19" s="49">
        <v>3.0378330047700368</v>
      </c>
      <c r="T19" s="49">
        <v>2.9850110446597671</v>
      </c>
      <c r="U19" s="49">
        <v>2.935278518251534</v>
      </c>
      <c r="V19" s="49">
        <v>2.8866008235185792</v>
      </c>
      <c r="W19" s="49">
        <v>2.832287819144645</v>
      </c>
      <c r="X19" s="49">
        <v>2.7801821514391012</v>
      </c>
      <c r="Y19" s="49">
        <v>2.7310809878368341</v>
      </c>
      <c r="Z19" s="49">
        <v>2.6865605351426209</v>
      </c>
      <c r="AA19" s="49">
        <v>2.6240134827976078</v>
      </c>
      <c r="AB19" s="49">
        <v>2.579145562856485</v>
      </c>
      <c r="AC19" s="49">
        <v>2.536400640618619</v>
      </c>
      <c r="AD19" s="49">
        <v>2.4955264056898852</v>
      </c>
      <c r="AE19" s="49">
        <v>2.4563152202257008</v>
      </c>
      <c r="AF19" s="50">
        <v>2.4185941369306598</v>
      </c>
    </row>
    <row r="20" spans="1:32" hidden="1">
      <c r="A20" s="49" t="s">
        <v>335</v>
      </c>
      <c r="B20" s="49">
        <v>5.4065087938840071</v>
      </c>
      <c r="C20" s="49">
        <v>5.2335347420878318</v>
      </c>
      <c r="D20" s="49">
        <v>5.0833378814714996</v>
      </c>
      <c r="E20" s="49">
        <v>4.949444063360521</v>
      </c>
      <c r="F20" s="49">
        <v>4.8277719382602138</v>
      </c>
      <c r="G20" s="49">
        <v>4.7155889519322187</v>
      </c>
      <c r="H20" s="49">
        <v>4.6109791733356813</v>
      </c>
      <c r="I20" s="49">
        <v>4.5125492097403734</v>
      </c>
      <c r="J20" s="49">
        <v>4.4192551238734978</v>
      </c>
      <c r="K20" s="49">
        <v>4.3302952755717889</v>
      </c>
      <c r="L20" s="49">
        <v>4.2450411570949349</v>
      </c>
      <c r="M20" s="49">
        <v>4.1336642470939182</v>
      </c>
      <c r="N20" s="49">
        <v>4.0361519540246862</v>
      </c>
      <c r="O20" s="49">
        <v>3.9477188112223431</v>
      </c>
      <c r="P20" s="49">
        <v>3.866380716161339</v>
      </c>
      <c r="Q20" s="49">
        <v>3.790913569705364</v>
      </c>
      <c r="R20" s="49">
        <v>3.7209183251674922</v>
      </c>
      <c r="S20" s="49">
        <v>3.6543779900975562</v>
      </c>
      <c r="T20" s="49">
        <v>3.5914579509277482</v>
      </c>
      <c r="U20" s="49">
        <v>3.5324237588391698</v>
      </c>
      <c r="V20" s="49">
        <v>3.4746895216862241</v>
      </c>
      <c r="W20" s="49">
        <v>3.4097490269022441</v>
      </c>
      <c r="X20" s="49">
        <v>3.3475758720628281</v>
      </c>
      <c r="Y20" s="49">
        <v>3.289184474483938</v>
      </c>
      <c r="Z20" s="49">
        <v>3.2365799808902129</v>
      </c>
      <c r="AA20" s="49">
        <v>3.1610171852970579</v>
      </c>
      <c r="AB20" s="49">
        <v>3.1078973080893788</v>
      </c>
      <c r="AC20" s="49">
        <v>3.0574415920460809</v>
      </c>
      <c r="AD20" s="49">
        <v>3.0093299793092161</v>
      </c>
      <c r="AE20" s="49">
        <v>2.9632991583634558</v>
      </c>
      <c r="AF20" s="50">
        <v>2.9191298818276108</v>
      </c>
    </row>
    <row r="21" spans="1:32" hidden="1">
      <c r="A21" s="49" t="s">
        <v>336</v>
      </c>
      <c r="B21" s="49">
        <v>6.5574319433339561</v>
      </c>
      <c r="C21" s="49">
        <v>6.2656783421173063</v>
      </c>
      <c r="D21" s="49">
        <v>6.0073901158410301</v>
      </c>
      <c r="E21" s="49">
        <v>5.7731261979602104</v>
      </c>
      <c r="F21" s="49">
        <v>5.5568710831496659</v>
      </c>
      <c r="G21" s="49">
        <v>5.3545734174673694</v>
      </c>
      <c r="H21" s="49">
        <v>5.1633842257940783</v>
      </c>
      <c r="I21" s="49">
        <v>4.9812294203505312</v>
      </c>
      <c r="J21" s="49">
        <v>4.8065554731643658</v>
      </c>
      <c r="K21" s="49">
        <v>4.6381707549791287</v>
      </c>
      <c r="L21" s="49">
        <v>4.4751425800160778</v>
      </c>
      <c r="M21" s="49">
        <v>4.3645715563969976</v>
      </c>
      <c r="N21" s="49">
        <v>4.2616018538207916</v>
      </c>
      <c r="O21" s="49">
        <v>4.1638131874750153</v>
      </c>
      <c r="P21" s="49">
        <v>4.0707826383639549</v>
      </c>
      <c r="Q21" s="49">
        <v>3.980942732875548</v>
      </c>
      <c r="R21" s="49">
        <v>3.893332691564952</v>
      </c>
      <c r="S21" s="49">
        <v>3.80998007843528</v>
      </c>
      <c r="T21" s="49">
        <v>3.7294277610589002</v>
      </c>
      <c r="U21" s="49">
        <v>3.651926783747387</v>
      </c>
      <c r="V21" s="49">
        <v>3.576283850971969</v>
      </c>
      <c r="W21" s="49">
        <v>3.4999296588670759</v>
      </c>
      <c r="X21" s="49">
        <v>3.4246881608772082</v>
      </c>
      <c r="Y21" s="49">
        <v>3.352378803127039</v>
      </c>
      <c r="Z21" s="49">
        <v>3.28975000137061</v>
      </c>
      <c r="AA21" s="49">
        <v>3.186073797497158</v>
      </c>
      <c r="AB21" s="49">
        <v>3.1163360442555739</v>
      </c>
      <c r="AC21" s="49">
        <v>3.0492803931630661</v>
      </c>
      <c r="AD21" s="49">
        <v>2.9846347994289268</v>
      </c>
      <c r="AE21" s="49">
        <v>2.9221692115283919</v>
      </c>
      <c r="AF21" s="50">
        <v>2.8616873622262169</v>
      </c>
    </row>
    <row r="22" spans="1:32" hidden="1">
      <c r="A22" s="49" t="s">
        <v>337</v>
      </c>
      <c r="B22" s="49">
        <v>5.4174335838103858</v>
      </c>
      <c r="C22" s="49">
        <v>5.1835377977745107</v>
      </c>
      <c r="D22" s="49">
        <v>4.956708787741988</v>
      </c>
      <c r="E22" s="49">
        <v>4.7351834025564479</v>
      </c>
      <c r="F22" s="49">
        <v>4.5176887458491848</v>
      </c>
      <c r="G22" s="49">
        <v>4.3032722374771568</v>
      </c>
      <c r="H22" s="49">
        <v>4.0911990400276848</v>
      </c>
      <c r="I22" s="49">
        <v>3.8808872143642632</v>
      </c>
      <c r="J22" s="49">
        <v>3.6718651186494919</v>
      </c>
      <c r="K22" s="49">
        <v>3.4637424944221098</v>
      </c>
      <c r="L22" s="49">
        <v>3.2561902855471012</v>
      </c>
      <c r="M22" s="49">
        <v>3.1795443282773501</v>
      </c>
      <c r="N22" s="49">
        <v>3.112228201784669</v>
      </c>
      <c r="O22" s="49">
        <v>3.0458624909836791</v>
      </c>
      <c r="P22" s="49">
        <v>2.980516508051537</v>
      </c>
      <c r="Q22" s="49">
        <v>2.9164945936861062</v>
      </c>
      <c r="R22" s="49">
        <v>2.8528750252155941</v>
      </c>
      <c r="S22" s="49">
        <v>2.789807709051833</v>
      </c>
      <c r="T22" s="49">
        <v>2.7289089354118961</v>
      </c>
      <c r="U22" s="49">
        <v>2.6675981286118229</v>
      </c>
      <c r="V22" s="49">
        <v>2.606061029411523</v>
      </c>
      <c r="W22" s="49">
        <v>2.549285398968399</v>
      </c>
      <c r="X22" s="49">
        <v>2.493182100061563</v>
      </c>
      <c r="Y22" s="49">
        <v>2.437247108437123</v>
      </c>
      <c r="Z22" s="49">
        <v>2.3840747801628419</v>
      </c>
      <c r="AA22" s="49">
        <v>2.3074280052930192</v>
      </c>
      <c r="AB22" s="49">
        <v>2.2486751420630671</v>
      </c>
      <c r="AC22" s="49">
        <v>2.190371718910562</v>
      </c>
      <c r="AD22" s="49">
        <v>2.132442615450783</v>
      </c>
      <c r="AE22" s="49">
        <v>2.0748213643000639</v>
      </c>
      <c r="AF22" s="50">
        <v>2.017448716065914</v>
      </c>
    </row>
    <row r="23" spans="1:32" hidden="1">
      <c r="A23" s="49" t="s">
        <v>338</v>
      </c>
      <c r="B23" s="49">
        <v>6.3443143049684938</v>
      </c>
      <c r="C23" s="49">
        <v>6.0782471138717629</v>
      </c>
      <c r="D23" s="49">
        <v>5.8206132491510267</v>
      </c>
      <c r="E23" s="49">
        <v>5.5691667263415532</v>
      </c>
      <c r="F23" s="49">
        <v>5.3222788786092767</v>
      </c>
      <c r="G23" s="49">
        <v>5.0787238626102962</v>
      </c>
      <c r="H23" s="49">
        <v>4.8375491469305629</v>
      </c>
      <c r="I23" s="49">
        <v>4.5979935959343656</v>
      </c>
      <c r="J23" s="49">
        <v>4.3594336121901049</v>
      </c>
      <c r="K23" s="49">
        <v>4.1213465418383297</v>
      </c>
      <c r="L23" s="49">
        <v>3.8832850916849182</v>
      </c>
      <c r="M23" s="49">
        <v>3.7930854225473678</v>
      </c>
      <c r="N23" s="49">
        <v>3.7144560342070161</v>
      </c>
      <c r="O23" s="49">
        <v>3.6369866732746359</v>
      </c>
      <c r="P23" s="49">
        <v>3.5607632397763531</v>
      </c>
      <c r="Q23" s="49">
        <v>3.486163553109924</v>
      </c>
      <c r="R23" s="49">
        <v>3.412042433090348</v>
      </c>
      <c r="S23" s="49">
        <v>3.3385858924604408</v>
      </c>
      <c r="T23" s="49">
        <v>3.2678012237764529</v>
      </c>
      <c r="U23" s="49">
        <v>3.1964828983026261</v>
      </c>
      <c r="V23" s="49">
        <v>3.1248614861998152</v>
      </c>
      <c r="W23" s="49">
        <v>3.059208371732451</v>
      </c>
      <c r="X23" s="49">
        <v>2.9943319051723778</v>
      </c>
      <c r="Y23" s="49">
        <v>2.929603619178498</v>
      </c>
      <c r="Z23" s="49">
        <v>2.8682393232923382</v>
      </c>
      <c r="AA23" s="49">
        <v>2.7776949384138461</v>
      </c>
      <c r="AB23" s="49">
        <v>2.7092829134252909</v>
      </c>
      <c r="AC23" s="49">
        <v>2.6413592751813848</v>
      </c>
      <c r="AD23" s="49">
        <v>2.5738275677685598</v>
      </c>
      <c r="AE23" s="49">
        <v>2.5066020003859322</v>
      </c>
      <c r="AF23" s="50">
        <v>2.439605653760657</v>
      </c>
    </row>
    <row r="24" spans="1:32" hidden="1">
      <c r="A24" s="49" t="s">
        <v>339</v>
      </c>
      <c r="B24" s="49">
        <v>8.7885495830272937</v>
      </c>
      <c r="C24" s="49">
        <v>8.4356054195398258</v>
      </c>
      <c r="D24" s="49">
        <v>8.0950048136438539</v>
      </c>
      <c r="E24" s="49">
        <v>7.7632661785421888</v>
      </c>
      <c r="F24" s="49">
        <v>7.4378500544715678</v>
      </c>
      <c r="G24" s="49">
        <v>7.1168302174310076</v>
      </c>
      <c r="H24" s="49">
        <v>6.7986949543872557</v>
      </c>
      <c r="I24" s="49">
        <v>6.4822212243372466</v>
      </c>
      <c r="J24" s="49">
        <v>6.1663917713989047</v>
      </c>
      <c r="K24" s="49">
        <v>5.8503386474134524</v>
      </c>
      <c r="L24" s="49">
        <v>5.5333035632373679</v>
      </c>
      <c r="M24" s="49">
        <v>5.4076243532815784</v>
      </c>
      <c r="N24" s="49">
        <v>5.2994223739729094</v>
      </c>
      <c r="O24" s="49">
        <v>5.1929008727429053</v>
      </c>
      <c r="P24" s="49">
        <v>5.0881876127107466</v>
      </c>
      <c r="Q24" s="49">
        <v>4.9858523750382489</v>
      </c>
      <c r="R24" s="49">
        <v>4.8841573133526497</v>
      </c>
      <c r="S24" s="49">
        <v>4.7833822340084708</v>
      </c>
      <c r="T24" s="49">
        <v>4.6865633642001558</v>
      </c>
      <c r="U24" s="49">
        <v>4.5888448232131864</v>
      </c>
      <c r="V24" s="49">
        <v>4.4905747562565139</v>
      </c>
      <c r="W24" s="49">
        <v>4.4016342437303333</v>
      </c>
      <c r="X24" s="49">
        <v>4.3137248763701272</v>
      </c>
      <c r="Y24" s="49">
        <v>4.2258876733913624</v>
      </c>
      <c r="Z24" s="49">
        <v>4.1429689696727596</v>
      </c>
      <c r="AA24" s="49">
        <v>4.0158439240300252</v>
      </c>
      <c r="AB24" s="49">
        <v>3.921962155387074</v>
      </c>
      <c r="AC24" s="49">
        <v>3.8286351552606011</v>
      </c>
      <c r="AD24" s="49">
        <v>3.7357060338843469</v>
      </c>
      <c r="AE24" s="49">
        <v>3.64303356397502</v>
      </c>
      <c r="AF24" s="50">
        <v>3.550489421959901</v>
      </c>
    </row>
    <row r="25" spans="1:32" hidden="1">
      <c r="A25" s="49" t="s">
        <v>340</v>
      </c>
      <c r="B25" s="49">
        <v>6.7089536793762434</v>
      </c>
      <c r="C25" s="49">
        <v>6.4069347030351302</v>
      </c>
      <c r="D25" s="49">
        <v>6.1219444734854704</v>
      </c>
      <c r="E25" s="49">
        <v>5.8487343277473922</v>
      </c>
      <c r="F25" s="49">
        <v>5.5839643364498244</v>
      </c>
      <c r="G25" s="49">
        <v>5.3253717759825676</v>
      </c>
      <c r="H25" s="49">
        <v>5.0713466027715333</v>
      </c>
      <c r="I25" s="49">
        <v>4.8206964761719338</v>
      </c>
      <c r="J25" s="49">
        <v>4.572508226648992</v>
      </c>
      <c r="K25" s="49">
        <v>4.3260619288020381</v>
      </c>
      <c r="L25" s="49">
        <v>4.0807753247115013</v>
      </c>
      <c r="M25" s="49">
        <v>3.970690876337978</v>
      </c>
      <c r="N25" s="49">
        <v>3.8698607998333769</v>
      </c>
      <c r="O25" s="49">
        <v>3.7749965635914329</v>
      </c>
      <c r="P25" s="49">
        <v>3.6847476394348049</v>
      </c>
      <c r="Q25" s="49">
        <v>3.59828610509188</v>
      </c>
      <c r="R25" s="49">
        <v>3.5153579115830591</v>
      </c>
      <c r="S25" s="49">
        <v>3.434564393207761</v>
      </c>
      <c r="T25" s="49">
        <v>3.3560388441633582</v>
      </c>
      <c r="U25" s="49">
        <v>3.2799859929172901</v>
      </c>
      <c r="V25" s="49">
        <v>3.204588073272332</v>
      </c>
      <c r="W25" s="49">
        <v>3.124817618685781</v>
      </c>
      <c r="X25" s="49">
        <v>3.046575410227828</v>
      </c>
      <c r="Y25" s="49">
        <v>2.9705916028352739</v>
      </c>
      <c r="Z25" s="49">
        <v>2.898305116342383</v>
      </c>
      <c r="AA25" s="49">
        <v>2.8092185148325188</v>
      </c>
      <c r="AB25" s="49">
        <v>2.7357110677442842</v>
      </c>
      <c r="AC25" s="49">
        <v>2.6636900304273672</v>
      </c>
      <c r="AD25" s="49">
        <v>2.5929316638529918</v>
      </c>
      <c r="AE25" s="49">
        <v>2.5232515829132578</v>
      </c>
      <c r="AF25" s="50">
        <v>2.4544959198093119</v>
      </c>
    </row>
    <row r="26" spans="1:32" hidden="1">
      <c r="A26" s="49" t="s">
        <v>341</v>
      </c>
      <c r="B26" s="49">
        <v>7.3534092349171392</v>
      </c>
      <c r="C26" s="49">
        <v>7.0313182337637148</v>
      </c>
      <c r="D26" s="49">
        <v>6.7304226863453396</v>
      </c>
      <c r="E26" s="49">
        <v>6.444430818331476</v>
      </c>
      <c r="F26" s="49">
        <v>6.1693522454407734</v>
      </c>
      <c r="G26" s="49">
        <v>5.902495353845957</v>
      </c>
      <c r="H26" s="49">
        <v>5.6419556251724572</v>
      </c>
      <c r="I26" s="49">
        <v>5.3863325426285824</v>
      </c>
      <c r="J26" s="49">
        <v>5.1345627731510106</v>
      </c>
      <c r="K26" s="49">
        <v>4.8858167557232797</v>
      </c>
      <c r="L26" s="49">
        <v>4.639431864022332</v>
      </c>
      <c r="M26" s="49">
        <v>4.5160798235767352</v>
      </c>
      <c r="N26" s="49">
        <v>4.4042671991143729</v>
      </c>
      <c r="O26" s="49">
        <v>4.2998909175322897</v>
      </c>
      <c r="P26" s="49">
        <v>4.2012682231458243</v>
      </c>
      <c r="Q26" s="49">
        <v>4.1073684931819407</v>
      </c>
      <c r="R26" s="49">
        <v>4.0178785775139794</v>
      </c>
      <c r="S26" s="49">
        <v>3.9310506345803962</v>
      </c>
      <c r="T26" s="49">
        <v>3.8470547433277278</v>
      </c>
      <c r="U26" s="49">
        <v>3.7661508443881928</v>
      </c>
      <c r="V26" s="49">
        <v>3.6860621746848432</v>
      </c>
      <c r="W26" s="49">
        <v>3.600002176969491</v>
      </c>
      <c r="X26" s="49">
        <v>3.515946740920425</v>
      </c>
      <c r="Y26" s="49">
        <v>3.434820085149791</v>
      </c>
      <c r="Z26" s="49">
        <v>3.3584412623517181</v>
      </c>
      <c r="AA26" s="49">
        <v>3.2610119837382072</v>
      </c>
      <c r="AB26" s="49">
        <v>3.1832899541428952</v>
      </c>
      <c r="AC26" s="49">
        <v>3.1075496374575309</v>
      </c>
      <c r="AD26" s="49">
        <v>3.0335155876696982</v>
      </c>
      <c r="AE26" s="49">
        <v>2.960961345386945</v>
      </c>
      <c r="AF26" s="50">
        <v>2.889698444874051</v>
      </c>
    </row>
    <row r="27" spans="1:32" hidden="1">
      <c r="A27" s="49" t="s">
        <v>342</v>
      </c>
      <c r="B27" s="49">
        <v>12.88004121049457</v>
      </c>
      <c r="C27" s="49">
        <v>12.162136290320779</v>
      </c>
      <c r="D27" s="49">
        <v>11.484740075228601</v>
      </c>
      <c r="E27" s="49">
        <v>10.835381136405781</v>
      </c>
      <c r="F27" s="49">
        <v>10.20603171882254</v>
      </c>
      <c r="G27" s="49">
        <v>9.5912162807863659</v>
      </c>
      <c r="H27" s="49">
        <v>8.9870235565416117</v>
      </c>
      <c r="I27" s="49">
        <v>8.3905509932625204</v>
      </c>
      <c r="J27" s="49">
        <v>7.7995735107775204</v>
      </c>
      <c r="K27" s="49">
        <v>7.2123363770887634</v>
      </c>
      <c r="L27" s="49">
        <v>6.6274204607343812</v>
      </c>
      <c r="M27" s="49">
        <v>6.4357415114378353</v>
      </c>
      <c r="N27" s="49">
        <v>6.2511860263282948</v>
      </c>
      <c r="O27" s="49">
        <v>6.0713015077520582</v>
      </c>
      <c r="P27" s="49">
        <v>5.8956551557964136</v>
      </c>
      <c r="Q27" s="49">
        <v>5.7226662387533418</v>
      </c>
      <c r="R27" s="49">
        <v>5.5513704394094496</v>
      </c>
      <c r="S27" s="49">
        <v>5.3837980836180819</v>
      </c>
      <c r="T27" s="49">
        <v>5.2184847559453127</v>
      </c>
      <c r="U27" s="49">
        <v>5.0556776877052849</v>
      </c>
      <c r="V27" s="49">
        <v>4.8941842228020001</v>
      </c>
      <c r="W27" s="49">
        <v>4.7341891959046833</v>
      </c>
      <c r="X27" s="49">
        <v>4.5743892666916093</v>
      </c>
      <c r="Y27" s="49">
        <v>4.4165752973381336</v>
      </c>
      <c r="Z27" s="49">
        <v>4.2673585316904026</v>
      </c>
      <c r="AA27" s="49">
        <v>4.0769597062979663</v>
      </c>
      <c r="AB27" s="49">
        <v>3.918996056338917</v>
      </c>
      <c r="AC27" s="49">
        <v>3.7627256051595581</v>
      </c>
      <c r="AD27" s="49">
        <v>3.6078603405445371</v>
      </c>
      <c r="AE27" s="49">
        <v>3.4541549592048519</v>
      </c>
      <c r="AF27" s="50">
        <v>3.3013984468612572</v>
      </c>
    </row>
    <row r="28" spans="1:32" hidden="1">
      <c r="A28" s="49" t="s">
        <v>343</v>
      </c>
      <c r="B28" s="49">
        <v>6.1790166417751067</v>
      </c>
      <c r="C28" s="49">
        <v>6.0083858623492556</v>
      </c>
      <c r="D28" s="49">
        <v>5.8512874052500488</v>
      </c>
      <c r="E28" s="49">
        <v>5.7047467620137757</v>
      </c>
      <c r="F28" s="49">
        <v>5.5666414586447397</v>
      </c>
      <c r="G28" s="49">
        <v>5.4354055050467469</v>
      </c>
      <c r="H28" s="49">
        <v>5.309851252275462</v>
      </c>
      <c r="I28" s="49">
        <v>5.1890569435343084</v>
      </c>
      <c r="J28" s="49">
        <v>5.0722929595344759</v>
      </c>
      <c r="K28" s="49">
        <v>4.9589718523239519</v>
      </c>
      <c r="L28" s="49">
        <v>4.8486135442272769</v>
      </c>
      <c r="M28" s="49">
        <v>4.747805971988484</v>
      </c>
      <c r="N28" s="49">
        <v>4.6662777457914197</v>
      </c>
      <c r="O28" s="49">
        <v>4.5872758220395244</v>
      </c>
      <c r="P28" s="49">
        <v>4.5109222208956421</v>
      </c>
      <c r="Q28" s="49">
        <v>4.4378050153792268</v>
      </c>
      <c r="R28" s="49">
        <v>4.3660812737993666</v>
      </c>
      <c r="S28" s="49">
        <v>4.2960380284924957</v>
      </c>
      <c r="T28" s="49">
        <v>4.2308586277925206</v>
      </c>
      <c r="U28" s="49">
        <v>4.1654290731410537</v>
      </c>
      <c r="V28" s="49">
        <v>4.1001130196193554</v>
      </c>
      <c r="W28" s="49">
        <v>4.0421359330840048</v>
      </c>
      <c r="X28" s="49">
        <v>3.986355673775658</v>
      </c>
      <c r="Y28" s="49">
        <v>3.931780370270868</v>
      </c>
      <c r="Z28" s="49">
        <v>3.88351068137078</v>
      </c>
      <c r="AA28" s="49">
        <v>3.790011709628851</v>
      </c>
      <c r="AB28" s="49">
        <v>3.7325659685921071</v>
      </c>
      <c r="AC28" s="49">
        <v>3.6768938624132832</v>
      </c>
      <c r="AD28" s="49">
        <v>3.6228508227837741</v>
      </c>
      <c r="AE28" s="49">
        <v>3.5703103032531609</v>
      </c>
      <c r="AF28" s="50">
        <v>3.5191608678708741</v>
      </c>
    </row>
    <row r="29" spans="1:32" hidden="1">
      <c r="A29" s="49" t="s">
        <v>344</v>
      </c>
      <c r="B29" s="49">
        <v>6.2572231853557589</v>
      </c>
      <c r="C29" s="49">
        <v>5.979885317713217</v>
      </c>
      <c r="D29" s="49">
        <v>5.7339182866504466</v>
      </c>
      <c r="E29" s="49">
        <v>5.5104560828645752</v>
      </c>
      <c r="F29" s="49">
        <v>5.3038488812885589</v>
      </c>
      <c r="G29" s="49">
        <v>5.1102910830163717</v>
      </c>
      <c r="H29" s="49">
        <v>4.9271061308582524</v>
      </c>
      <c r="I29" s="49">
        <v>4.7523451402641363</v>
      </c>
      <c r="J29" s="49">
        <v>4.5845480998459003</v>
      </c>
      <c r="K29" s="49">
        <v>4.4225948893551923</v>
      </c>
      <c r="L29" s="49">
        <v>4.2656085999987132</v>
      </c>
      <c r="M29" s="49">
        <v>4.1607368454136067</v>
      </c>
      <c r="N29" s="49">
        <v>4.0629607433100574</v>
      </c>
      <c r="O29" s="49">
        <v>3.9700265003234958</v>
      </c>
      <c r="P29" s="49">
        <v>3.8815435394281761</v>
      </c>
      <c r="Q29" s="49">
        <v>3.796050433963623</v>
      </c>
      <c r="R29" s="49">
        <v>3.7126509306758568</v>
      </c>
      <c r="S29" s="49">
        <v>3.633243771189461</v>
      </c>
      <c r="T29" s="49">
        <v>3.556468512009324</v>
      </c>
      <c r="U29" s="49">
        <v>3.4825622846578761</v>
      </c>
      <c r="V29" s="49">
        <v>3.4104094349513132</v>
      </c>
      <c r="W29" s="49">
        <v>3.3376137715711529</v>
      </c>
      <c r="X29" s="49">
        <v>3.265872771710943</v>
      </c>
      <c r="Y29" s="49">
        <v>3.196890854373585</v>
      </c>
      <c r="Z29" s="49">
        <v>3.1369903094830511</v>
      </c>
      <c r="AA29" s="49">
        <v>3.038644994447075</v>
      </c>
      <c r="AB29" s="49">
        <v>2.97210739588997</v>
      </c>
      <c r="AC29" s="49">
        <v>2.9080939997338082</v>
      </c>
      <c r="AD29" s="49">
        <v>2.8463497907133921</v>
      </c>
      <c r="AE29" s="49">
        <v>2.7866590961345832</v>
      </c>
      <c r="AF29" s="50">
        <v>2.728837895566012</v>
      </c>
    </row>
    <row r="30" spans="1:32" hidden="1">
      <c r="A30" s="49" t="s">
        <v>345</v>
      </c>
      <c r="B30" s="49">
        <v>9.2134389089123143</v>
      </c>
      <c r="C30" s="49">
        <v>8.8368216695613722</v>
      </c>
      <c r="D30" s="49">
        <v>8.472202980178583</v>
      </c>
      <c r="E30" s="49">
        <v>8.1160338058170289</v>
      </c>
      <c r="F30" s="49">
        <v>7.7657156748905232</v>
      </c>
      <c r="G30" s="49">
        <v>7.4192682110578216</v>
      </c>
      <c r="H30" s="49">
        <v>7.0751281480336541</v>
      </c>
      <c r="I30" s="49">
        <v>6.7320219695389802</v>
      </c>
      <c r="J30" s="49">
        <v>6.3888819347723764</v>
      </c>
      <c r="K30" s="49">
        <v>6.0447887751646574</v>
      </c>
      <c r="L30" s="49">
        <v>5.6989313801073536</v>
      </c>
      <c r="M30" s="49">
        <v>5.567676364274341</v>
      </c>
      <c r="N30" s="49">
        <v>5.4536083441128094</v>
      </c>
      <c r="O30" s="49">
        <v>5.3411697281246386</v>
      </c>
      <c r="P30" s="49">
        <v>5.2304839673734378</v>
      </c>
      <c r="Q30" s="49">
        <v>5.1221088660915512</v>
      </c>
      <c r="R30" s="49">
        <v>5.0143333625533799</v>
      </c>
      <c r="S30" s="49">
        <v>4.9074309820223219</v>
      </c>
      <c r="T30" s="49">
        <v>4.8043821571269518</v>
      </c>
      <c r="U30" s="49">
        <v>4.7004142933867188</v>
      </c>
      <c r="V30" s="49">
        <v>4.5958691163696619</v>
      </c>
      <c r="W30" s="49">
        <v>4.5008693974779286</v>
      </c>
      <c r="X30" s="49">
        <v>4.4068397955757614</v>
      </c>
      <c r="Y30" s="49">
        <v>4.3128381957635327</v>
      </c>
      <c r="Z30" s="49">
        <v>4.2236165552083813</v>
      </c>
      <c r="AA30" s="49">
        <v>4.0910039348209217</v>
      </c>
      <c r="AB30" s="49">
        <v>3.9909504445798092</v>
      </c>
      <c r="AC30" s="49">
        <v>3.8913970736018202</v>
      </c>
      <c r="AD30" s="49">
        <v>3.7921889317381559</v>
      </c>
      <c r="AE30" s="49">
        <v>3.693186601752338</v>
      </c>
      <c r="AF30" s="50">
        <v>3.594263425774114</v>
      </c>
    </row>
    <row r="31" spans="1:32" hidden="1">
      <c r="A31" s="49" t="s">
        <v>346</v>
      </c>
      <c r="B31" s="49">
        <v>12.300353409124959</v>
      </c>
      <c r="C31" s="49">
        <v>11.615666887039019</v>
      </c>
      <c r="D31" s="49">
        <v>10.9699690946718</v>
      </c>
      <c r="E31" s="49">
        <v>10.35104284496393</v>
      </c>
      <c r="F31" s="49">
        <v>9.7510106676037989</v>
      </c>
      <c r="G31" s="49">
        <v>9.164487231018331</v>
      </c>
      <c r="H31" s="49">
        <v>8.5876141330794056</v>
      </c>
      <c r="I31" s="49">
        <v>8.0175169890583007</v>
      </c>
      <c r="J31" s="49">
        <v>7.4519816353301627</v>
      </c>
      <c r="K31" s="49">
        <v>6.8892515773320806</v>
      </c>
      <c r="L31" s="49">
        <v>6.3278961432754128</v>
      </c>
      <c r="M31" s="49">
        <v>6.144722460043738</v>
      </c>
      <c r="N31" s="49">
        <v>5.9683624761036214</v>
      </c>
      <c r="O31" s="49">
        <v>5.7964986146570023</v>
      </c>
      <c r="P31" s="49">
        <v>5.6287309315432221</v>
      </c>
      <c r="Q31" s="49">
        <v>5.4635619557812811</v>
      </c>
      <c r="R31" s="49">
        <v>5.3000774218075666</v>
      </c>
      <c r="S31" s="49">
        <v>5.1402253327218803</v>
      </c>
      <c r="T31" s="49">
        <v>4.9826141627012381</v>
      </c>
      <c r="U31" s="49">
        <v>4.8274882681821856</v>
      </c>
      <c r="V31" s="49">
        <v>4.6737106062536169</v>
      </c>
      <c r="W31" s="49">
        <v>4.521398911820345</v>
      </c>
      <c r="X31" s="49">
        <v>4.3692231011681146</v>
      </c>
      <c r="Y31" s="49">
        <v>4.2188995922451076</v>
      </c>
      <c r="Z31" s="49">
        <v>4.076764886138502</v>
      </c>
      <c r="AA31" s="49">
        <v>3.895088333097664</v>
      </c>
      <c r="AB31" s="49">
        <v>3.744457986552308</v>
      </c>
      <c r="AC31" s="49">
        <v>3.5953888951962139</v>
      </c>
      <c r="AD31" s="49">
        <v>3.447601343461034</v>
      </c>
      <c r="AE31" s="49">
        <v>3.3008567284940642</v>
      </c>
      <c r="AF31" s="50">
        <v>3.15494944114204</v>
      </c>
    </row>
    <row r="32" spans="1:32" hidden="1">
      <c r="A32" s="49" t="s">
        <v>347</v>
      </c>
      <c r="B32" s="49">
        <v>5.030199357133208</v>
      </c>
      <c r="C32" s="49">
        <v>4.8909259929946298</v>
      </c>
      <c r="D32" s="49">
        <v>4.7625156623078801</v>
      </c>
      <c r="E32" s="49">
        <v>4.6425641634810866</v>
      </c>
      <c r="F32" s="49">
        <v>4.5293552242818738</v>
      </c>
      <c r="G32" s="49">
        <v>4.421621880850279</v>
      </c>
      <c r="H32" s="49">
        <v>4.3184026411166494</v>
      </c>
      <c r="I32" s="49">
        <v>4.2189506855039101</v>
      </c>
      <c r="J32" s="49">
        <v>4.1226743084156192</v>
      </c>
      <c r="K32" s="49">
        <v>4.0290965666184277</v>
      </c>
      <c r="L32" s="49">
        <v>3.9378271724321459</v>
      </c>
      <c r="M32" s="49">
        <v>3.856038994140067</v>
      </c>
      <c r="N32" s="49">
        <v>3.7897272717877448</v>
      </c>
      <c r="O32" s="49">
        <v>3.7254508226540879</v>
      </c>
      <c r="P32" s="49">
        <v>3.663307244304419</v>
      </c>
      <c r="Q32" s="49">
        <v>3.6037679639703359</v>
      </c>
      <c r="R32" s="49">
        <v>3.545354383335495</v>
      </c>
      <c r="S32" s="49">
        <v>3.4882965451528412</v>
      </c>
      <c r="T32" s="49">
        <v>3.435147477194902</v>
      </c>
      <c r="U32" s="49">
        <v>3.3818051068854271</v>
      </c>
      <c r="V32" s="49">
        <v>3.3285610517800248</v>
      </c>
      <c r="W32" s="49">
        <v>3.2812044361999368</v>
      </c>
      <c r="X32" s="49">
        <v>3.2356215336670329</v>
      </c>
      <c r="Y32" s="49">
        <v>3.1910168644170378</v>
      </c>
      <c r="Z32" s="49">
        <v>3.1514822792710291</v>
      </c>
      <c r="AA32" s="49">
        <v>3.075673508737347</v>
      </c>
      <c r="AB32" s="49">
        <v>3.0287981868106288</v>
      </c>
      <c r="AC32" s="49">
        <v>2.9833567046056371</v>
      </c>
      <c r="AD32" s="49">
        <v>2.9392331775839939</v>
      </c>
      <c r="AE32" s="49">
        <v>2.8963261594390941</v>
      </c>
      <c r="AF32" s="50">
        <v>2.8545463099596038</v>
      </c>
    </row>
    <row r="33" spans="1:32" hidden="1">
      <c r="A33" s="49" t="s">
        <v>348</v>
      </c>
      <c r="B33" s="49">
        <v>6.41875256630534</v>
      </c>
      <c r="C33" s="49">
        <v>6.2407190264527497</v>
      </c>
      <c r="D33" s="49">
        <v>6.0765542513747768</v>
      </c>
      <c r="E33" s="49">
        <v>5.9232069454729848</v>
      </c>
      <c r="F33" s="49">
        <v>5.7784996813958251</v>
      </c>
      <c r="G33" s="49">
        <v>5.6408257862003328</v>
      </c>
      <c r="H33" s="49">
        <v>5.5089666367269414</v>
      </c>
      <c r="I33" s="49">
        <v>5.3819763290231899</v>
      </c>
      <c r="J33" s="49">
        <v>5.2591060323889396</v>
      </c>
      <c r="K33" s="49">
        <v>5.1397527410076878</v>
      </c>
      <c r="L33" s="49">
        <v>5.0234235792071908</v>
      </c>
      <c r="M33" s="49">
        <v>4.9190862849121091</v>
      </c>
      <c r="N33" s="49">
        <v>4.8344956595037676</v>
      </c>
      <c r="O33" s="49">
        <v>4.7525018968136052</v>
      </c>
      <c r="P33" s="49">
        <v>4.6732295723819046</v>
      </c>
      <c r="Q33" s="49">
        <v>4.5972802623718518</v>
      </c>
      <c r="R33" s="49">
        <v>4.5227673672861846</v>
      </c>
      <c r="S33" s="49">
        <v>4.4499844379297642</v>
      </c>
      <c r="T33" s="49">
        <v>4.382189171042798</v>
      </c>
      <c r="U33" s="49">
        <v>4.3141473750035786</v>
      </c>
      <c r="V33" s="49">
        <v>4.2462311381043492</v>
      </c>
      <c r="W33" s="49">
        <v>4.1858215489936681</v>
      </c>
      <c r="X33" s="49">
        <v>4.1276798518116413</v>
      </c>
      <c r="Y33" s="49">
        <v>4.0707911471453349</v>
      </c>
      <c r="Z33" s="49">
        <v>4.0203784824638591</v>
      </c>
      <c r="AA33" s="49">
        <v>3.9236668026318422</v>
      </c>
      <c r="AB33" s="49">
        <v>3.863889931398572</v>
      </c>
      <c r="AC33" s="49">
        <v>3.8059473260284031</v>
      </c>
      <c r="AD33" s="49">
        <v>3.7496913314340579</v>
      </c>
      <c r="AE33" s="49">
        <v>3.6949926898574201</v>
      </c>
      <c r="AF33" s="50">
        <v>3.641737569200115</v>
      </c>
    </row>
    <row r="34" spans="1:32" hidden="1">
      <c r="A34" s="49" t="s">
        <v>349</v>
      </c>
      <c r="B34" s="49">
        <v>7.1453471717774866</v>
      </c>
      <c r="C34" s="49">
        <v>6.9161743467224017</v>
      </c>
      <c r="D34" s="49">
        <v>6.7165243877995504</v>
      </c>
      <c r="E34" s="49">
        <v>6.5380094871792771</v>
      </c>
      <c r="F34" s="49">
        <v>6.3753418381053297</v>
      </c>
      <c r="G34" s="49">
        <v>6.2249810797339542</v>
      </c>
      <c r="H34" s="49">
        <v>6.084444841288005</v>
      </c>
      <c r="I34" s="49">
        <v>5.9519277388577594</v>
      </c>
      <c r="J34" s="49">
        <v>5.8260771362277461</v>
      </c>
      <c r="K34" s="49">
        <v>5.7058543143511651</v>
      </c>
      <c r="L34" s="49">
        <v>5.5904448637400321</v>
      </c>
      <c r="M34" s="49">
        <v>5.4444322362011341</v>
      </c>
      <c r="N34" s="49">
        <v>5.3163948186637624</v>
      </c>
      <c r="O34" s="49">
        <v>5.2001342574601264</v>
      </c>
      <c r="P34" s="49">
        <v>5.0930804989230696</v>
      </c>
      <c r="Q34" s="49">
        <v>4.9936478423629458</v>
      </c>
      <c r="R34" s="49">
        <v>4.9013191907258644</v>
      </c>
      <c r="S34" s="49">
        <v>4.8134819073723554</v>
      </c>
      <c r="T34" s="49">
        <v>4.7303499525747243</v>
      </c>
      <c r="U34" s="49">
        <v>4.652267023679002</v>
      </c>
      <c r="V34" s="49">
        <v>4.5758836662698643</v>
      </c>
      <c r="W34" s="49">
        <v>4.4901914062305437</v>
      </c>
      <c r="X34" s="49">
        <v>4.4080982656198913</v>
      </c>
      <c r="Y34" s="49">
        <v>4.3309178171296274</v>
      </c>
      <c r="Z34" s="49">
        <v>4.261246757315484</v>
      </c>
      <c r="AA34" s="49">
        <v>4.1618553963858442</v>
      </c>
      <c r="AB34" s="49">
        <v>4.0915451272255554</v>
      </c>
      <c r="AC34" s="49">
        <v>4.0246990864779217</v>
      </c>
      <c r="AD34" s="49">
        <v>3.960902513208405</v>
      </c>
      <c r="AE34" s="49">
        <v>3.8998141529632648</v>
      </c>
      <c r="AF34" s="50">
        <v>3.8411498306525438</v>
      </c>
    </row>
    <row r="35" spans="1:32" hidden="1">
      <c r="A35" s="49" t="s">
        <v>350</v>
      </c>
      <c r="B35" s="49">
        <v>8.4234357593870275</v>
      </c>
      <c r="C35" s="49">
        <v>8.1552684600020413</v>
      </c>
      <c r="D35" s="49">
        <v>7.9238458564181089</v>
      </c>
      <c r="E35" s="49">
        <v>7.7187226473307771</v>
      </c>
      <c r="F35" s="49">
        <v>7.5333144262795404</v>
      </c>
      <c r="G35" s="49">
        <v>7.3632130715518684</v>
      </c>
      <c r="H35" s="49">
        <v>7.2053280489137048</v>
      </c>
      <c r="I35" s="49">
        <v>7.0574118948649289</v>
      </c>
      <c r="J35" s="49">
        <v>6.9177809469798532</v>
      </c>
      <c r="K35" s="49">
        <v>6.7851424472376536</v>
      </c>
      <c r="L35" s="49">
        <v>6.658482949277122</v>
      </c>
      <c r="M35" s="49">
        <v>6.4823234224299373</v>
      </c>
      <c r="N35" s="49">
        <v>6.3285355121777878</v>
      </c>
      <c r="O35" s="49">
        <v>6.1893844837544902</v>
      </c>
      <c r="P35" s="49">
        <v>6.0616637776124502</v>
      </c>
      <c r="Q35" s="49">
        <v>5.9433953087913407</v>
      </c>
      <c r="R35" s="49">
        <v>5.8339346139607917</v>
      </c>
      <c r="S35" s="49">
        <v>5.73002193504069</v>
      </c>
      <c r="T35" s="49">
        <v>5.6319251487896427</v>
      </c>
      <c r="U35" s="49">
        <v>5.5400740298213327</v>
      </c>
      <c r="V35" s="49">
        <v>5.4502892059015808</v>
      </c>
      <c r="W35" s="49">
        <v>5.3488245246810093</v>
      </c>
      <c r="X35" s="49">
        <v>5.2518001791610924</v>
      </c>
      <c r="Y35" s="49">
        <v>5.1608569378428211</v>
      </c>
      <c r="Z35" s="49">
        <v>5.0792374747325946</v>
      </c>
      <c r="AA35" s="49">
        <v>4.9604702860328196</v>
      </c>
      <c r="AB35" s="49">
        <v>4.8779552991800719</v>
      </c>
      <c r="AC35" s="49">
        <v>4.7997178346006049</v>
      </c>
      <c r="AD35" s="49">
        <v>4.7252412062710469</v>
      </c>
      <c r="AE35" s="49">
        <v>4.6541004028766384</v>
      </c>
      <c r="AF35" s="50">
        <v>4.5859415973208426</v>
      </c>
    </row>
    <row r="36" spans="1:32" hidden="1">
      <c r="A36" s="49" t="s">
        <v>351</v>
      </c>
      <c r="B36" s="49">
        <v>4.6126527144157006</v>
      </c>
      <c r="C36" s="49">
        <v>4.4069723610768374</v>
      </c>
      <c r="D36" s="49">
        <v>4.2250227627986776</v>
      </c>
      <c r="E36" s="49">
        <v>4.0601372938207252</v>
      </c>
      <c r="F36" s="49">
        <v>3.9080691431343091</v>
      </c>
      <c r="G36" s="49">
        <v>3.7659587793482179</v>
      </c>
      <c r="H36" s="49">
        <v>3.6317957926583349</v>
      </c>
      <c r="I36" s="49">
        <v>3.5041169246701829</v>
      </c>
      <c r="J36" s="49">
        <v>3.3818264369589599</v>
      </c>
      <c r="K36" s="49">
        <v>3.2640840610272659</v>
      </c>
      <c r="L36" s="49">
        <v>3.1502322968945289</v>
      </c>
      <c r="M36" s="49">
        <v>3.072112324133303</v>
      </c>
      <c r="N36" s="49">
        <v>2.9994270590278149</v>
      </c>
      <c r="O36" s="49">
        <v>2.9304430187383468</v>
      </c>
      <c r="P36" s="49">
        <v>2.8648550729738829</v>
      </c>
      <c r="Q36" s="49">
        <v>2.8015417382813772</v>
      </c>
      <c r="R36" s="49">
        <v>2.7398159161549618</v>
      </c>
      <c r="S36" s="49">
        <v>2.6811225308778259</v>
      </c>
      <c r="T36" s="49">
        <v>2.6244203183691668</v>
      </c>
      <c r="U36" s="49">
        <v>2.5698867603283491</v>
      </c>
      <c r="V36" s="49">
        <v>2.5166701727400538</v>
      </c>
      <c r="W36" s="49">
        <v>2.462929818913802</v>
      </c>
      <c r="X36" s="49">
        <v>2.4099756799273688</v>
      </c>
      <c r="Y36" s="49">
        <v>2.3591046435979028</v>
      </c>
      <c r="Z36" s="49">
        <v>2.31512759639365</v>
      </c>
      <c r="AA36" s="49">
        <v>2.2418844484780238</v>
      </c>
      <c r="AB36" s="49">
        <v>2.192826063204155</v>
      </c>
      <c r="AC36" s="49">
        <v>2.1456742951946342</v>
      </c>
      <c r="AD36" s="49">
        <v>2.1002358258130722</v>
      </c>
      <c r="AE36" s="49">
        <v>2.056347182322892</v>
      </c>
      <c r="AF36" s="50">
        <v>2.0138689027762369</v>
      </c>
    </row>
    <row r="37" spans="1:32" hidden="1">
      <c r="A37" s="49" t="s">
        <v>352</v>
      </c>
      <c r="B37" s="49">
        <v>4.7496285194985761</v>
      </c>
      <c r="C37" s="49">
        <v>4.5376177119437298</v>
      </c>
      <c r="D37" s="49">
        <v>4.3501707990465137</v>
      </c>
      <c r="E37" s="49">
        <v>4.1803877052575524</v>
      </c>
      <c r="F37" s="49">
        <v>4.0238729604511372</v>
      </c>
      <c r="G37" s="49">
        <v>3.8776669731508489</v>
      </c>
      <c r="H37" s="49">
        <v>3.739689012839329</v>
      </c>
      <c r="I37" s="49">
        <v>3.6084246592065559</v>
      </c>
      <c r="J37" s="49">
        <v>3.4827398778352552</v>
      </c>
      <c r="K37" s="49">
        <v>3.3617650455118651</v>
      </c>
      <c r="L37" s="49">
        <v>3.2448197028451822</v>
      </c>
      <c r="M37" s="49">
        <v>3.164252027866842</v>
      </c>
      <c r="N37" s="49">
        <v>3.0893093268399081</v>
      </c>
      <c r="O37" s="49">
        <v>3.018196370155112</v>
      </c>
      <c r="P37" s="49">
        <v>2.9505972726927991</v>
      </c>
      <c r="Q37" s="49">
        <v>2.8853505856139452</v>
      </c>
      <c r="R37" s="49">
        <v>2.8217447356459568</v>
      </c>
      <c r="S37" s="49">
        <v>2.7612764382371759</v>
      </c>
      <c r="T37" s="49">
        <v>2.702867284672815</v>
      </c>
      <c r="U37" s="49">
        <v>2.6467012065297899</v>
      </c>
      <c r="V37" s="49">
        <v>2.5918961135944749</v>
      </c>
      <c r="W37" s="49">
        <v>2.5365451862278481</v>
      </c>
      <c r="X37" s="49">
        <v>2.482005587210113</v>
      </c>
      <c r="Y37" s="49">
        <v>2.4296207007856538</v>
      </c>
      <c r="Z37" s="49">
        <v>2.384373774478123</v>
      </c>
      <c r="AA37" s="49">
        <v>2.3088095677576459</v>
      </c>
      <c r="AB37" s="49">
        <v>2.2582935049220012</v>
      </c>
      <c r="AC37" s="49">
        <v>2.2097495160248481</v>
      </c>
      <c r="AD37" s="49">
        <v>2.1629773981496201</v>
      </c>
      <c r="AE37" s="49">
        <v>2.1178078625577048</v>
      </c>
      <c r="AF37" s="50">
        <v>2.074096490591097</v>
      </c>
    </row>
    <row r="38" spans="1:32" hidden="1">
      <c r="A38" s="49" t="s">
        <v>353</v>
      </c>
      <c r="B38" s="49">
        <v>5.0985627227110806</v>
      </c>
      <c r="C38" s="49">
        <v>4.8704319407792243</v>
      </c>
      <c r="D38" s="49">
        <v>4.6689892278632641</v>
      </c>
      <c r="E38" s="49">
        <v>4.4867391140138384</v>
      </c>
      <c r="F38" s="49">
        <v>4.3189069868448051</v>
      </c>
      <c r="G38" s="49">
        <v>4.1622780602933149</v>
      </c>
      <c r="H38" s="49">
        <v>4.0145922566988332</v>
      </c>
      <c r="I38" s="49">
        <v>3.874204671115105</v>
      </c>
      <c r="J38" s="49">
        <v>3.7398835975481401</v>
      </c>
      <c r="K38" s="49">
        <v>3.6106845448124449</v>
      </c>
      <c r="L38" s="49">
        <v>3.485868495900085</v>
      </c>
      <c r="M38" s="49">
        <v>3.3990623442823709</v>
      </c>
      <c r="N38" s="49">
        <v>3.3183663710118059</v>
      </c>
      <c r="O38" s="49">
        <v>3.2418278595619578</v>
      </c>
      <c r="P38" s="49">
        <v>3.1691035133318941</v>
      </c>
      <c r="Q38" s="49">
        <v>3.098929942217945</v>
      </c>
      <c r="R38" s="49">
        <v>3.030533142663963</v>
      </c>
      <c r="S38" s="49">
        <v>2.9655419850875941</v>
      </c>
      <c r="T38" s="49">
        <v>2.9027833047355349</v>
      </c>
      <c r="U38" s="49">
        <v>2.842457503952887</v>
      </c>
      <c r="V38" s="49">
        <v>2.7836049185621312</v>
      </c>
      <c r="W38" s="49">
        <v>2.7241495935467079</v>
      </c>
      <c r="X38" s="49">
        <v>2.6655697072930442</v>
      </c>
      <c r="Y38" s="49">
        <v>2.6093268545675601</v>
      </c>
      <c r="Z38" s="49">
        <v>2.5608418865287059</v>
      </c>
      <c r="AA38" s="49">
        <v>2.4793696070926878</v>
      </c>
      <c r="AB38" s="49">
        <v>2.4251395125921</v>
      </c>
      <c r="AC38" s="49">
        <v>2.3730472748725351</v>
      </c>
      <c r="AD38" s="49">
        <v>2.3228748666900518</v>
      </c>
      <c r="AE38" s="49">
        <v>2.2744379450160799</v>
      </c>
      <c r="AF38" s="50">
        <v>2.2275792653517792</v>
      </c>
    </row>
    <row r="39" spans="1:32" hidden="1">
      <c r="A39" s="49" t="s">
        <v>354</v>
      </c>
      <c r="B39" s="49">
        <v>6.2685769441346988</v>
      </c>
      <c r="C39" s="49">
        <v>5.9860949019955134</v>
      </c>
      <c r="D39" s="49">
        <v>5.7376679895095499</v>
      </c>
      <c r="E39" s="49">
        <v>5.5137095243940299</v>
      </c>
      <c r="F39" s="49">
        <v>5.3081125636685726</v>
      </c>
      <c r="G39" s="49">
        <v>5.1167651202101467</v>
      </c>
      <c r="H39" s="49">
        <v>4.9367762855680697</v>
      </c>
      <c r="I39" s="49">
        <v>4.7660419896208772</v>
      </c>
      <c r="J39" s="49">
        <v>4.602986683970042</v>
      </c>
      <c r="K39" s="49">
        <v>4.4464022084456474</v>
      </c>
      <c r="L39" s="49">
        <v>4.2953432419749511</v>
      </c>
      <c r="M39" s="49">
        <v>4.1875036276956843</v>
      </c>
      <c r="N39" s="49">
        <v>4.0874264600390493</v>
      </c>
      <c r="O39" s="49">
        <v>3.9926222119507542</v>
      </c>
      <c r="P39" s="49">
        <v>3.9026532874787319</v>
      </c>
      <c r="Q39" s="49">
        <v>3.815909257089658</v>
      </c>
      <c r="R39" s="49">
        <v>3.7314036923051601</v>
      </c>
      <c r="S39" s="49">
        <v>3.6512131211180359</v>
      </c>
      <c r="T39" s="49">
        <v>3.573842278984118</v>
      </c>
      <c r="U39" s="49">
        <v>3.4995467979854129</v>
      </c>
      <c r="V39" s="49">
        <v>3.4271037106106981</v>
      </c>
      <c r="W39" s="49">
        <v>3.353868868249922</v>
      </c>
      <c r="X39" s="49">
        <v>3.2817250504732569</v>
      </c>
      <c r="Y39" s="49">
        <v>3.2125360441390871</v>
      </c>
      <c r="Z39" s="49">
        <v>3.1532141617201459</v>
      </c>
      <c r="AA39" s="49">
        <v>3.0518090013618711</v>
      </c>
      <c r="AB39" s="49">
        <v>2.9851135561518021</v>
      </c>
      <c r="AC39" s="49">
        <v>2.9211214927793718</v>
      </c>
      <c r="AD39" s="49">
        <v>2.8595555782707338</v>
      </c>
      <c r="AE39" s="49">
        <v>2.8001814495402639</v>
      </c>
      <c r="AF39" s="50">
        <v>2.742799230350522</v>
      </c>
    </row>
    <row r="40" spans="1:32" hidden="1">
      <c r="A40" s="49" t="s">
        <v>355</v>
      </c>
      <c r="B40" s="49">
        <v>7.4717732375023198</v>
      </c>
      <c r="C40" s="49">
        <v>7.1709404341093226</v>
      </c>
      <c r="D40" s="49">
        <v>6.8796872730012542</v>
      </c>
      <c r="E40" s="49">
        <v>6.5950470368628409</v>
      </c>
      <c r="F40" s="49">
        <v>6.3148368161991391</v>
      </c>
      <c r="G40" s="49">
        <v>6.0373821100221807</v>
      </c>
      <c r="H40" s="49">
        <v>5.7613501993934939</v>
      </c>
      <c r="I40" s="49">
        <v>5.4856444117526344</v>
      </c>
      <c r="J40" s="49">
        <v>5.2093342477218769</v>
      </c>
      <c r="K40" s="49">
        <v>4.9316075338453924</v>
      </c>
      <c r="L40" s="49">
        <v>4.6517365829785193</v>
      </c>
      <c r="M40" s="49">
        <v>4.5450485223240911</v>
      </c>
      <c r="N40" s="49">
        <v>4.4523856680251326</v>
      </c>
      <c r="O40" s="49">
        <v>4.3609643580313886</v>
      </c>
      <c r="P40" s="49">
        <v>4.2708799958020309</v>
      </c>
      <c r="Q40" s="49">
        <v>4.1825827003282496</v>
      </c>
      <c r="R40" s="49">
        <v>4.0946662603155826</v>
      </c>
      <c r="S40" s="49">
        <v>4.0073497419279942</v>
      </c>
      <c r="T40" s="49">
        <v>3.9230596567362679</v>
      </c>
      <c r="U40" s="49">
        <v>3.837893685860553</v>
      </c>
      <c r="V40" s="49">
        <v>3.752128604917472</v>
      </c>
      <c r="W40" s="49">
        <v>3.674709002459652</v>
      </c>
      <c r="X40" s="49">
        <v>3.597929618578902</v>
      </c>
      <c r="Y40" s="49">
        <v>3.521014342102363</v>
      </c>
      <c r="Z40" s="49">
        <v>3.447810592235653</v>
      </c>
      <c r="AA40" s="49">
        <v>3.339234541865268</v>
      </c>
      <c r="AB40" s="49">
        <v>3.2569065093592018</v>
      </c>
      <c r="AC40" s="49">
        <v>3.1747933795424288</v>
      </c>
      <c r="AD40" s="49">
        <v>3.0927569914502429</v>
      </c>
      <c r="AE40" s="49">
        <v>3.0106712834778571</v>
      </c>
      <c r="AF40" s="50">
        <v>2.9284200193061429</v>
      </c>
    </row>
    <row r="41" spans="1:32" hidden="1">
      <c r="A41" s="49" t="s">
        <v>356</v>
      </c>
      <c r="B41" s="49">
        <v>9.4745552461625415</v>
      </c>
      <c r="C41" s="49">
        <v>9.1011081263894482</v>
      </c>
      <c r="D41" s="49">
        <v>8.7394096560946615</v>
      </c>
      <c r="E41" s="49">
        <v>8.3854333164112607</v>
      </c>
      <c r="F41" s="49">
        <v>8.036178418046525</v>
      </c>
      <c r="G41" s="49">
        <v>7.6893045148844026</v>
      </c>
      <c r="H41" s="49">
        <v>7.3429094916729856</v>
      </c>
      <c r="I41" s="49">
        <v>6.9953879795022083</v>
      </c>
      <c r="J41" s="49">
        <v>6.6453369672434661</v>
      </c>
      <c r="K41" s="49">
        <v>6.2914902709765812</v>
      </c>
      <c r="L41" s="49">
        <v>5.9326712107967854</v>
      </c>
      <c r="M41" s="49">
        <v>5.796934670155947</v>
      </c>
      <c r="N41" s="49">
        <v>5.6791367354480151</v>
      </c>
      <c r="O41" s="49">
        <v>5.5629217532304649</v>
      </c>
      <c r="P41" s="49">
        <v>5.4484119150807011</v>
      </c>
      <c r="Q41" s="49">
        <v>5.3361833680949413</v>
      </c>
      <c r="R41" s="49">
        <v>5.2244366943361209</v>
      </c>
      <c r="S41" s="49">
        <v>5.1134522207683792</v>
      </c>
      <c r="T41" s="49">
        <v>5.0063356004331352</v>
      </c>
      <c r="U41" s="49">
        <v>4.8980925109546636</v>
      </c>
      <c r="V41" s="49">
        <v>4.7890769573945722</v>
      </c>
      <c r="W41" s="49">
        <v>4.6907146333933643</v>
      </c>
      <c r="X41" s="49">
        <v>4.5930812089487514</v>
      </c>
      <c r="Y41" s="49">
        <v>4.4951768258512574</v>
      </c>
      <c r="Z41" s="49">
        <v>4.4019113711654816</v>
      </c>
      <c r="AA41" s="49">
        <v>4.263346055051934</v>
      </c>
      <c r="AB41" s="49">
        <v>4.1582115614304183</v>
      </c>
      <c r="AC41" s="49">
        <v>4.0532298920596892</v>
      </c>
      <c r="AD41" s="49">
        <v>3.9482152267104791</v>
      </c>
      <c r="AE41" s="49">
        <v>3.842996745486158</v>
      </c>
      <c r="AF41" s="50">
        <v>3.7374156614239791</v>
      </c>
    </row>
    <row r="42" spans="1:32" hidden="1">
      <c r="A42" s="49" t="s">
        <v>357</v>
      </c>
      <c r="B42" s="49">
        <v>9.8074623449032572</v>
      </c>
      <c r="C42" s="49">
        <v>9.3860167928288156</v>
      </c>
      <c r="D42" s="49">
        <v>8.9919748759242317</v>
      </c>
      <c r="E42" s="49">
        <v>8.6165427873642635</v>
      </c>
      <c r="F42" s="49">
        <v>8.2541006309060929</v>
      </c>
      <c r="G42" s="49">
        <v>7.900817546095201</v>
      </c>
      <c r="H42" s="49">
        <v>7.5539444920942378</v>
      </c>
      <c r="I42" s="49">
        <v>7.2114226156520456</v>
      </c>
      <c r="J42" s="49">
        <v>6.8716521766811267</v>
      </c>
      <c r="K42" s="49">
        <v>6.5333490301904016</v>
      </c>
      <c r="L42" s="49">
        <v>6.1954516051036048</v>
      </c>
      <c r="M42" s="49">
        <v>6.0306006565739914</v>
      </c>
      <c r="N42" s="49">
        <v>5.8809190785261576</v>
      </c>
      <c r="O42" s="49">
        <v>5.740983759831698</v>
      </c>
      <c r="P42" s="49">
        <v>5.6085663172709648</v>
      </c>
      <c r="Q42" s="49">
        <v>5.4823000886612423</v>
      </c>
      <c r="R42" s="49">
        <v>5.3617639722246029</v>
      </c>
      <c r="S42" s="49">
        <v>5.2446526315437509</v>
      </c>
      <c r="T42" s="49">
        <v>5.1311836845767207</v>
      </c>
      <c r="U42" s="49">
        <v>5.0216920911894034</v>
      </c>
      <c r="V42" s="49">
        <v>4.9131845110784802</v>
      </c>
      <c r="W42" s="49">
        <v>4.7976441117219277</v>
      </c>
      <c r="X42" s="49">
        <v>4.6845208264224212</v>
      </c>
      <c r="Y42" s="49">
        <v>4.575012521507154</v>
      </c>
      <c r="Z42" s="49">
        <v>4.471481902672223</v>
      </c>
      <c r="AA42" s="49">
        <v>4.3402169303221392</v>
      </c>
      <c r="AB42" s="49">
        <v>4.234465207904198</v>
      </c>
      <c r="AC42" s="49">
        <v>4.1310447364382021</v>
      </c>
      <c r="AD42" s="49">
        <v>4.0295835725787343</v>
      </c>
      <c r="AE42" s="49">
        <v>3.929774454969678</v>
      </c>
      <c r="AF42" s="50">
        <v>3.8313602474499011</v>
      </c>
    </row>
    <row r="43" spans="1:32" hidden="1">
      <c r="A43" s="49" t="s">
        <v>358</v>
      </c>
      <c r="B43" s="49">
        <v>10.73419522014026</v>
      </c>
      <c r="C43" s="49">
        <v>10.28415544275274</v>
      </c>
      <c r="D43" s="49">
        <v>9.867690916164733</v>
      </c>
      <c r="E43" s="49">
        <v>9.4745006067773403</v>
      </c>
      <c r="F43" s="49">
        <v>9.0980332066292959</v>
      </c>
      <c r="G43" s="49">
        <v>8.7338522155788372</v>
      </c>
      <c r="H43" s="49">
        <v>8.3788014578489545</v>
      </c>
      <c r="I43" s="49">
        <v>8.0305432790133633</v>
      </c>
      <c r="J43" s="49">
        <v>7.6872863173145696</v>
      </c>
      <c r="K43" s="49">
        <v>7.3476166457565082</v>
      </c>
      <c r="L43" s="49">
        <v>7.0103885343079027</v>
      </c>
      <c r="M43" s="49">
        <v>6.8261962838674837</v>
      </c>
      <c r="N43" s="49">
        <v>6.660586808740498</v>
      </c>
      <c r="O43" s="49">
        <v>6.5069303363454001</v>
      </c>
      <c r="P43" s="49">
        <v>6.3625076931568518</v>
      </c>
      <c r="Q43" s="49">
        <v>6.2256533976670019</v>
      </c>
      <c r="R43" s="49">
        <v>6.0958611290730946</v>
      </c>
      <c r="S43" s="49">
        <v>5.9703068667036518</v>
      </c>
      <c r="T43" s="49">
        <v>5.8492650686723078</v>
      </c>
      <c r="U43" s="49">
        <v>5.733155292337992</v>
      </c>
      <c r="V43" s="49">
        <v>5.6182993745049448</v>
      </c>
      <c r="W43" s="49">
        <v>5.4938830009802126</v>
      </c>
      <c r="X43" s="49">
        <v>5.3726108990842389</v>
      </c>
      <c r="Y43" s="49">
        <v>5.255972888497551</v>
      </c>
      <c r="Z43" s="49">
        <v>5.1469026493935379</v>
      </c>
      <c r="AA43" s="49">
        <v>5.0037482844988084</v>
      </c>
      <c r="AB43" s="49">
        <v>4.8923099111137196</v>
      </c>
      <c r="AC43" s="49">
        <v>4.7839655607172524</v>
      </c>
      <c r="AD43" s="49">
        <v>4.6782675213162257</v>
      </c>
      <c r="AE43" s="49">
        <v>4.574847229700385</v>
      </c>
      <c r="AF43" s="50">
        <v>4.4733974934839207</v>
      </c>
    </row>
    <row r="44" spans="1:32" hidden="1">
      <c r="A44" s="49" t="s">
        <v>359</v>
      </c>
      <c r="B44" s="49">
        <v>9.1168631591532598</v>
      </c>
      <c r="C44" s="49">
        <v>8.6039781921160845</v>
      </c>
      <c r="D44" s="49">
        <v>8.1186333655761516</v>
      </c>
      <c r="E44" s="49">
        <v>7.6527845596168351</v>
      </c>
      <c r="F44" s="49">
        <v>7.201272353184498</v>
      </c>
      <c r="G44" s="49">
        <v>6.7605944658336528</v>
      </c>
      <c r="H44" s="49">
        <v>6.3282648321212402</v>
      </c>
      <c r="I44" s="49">
        <v>5.9024533362442133</v>
      </c>
      <c r="J44" s="49">
        <v>5.4817711245588763</v>
      </c>
      <c r="K44" s="49">
        <v>5.0651364486043358</v>
      </c>
      <c r="L44" s="49">
        <v>4.6516874606481577</v>
      </c>
      <c r="M44" s="49">
        <v>4.5167463861529189</v>
      </c>
      <c r="N44" s="49">
        <v>4.3867674650848496</v>
      </c>
      <c r="O44" s="49">
        <v>4.2600820966622219</v>
      </c>
      <c r="P44" s="49">
        <v>4.1364071458520142</v>
      </c>
      <c r="Q44" s="49">
        <v>4.0146623656641136</v>
      </c>
      <c r="R44" s="49">
        <v>3.8941877520689721</v>
      </c>
      <c r="S44" s="49">
        <v>3.7764015463506282</v>
      </c>
      <c r="T44" s="49">
        <v>3.6602975689281338</v>
      </c>
      <c r="U44" s="49">
        <v>3.5460573629503291</v>
      </c>
      <c r="V44" s="49">
        <v>3.4328566866340831</v>
      </c>
      <c r="W44" s="49">
        <v>3.320284042840608</v>
      </c>
      <c r="X44" s="49">
        <v>3.2079623711044229</v>
      </c>
      <c r="Y44" s="49">
        <v>3.0971533971882859</v>
      </c>
      <c r="Z44" s="49">
        <v>2.992517882473638</v>
      </c>
      <c r="AA44" s="49">
        <v>2.85900987072452</v>
      </c>
      <c r="AB44" s="49">
        <v>2.7484534063831978</v>
      </c>
      <c r="AC44" s="49">
        <v>2.639227928017474</v>
      </c>
      <c r="AD44" s="49">
        <v>2.5311392627487659</v>
      </c>
      <c r="AE44" s="49">
        <v>2.4240227205514309</v>
      </c>
      <c r="AF44" s="50">
        <v>2.3177373013410221</v>
      </c>
    </row>
    <row r="45" spans="1:32" hidden="1">
      <c r="A45" s="49" t="s">
        <v>360</v>
      </c>
      <c r="B45" s="49">
        <v>9.3430195398580729</v>
      </c>
      <c r="C45" s="49">
        <v>8.8177871893560802</v>
      </c>
      <c r="D45" s="49">
        <v>8.3208381178740751</v>
      </c>
      <c r="E45" s="49">
        <v>7.8439638059280554</v>
      </c>
      <c r="F45" s="49">
        <v>7.3819018882469711</v>
      </c>
      <c r="G45" s="49">
        <v>6.9310822999053094</v>
      </c>
      <c r="H45" s="49">
        <v>6.4889726897786009</v>
      </c>
      <c r="I45" s="49">
        <v>6.053710515319743</v>
      </c>
      <c r="J45" s="49">
        <v>5.6238838263158968</v>
      </c>
      <c r="K45" s="49">
        <v>5.1983942936385388</v>
      </c>
      <c r="L45" s="49">
        <v>4.7763681864380203</v>
      </c>
      <c r="M45" s="49">
        <v>4.6379210200237342</v>
      </c>
      <c r="N45" s="49">
        <v>4.504610640511868</v>
      </c>
      <c r="O45" s="49">
        <v>4.3747083519235002</v>
      </c>
      <c r="P45" s="49">
        <v>4.2479211238879708</v>
      </c>
      <c r="Q45" s="49">
        <v>4.1231296793663894</v>
      </c>
      <c r="R45" s="49">
        <v>3.9996501448715658</v>
      </c>
      <c r="S45" s="49">
        <v>3.878952806121438</v>
      </c>
      <c r="T45" s="49">
        <v>3.7599949841835469</v>
      </c>
      <c r="U45" s="49">
        <v>3.6429651029224011</v>
      </c>
      <c r="V45" s="49">
        <v>3.5270088990600299</v>
      </c>
      <c r="W45" s="49">
        <v>3.41190149811837</v>
      </c>
      <c r="X45" s="49">
        <v>3.296999963788553</v>
      </c>
      <c r="Y45" s="49">
        <v>3.18360929003711</v>
      </c>
      <c r="Z45" s="49">
        <v>3.0765494880224948</v>
      </c>
      <c r="AA45" s="49">
        <v>2.9395600224353449</v>
      </c>
      <c r="AB45" s="49">
        <v>2.8262621213401138</v>
      </c>
      <c r="AC45" s="49">
        <v>2.7142782407521979</v>
      </c>
      <c r="AD45" s="49">
        <v>2.603404411029826</v>
      </c>
      <c r="AE45" s="49">
        <v>2.4934673562880159</v>
      </c>
      <c r="AF45" s="50">
        <v>2.384318456052402</v>
      </c>
    </row>
    <row r="46" spans="1:32" hidden="1">
      <c r="A46" s="49" t="s">
        <v>361</v>
      </c>
      <c r="B46" s="49">
        <v>9.9166230362605443</v>
      </c>
      <c r="C46" s="49">
        <v>9.3597429743210387</v>
      </c>
      <c r="D46" s="49">
        <v>8.8335979641643227</v>
      </c>
      <c r="E46" s="49">
        <v>8.3292821311958409</v>
      </c>
      <c r="F46" s="49">
        <v>7.8410876172733373</v>
      </c>
      <c r="G46" s="49">
        <v>7.3651433920192373</v>
      </c>
      <c r="H46" s="49">
        <v>6.8987046813363548</v>
      </c>
      <c r="I46" s="49">
        <v>6.4397536244933864</v>
      </c>
      <c r="J46" s="49">
        <v>5.9867613426558073</v>
      </c>
      <c r="K46" s="49">
        <v>5.5385392846692874</v>
      </c>
      <c r="L46" s="49">
        <v>5.0941426181999354</v>
      </c>
      <c r="M46" s="49">
        <v>4.9467720118808733</v>
      </c>
      <c r="N46" s="49">
        <v>4.8050062270262552</v>
      </c>
      <c r="O46" s="49">
        <v>4.6669492584001269</v>
      </c>
      <c r="P46" s="49">
        <v>4.5322782306985214</v>
      </c>
      <c r="Q46" s="49">
        <v>4.3997662321696724</v>
      </c>
      <c r="R46" s="49">
        <v>4.2686637994036074</v>
      </c>
      <c r="S46" s="49">
        <v>4.1405786119465269</v>
      </c>
      <c r="T46" s="49">
        <v>4.0143684763330603</v>
      </c>
      <c r="U46" s="49">
        <v>3.890238327030108</v>
      </c>
      <c r="V46" s="49">
        <v>3.7672530388053</v>
      </c>
      <c r="W46" s="49">
        <v>3.6453799784781218</v>
      </c>
      <c r="X46" s="49">
        <v>3.5236266870535569</v>
      </c>
      <c r="Y46" s="49">
        <v>3.4034118842296839</v>
      </c>
      <c r="Z46" s="49">
        <v>3.2899741090206809</v>
      </c>
      <c r="AA46" s="49">
        <v>3.1438601605493832</v>
      </c>
      <c r="AB46" s="49">
        <v>3.0234153673490129</v>
      </c>
      <c r="AC46" s="49">
        <v>2.9042720530868951</v>
      </c>
      <c r="AD46" s="49">
        <v>2.7862002895164548</v>
      </c>
      <c r="AE46" s="49">
        <v>2.669003998489941</v>
      </c>
      <c r="AF46" s="50">
        <v>2.5525142671527492</v>
      </c>
    </row>
    <row r="47" spans="1:32" hidden="1">
      <c r="A47" s="49" t="s">
        <v>362</v>
      </c>
      <c r="B47" s="49">
        <v>11.828965902846759</v>
      </c>
      <c r="C47" s="49">
        <v>11.17118995999302</v>
      </c>
      <c r="D47" s="49">
        <v>10.552293846865309</v>
      </c>
      <c r="E47" s="49">
        <v>9.9604619318839163</v>
      </c>
      <c r="F47" s="49">
        <v>9.3880991693969449</v>
      </c>
      <c r="G47" s="49">
        <v>8.8300343074282051</v>
      </c>
      <c r="H47" s="49">
        <v>8.2825816305116504</v>
      </c>
      <c r="I47" s="49">
        <v>7.7430134733944467</v>
      </c>
      <c r="J47" s="49">
        <v>7.2092458118182181</v>
      </c>
      <c r="K47" s="49">
        <v>6.6796417273072937</v>
      </c>
      <c r="L47" s="49">
        <v>6.1528835983316288</v>
      </c>
      <c r="M47" s="49">
        <v>5.9754789569661106</v>
      </c>
      <c r="N47" s="49">
        <v>5.805094835735555</v>
      </c>
      <c r="O47" s="49">
        <v>5.6393333698483943</v>
      </c>
      <c r="P47" s="49">
        <v>5.477782057438251</v>
      </c>
      <c r="Q47" s="49">
        <v>5.3188910620422689</v>
      </c>
      <c r="R47" s="49">
        <v>5.1617140825117946</v>
      </c>
      <c r="S47" s="49">
        <v>5.0082706748545052</v>
      </c>
      <c r="T47" s="49">
        <v>4.8571200511773061</v>
      </c>
      <c r="U47" s="49">
        <v>4.708516486813183</v>
      </c>
      <c r="V47" s="49">
        <v>4.561282199633764</v>
      </c>
      <c r="W47" s="49">
        <v>4.4149095897112636</v>
      </c>
      <c r="X47" s="49">
        <v>4.2687955776991746</v>
      </c>
      <c r="Y47" s="49">
        <v>4.1247300426880376</v>
      </c>
      <c r="Z47" s="49">
        <v>3.989323678932251</v>
      </c>
      <c r="AA47" s="49">
        <v>3.8128372335653289</v>
      </c>
      <c r="AB47" s="49">
        <v>3.6688243824541371</v>
      </c>
      <c r="AC47" s="49">
        <v>3.526585986048095</v>
      </c>
      <c r="AD47" s="49">
        <v>3.3858407621023101</v>
      </c>
      <c r="AE47" s="49">
        <v>3.2463495703889111</v>
      </c>
      <c r="AF47" s="50">
        <v>3.1079071133709619</v>
      </c>
    </row>
    <row r="48" spans="1:32" hidden="1">
      <c r="A48" s="49" t="s">
        <v>363</v>
      </c>
      <c r="B48" s="49">
        <v>6.9749903266665259</v>
      </c>
      <c r="C48" s="49">
        <v>6.7829862467158284</v>
      </c>
      <c r="D48" s="49">
        <v>6.6063283766787704</v>
      </c>
      <c r="E48" s="49">
        <v>6.4416275504713481</v>
      </c>
      <c r="F48" s="49">
        <v>6.2864647366021114</v>
      </c>
      <c r="G48" s="49">
        <v>6.1390545145778264</v>
      </c>
      <c r="H48" s="49">
        <v>5.9980422301368499</v>
      </c>
      <c r="I48" s="49">
        <v>5.8623759497609944</v>
      </c>
      <c r="J48" s="49">
        <v>5.7312224735752091</v>
      </c>
      <c r="K48" s="49">
        <v>5.6039104348458721</v>
      </c>
      <c r="L48" s="49">
        <v>5.479890667403188</v>
      </c>
      <c r="M48" s="49">
        <v>5.3659211503574946</v>
      </c>
      <c r="N48" s="49">
        <v>5.2738279071358756</v>
      </c>
      <c r="O48" s="49">
        <v>5.1845946094705244</v>
      </c>
      <c r="P48" s="49">
        <v>5.0983591597882887</v>
      </c>
      <c r="Q48" s="49">
        <v>5.0157881050915618</v>
      </c>
      <c r="R48" s="49">
        <v>4.9347901139015597</v>
      </c>
      <c r="S48" s="49">
        <v>4.8556905810026514</v>
      </c>
      <c r="T48" s="49">
        <v>4.7820994267955506</v>
      </c>
      <c r="U48" s="49">
        <v>4.7082160861389779</v>
      </c>
      <c r="V48" s="49">
        <v>4.6344533073622332</v>
      </c>
      <c r="W48" s="49">
        <v>4.5690280506185568</v>
      </c>
      <c r="X48" s="49">
        <v>4.5060857907057121</v>
      </c>
      <c r="Y48" s="49">
        <v>4.4445017770380026</v>
      </c>
      <c r="Z48" s="49">
        <v>4.3900576047495061</v>
      </c>
      <c r="AA48" s="49">
        <v>4.2843398636463856</v>
      </c>
      <c r="AB48" s="49">
        <v>4.2194824598487681</v>
      </c>
      <c r="AC48" s="49">
        <v>4.1566282806669426</v>
      </c>
      <c r="AD48" s="49">
        <v>4.0956132086887731</v>
      </c>
      <c r="AE48" s="49">
        <v>4.0362935843839054</v>
      </c>
      <c r="AF48" s="50">
        <v>3.9785429010668398</v>
      </c>
    </row>
    <row r="49" spans="1:32" hidden="1">
      <c r="A49" s="49" t="s">
        <v>364</v>
      </c>
      <c r="B49" s="49">
        <v>6.6766085872437726</v>
      </c>
      <c r="C49" s="49">
        <v>6.3758068788420132</v>
      </c>
      <c r="D49" s="49">
        <v>6.1112584024767731</v>
      </c>
      <c r="E49" s="49">
        <v>5.872751432534308</v>
      </c>
      <c r="F49" s="49">
        <v>5.6537806739403873</v>
      </c>
      <c r="G49" s="49">
        <v>5.4499657923533142</v>
      </c>
      <c r="H49" s="49">
        <v>5.2582271309044284</v>
      </c>
      <c r="I49" s="49">
        <v>5.0763231788200791</v>
      </c>
      <c r="J49" s="49">
        <v>4.902575421171</v>
      </c>
      <c r="K49" s="49">
        <v>4.7356967022593546</v>
      </c>
      <c r="L49" s="49">
        <v>4.5746798600246361</v>
      </c>
      <c r="M49" s="49">
        <v>4.459874101249337</v>
      </c>
      <c r="N49" s="49">
        <v>4.3533198124472134</v>
      </c>
      <c r="O49" s="49">
        <v>4.2523710867758302</v>
      </c>
      <c r="P49" s="49">
        <v>4.1565638686109239</v>
      </c>
      <c r="Q49" s="49">
        <v>4.0641860532520919</v>
      </c>
      <c r="R49" s="49">
        <v>3.974188809978918</v>
      </c>
      <c r="S49" s="49">
        <v>3.8887824329278802</v>
      </c>
      <c r="T49" s="49">
        <v>3.8063766860609389</v>
      </c>
      <c r="U49" s="49">
        <v>3.7272443429162778</v>
      </c>
      <c r="V49" s="49">
        <v>3.650084298608772</v>
      </c>
      <c r="W49" s="49">
        <v>3.5720859948788291</v>
      </c>
      <c r="X49" s="49">
        <v>3.4952495973513278</v>
      </c>
      <c r="Y49" s="49">
        <v>3.4215583589254819</v>
      </c>
      <c r="Z49" s="49">
        <v>3.358366618184355</v>
      </c>
      <c r="AA49" s="49">
        <v>3.250398751439707</v>
      </c>
      <c r="AB49" s="49">
        <v>3.1793642835219642</v>
      </c>
      <c r="AC49" s="49">
        <v>3.1112058178575221</v>
      </c>
      <c r="AD49" s="49">
        <v>3.0456277733952888</v>
      </c>
      <c r="AE49" s="49">
        <v>2.9823802828481121</v>
      </c>
      <c r="AF49" s="50">
        <v>2.921250254108732</v>
      </c>
    </row>
    <row r="50" spans="1:32" hidden="1">
      <c r="A50" s="49" t="s">
        <v>365</v>
      </c>
      <c r="B50" s="49">
        <v>10.3110015741767</v>
      </c>
      <c r="C50" s="49">
        <v>9.8921128938189185</v>
      </c>
      <c r="D50" s="49">
        <v>9.4868213194736555</v>
      </c>
      <c r="E50" s="49">
        <v>9.0910937259125468</v>
      </c>
      <c r="F50" s="49">
        <v>8.7019755184256695</v>
      </c>
      <c r="G50" s="49">
        <v>8.3172131428735749</v>
      </c>
      <c r="H50" s="49">
        <v>7.9350258577673136</v>
      </c>
      <c r="I50" s="49">
        <v>7.5539610824282128</v>
      </c>
      <c r="J50" s="49">
        <v>7.1727989900141704</v>
      </c>
      <c r="K50" s="49">
        <v>6.7904873692769412</v>
      </c>
      <c r="L50" s="49">
        <v>6.4060957619658234</v>
      </c>
      <c r="M50" s="49">
        <v>6.2590462151388087</v>
      </c>
      <c r="N50" s="49">
        <v>6.131502548575595</v>
      </c>
      <c r="O50" s="49">
        <v>6.0057902324866301</v>
      </c>
      <c r="P50" s="49">
        <v>5.8820484667956947</v>
      </c>
      <c r="Q50" s="49">
        <v>5.7609095151537186</v>
      </c>
      <c r="R50" s="49">
        <v>5.6404294703622329</v>
      </c>
      <c r="S50" s="49">
        <v>5.5209180870502763</v>
      </c>
      <c r="T50" s="49">
        <v>5.4057573519316851</v>
      </c>
      <c r="U50" s="49">
        <v>5.289528732309515</v>
      </c>
      <c r="V50" s="49">
        <v>5.1726197650785917</v>
      </c>
      <c r="W50" s="49">
        <v>5.0663894485046868</v>
      </c>
      <c r="X50" s="49">
        <v>4.9613245251845033</v>
      </c>
      <c r="Y50" s="49">
        <v>4.8563590866391886</v>
      </c>
      <c r="Z50" s="49">
        <v>4.7568938202827606</v>
      </c>
      <c r="AA50" s="49">
        <v>4.6082089633712826</v>
      </c>
      <c r="AB50" s="49">
        <v>4.4965795462418674</v>
      </c>
      <c r="AC50" s="49">
        <v>4.3855965979034277</v>
      </c>
      <c r="AD50" s="49">
        <v>4.2750884400604274</v>
      </c>
      <c r="AE50" s="49">
        <v>4.1649010648765206</v>
      </c>
      <c r="AF50" s="50">
        <v>4.0548950754212658</v>
      </c>
    </row>
    <row r="51" spans="1:32" hidden="1">
      <c r="A51" s="49" t="s">
        <v>366</v>
      </c>
      <c r="B51" s="49">
        <v>12.520004604982899</v>
      </c>
      <c r="C51" s="49">
        <v>11.820436733163801</v>
      </c>
      <c r="D51" s="49">
        <v>11.16265307579126</v>
      </c>
      <c r="E51" s="49">
        <v>10.53429388296496</v>
      </c>
      <c r="F51" s="49">
        <v>9.9274306865467317</v>
      </c>
      <c r="G51" s="49">
        <v>9.3366799695787641</v>
      </c>
      <c r="H51" s="49">
        <v>8.7582183836872556</v>
      </c>
      <c r="I51" s="49">
        <v>8.1892292507663242</v>
      </c>
      <c r="J51" s="49">
        <v>7.6275727501536377</v>
      </c>
      <c r="K51" s="49">
        <v>7.0715798319800598</v>
      </c>
      <c r="L51" s="49">
        <v>6.5199182607288826</v>
      </c>
      <c r="M51" s="49">
        <v>6.332196077616187</v>
      </c>
      <c r="N51" s="49">
        <v>6.1520958209835612</v>
      </c>
      <c r="O51" s="49">
        <v>5.977023705229918</v>
      </c>
      <c r="P51" s="49">
        <v>5.8065386445034646</v>
      </c>
      <c r="Q51" s="49">
        <v>5.6389620165855927</v>
      </c>
      <c r="R51" s="49">
        <v>5.4732684422003732</v>
      </c>
      <c r="S51" s="49">
        <v>5.3116590921070621</v>
      </c>
      <c r="T51" s="49">
        <v>5.152570996592857</v>
      </c>
      <c r="U51" s="49">
        <v>4.9962851737271494</v>
      </c>
      <c r="V51" s="49">
        <v>4.8415218247066454</v>
      </c>
      <c r="W51" s="49">
        <v>4.6882170690099567</v>
      </c>
      <c r="X51" s="49">
        <v>4.534975753473196</v>
      </c>
      <c r="Y51" s="49">
        <v>4.3837332963071258</v>
      </c>
      <c r="Z51" s="49">
        <v>4.2416383391408212</v>
      </c>
      <c r="AA51" s="49">
        <v>4.0548078367506326</v>
      </c>
      <c r="AB51" s="49">
        <v>3.9029252954965719</v>
      </c>
      <c r="AC51" s="49">
        <v>3.752694991049029</v>
      </c>
      <c r="AD51" s="49">
        <v>3.6037949801823408</v>
      </c>
      <c r="AE51" s="49">
        <v>3.455949690286118</v>
      </c>
      <c r="AF51" s="50">
        <v>3.3089207097036168</v>
      </c>
    </row>
    <row r="52" spans="1:32" hidden="1">
      <c r="A52" s="49" t="s">
        <v>367</v>
      </c>
      <c r="B52" s="49">
        <v>4.3804047978729432</v>
      </c>
      <c r="C52" s="49">
        <v>4.2574025493966774</v>
      </c>
      <c r="D52" s="49">
        <v>4.1435375341499414</v>
      </c>
      <c r="E52" s="49">
        <v>4.0368096624011898</v>
      </c>
      <c r="F52" s="49">
        <v>3.9357919567276669</v>
      </c>
      <c r="G52" s="49">
        <v>3.8394317692701319</v>
      </c>
      <c r="H52" s="49">
        <v>3.746930964933147</v>
      </c>
      <c r="I52" s="49">
        <v>3.6576702891190038</v>
      </c>
      <c r="J52" s="49">
        <v>3.571159760872205</v>
      </c>
      <c r="K52" s="49">
        <v>3.487005066031907</v>
      </c>
      <c r="L52" s="49">
        <v>3.4048841504607998</v>
      </c>
      <c r="M52" s="49">
        <v>3.3343437673135972</v>
      </c>
      <c r="N52" s="49">
        <v>3.2767933070134898</v>
      </c>
      <c r="O52" s="49">
        <v>3.22096823333474</v>
      </c>
      <c r="P52" s="49">
        <v>3.1669499552437519</v>
      </c>
      <c r="Q52" s="49">
        <v>3.1151331282272952</v>
      </c>
      <c r="R52" s="49">
        <v>3.0642784017030271</v>
      </c>
      <c r="S52" s="49">
        <v>3.0145782202249669</v>
      </c>
      <c r="T52" s="49">
        <v>2.968171423339625</v>
      </c>
      <c r="U52" s="49">
        <v>2.9216205474771231</v>
      </c>
      <c r="V52" s="49">
        <v>2.8751697006950052</v>
      </c>
      <c r="W52" s="49">
        <v>2.833669166943765</v>
      </c>
      <c r="X52" s="49">
        <v>2.7936723735273352</v>
      </c>
      <c r="Y52" s="49">
        <v>2.754512581758171</v>
      </c>
      <c r="Z52" s="49">
        <v>2.7196178886687541</v>
      </c>
      <c r="AA52" s="49">
        <v>2.654348058352233</v>
      </c>
      <c r="AB52" s="49">
        <v>2.6133366664444151</v>
      </c>
      <c r="AC52" s="49">
        <v>2.5735430947008862</v>
      </c>
      <c r="AD52" s="49">
        <v>2.534870029518455</v>
      </c>
      <c r="AE52" s="49">
        <v>2.497232260373381</v>
      </c>
      <c r="AF52" s="50">
        <v>2.4605547254904701</v>
      </c>
    </row>
    <row r="53" spans="1:32" hidden="1">
      <c r="A53" s="49" t="s">
        <v>368</v>
      </c>
      <c r="B53" s="49">
        <v>5.5113786109568226</v>
      </c>
      <c r="C53" s="49">
        <v>5.3574008836678404</v>
      </c>
      <c r="D53" s="49">
        <v>5.21499902406517</v>
      </c>
      <c r="E53" s="49">
        <v>5.0816142792664163</v>
      </c>
      <c r="F53" s="49">
        <v>4.9554201561463076</v>
      </c>
      <c r="G53" s="49">
        <v>4.8350684410049602</v>
      </c>
      <c r="H53" s="49">
        <v>4.7195361032933558</v>
      </c>
      <c r="I53" s="49">
        <v>4.6080286502882917</v>
      </c>
      <c r="J53" s="49">
        <v>4.499916733660311</v>
      </c>
      <c r="K53" s="49">
        <v>4.3946931995879073</v>
      </c>
      <c r="L53" s="49">
        <v>4.2919431722202086</v>
      </c>
      <c r="M53" s="49">
        <v>4.2029726834005059</v>
      </c>
      <c r="N53" s="49">
        <v>4.1304809195464776</v>
      </c>
      <c r="O53" s="49">
        <v>4.060174302253257</v>
      </c>
      <c r="P53" s="49">
        <v>3.9921564518715469</v>
      </c>
      <c r="Q53" s="49">
        <v>3.9269286007003079</v>
      </c>
      <c r="R53" s="49">
        <v>3.8629180165284192</v>
      </c>
      <c r="S53" s="49">
        <v>3.8003691393617869</v>
      </c>
      <c r="T53" s="49">
        <v>3.741997307828163</v>
      </c>
      <c r="U53" s="49">
        <v>3.6834392341609048</v>
      </c>
      <c r="V53" s="49">
        <v>3.625004773133877</v>
      </c>
      <c r="W53" s="49">
        <v>3.572835940666454</v>
      </c>
      <c r="X53" s="49">
        <v>3.5225818060568619</v>
      </c>
      <c r="Y53" s="49">
        <v>3.4733962654092259</v>
      </c>
      <c r="Z53" s="49">
        <v>3.4296354353030729</v>
      </c>
      <c r="AA53" s="49">
        <v>3.3472796151850139</v>
      </c>
      <c r="AB53" s="49">
        <v>3.295750485398707</v>
      </c>
      <c r="AC53" s="49">
        <v>3.2457733884245692</v>
      </c>
      <c r="AD53" s="49">
        <v>3.1972252835699528</v>
      </c>
      <c r="AE53" s="49">
        <v>3.149998435836654</v>
      </c>
      <c r="AF53" s="50">
        <v>3.1039979441650689</v>
      </c>
    </row>
    <row r="54" spans="1:32" hidden="1">
      <c r="A54" s="49" t="s">
        <v>369</v>
      </c>
      <c r="B54" s="49">
        <v>4.9909919727034691</v>
      </c>
      <c r="C54" s="49">
        <v>4.8308850724712826</v>
      </c>
      <c r="D54" s="49">
        <v>4.6912771690992896</v>
      </c>
      <c r="E54" s="49">
        <v>4.566334633191417</v>
      </c>
      <c r="F54" s="49">
        <v>4.452379584694981</v>
      </c>
      <c r="G54" s="49">
        <v>4.3469493626719311</v>
      </c>
      <c r="H54" s="49">
        <v>4.2483170835400079</v>
      </c>
      <c r="I54" s="49">
        <v>4.1552266876502149</v>
      </c>
      <c r="J54" s="49">
        <v>4.0667369970255889</v>
      </c>
      <c r="K54" s="49">
        <v>3.9821251661588071</v>
      </c>
      <c r="L54" s="49">
        <v>3.9008243630858379</v>
      </c>
      <c r="M54" s="49">
        <v>3.799098852698771</v>
      </c>
      <c r="N54" s="49">
        <v>3.709848659618745</v>
      </c>
      <c r="O54" s="49">
        <v>3.628773369139489</v>
      </c>
      <c r="P54" s="49">
        <v>3.5540898422065199</v>
      </c>
      <c r="Q54" s="49">
        <v>3.4846978742422521</v>
      </c>
      <c r="R54" s="49">
        <v>3.4202386472866801</v>
      </c>
      <c r="S54" s="49">
        <v>3.3588994824674701</v>
      </c>
      <c r="T54" s="49">
        <v>3.3008287637192968</v>
      </c>
      <c r="U54" s="49">
        <v>3.2462648862881478</v>
      </c>
      <c r="V54" s="49">
        <v>3.1928839787981498</v>
      </c>
      <c r="W54" s="49">
        <v>3.1330476400789959</v>
      </c>
      <c r="X54" s="49">
        <v>3.075711719490219</v>
      </c>
      <c r="Y54" s="49">
        <v>3.0217873452855661</v>
      </c>
      <c r="Z54" s="49">
        <v>2.9730757247863751</v>
      </c>
      <c r="AA54" s="49">
        <v>2.903749465494764</v>
      </c>
      <c r="AB54" s="49">
        <v>2.854600805163789</v>
      </c>
      <c r="AC54" s="49">
        <v>2.8078582509726</v>
      </c>
      <c r="AD54" s="49">
        <v>2.7632339340955769</v>
      </c>
      <c r="AE54" s="49">
        <v>2.72049099705018</v>
      </c>
      <c r="AF54" s="50">
        <v>2.6794321940839652</v>
      </c>
    </row>
    <row r="55" spans="1:32" hidden="1">
      <c r="A55" s="49" t="s">
        <v>370</v>
      </c>
      <c r="B55" s="49">
        <v>6.3561851551911426</v>
      </c>
      <c r="C55" s="49">
        <v>6.1536341153783773</v>
      </c>
      <c r="D55" s="49">
        <v>5.9786840055762989</v>
      </c>
      <c r="E55" s="49">
        <v>5.8234955093584144</v>
      </c>
      <c r="F55" s="49">
        <v>5.6831270513062204</v>
      </c>
      <c r="G55" s="49">
        <v>5.554270417219354</v>
      </c>
      <c r="H55" s="49">
        <v>5.4346062671032138</v>
      </c>
      <c r="I55" s="49">
        <v>5.3224479944644978</v>
      </c>
      <c r="J55" s="49">
        <v>5.216532127005074</v>
      </c>
      <c r="K55" s="49">
        <v>5.1158885642574949</v>
      </c>
      <c r="L55" s="49">
        <v>5.0197568257866392</v>
      </c>
      <c r="M55" s="49">
        <v>4.8870878349295044</v>
      </c>
      <c r="N55" s="49">
        <v>4.7712265495307591</v>
      </c>
      <c r="O55" s="49">
        <v>4.6663630700734586</v>
      </c>
      <c r="P55" s="49">
        <v>4.5700887780610344</v>
      </c>
      <c r="Q55" s="49">
        <v>4.4809178087712196</v>
      </c>
      <c r="R55" s="49">
        <v>4.3983660310632624</v>
      </c>
      <c r="S55" s="49">
        <v>4.3199848701667261</v>
      </c>
      <c r="T55" s="49">
        <v>4.2459754893319186</v>
      </c>
      <c r="U55" s="49">
        <v>4.1766606602396728</v>
      </c>
      <c r="V55" s="49">
        <v>4.1089010547936313</v>
      </c>
      <c r="W55" s="49">
        <v>4.0323717064085338</v>
      </c>
      <c r="X55" s="49">
        <v>3.9591802294513698</v>
      </c>
      <c r="Y55" s="49">
        <v>3.890558810028351</v>
      </c>
      <c r="Z55" s="49">
        <v>3.8289427011700452</v>
      </c>
      <c r="AA55" s="49">
        <v>3.7394283215119462</v>
      </c>
      <c r="AB55" s="49">
        <v>3.6771444324894031</v>
      </c>
      <c r="AC55" s="49">
        <v>3.6180752919170081</v>
      </c>
      <c r="AD55" s="49">
        <v>3.5618326746890849</v>
      </c>
      <c r="AE55" s="49">
        <v>3.5080972332614042</v>
      </c>
      <c r="AF55" s="50">
        <v>3.4566031029559192</v>
      </c>
    </row>
    <row r="56" spans="1:32" hidden="1">
      <c r="A56" s="49" t="s">
        <v>371</v>
      </c>
      <c r="B56" s="49">
        <v>6.1438081200307959</v>
      </c>
      <c r="C56" s="49">
        <v>5.8720025454044791</v>
      </c>
      <c r="D56" s="49">
        <v>5.6306058492344082</v>
      </c>
      <c r="E56" s="49">
        <v>5.4110528407903402</v>
      </c>
      <c r="F56" s="49">
        <v>5.2078862251860993</v>
      </c>
      <c r="G56" s="49">
        <v>5.0174306827924964</v>
      </c>
      <c r="H56" s="49">
        <v>4.8371017320735534</v>
      </c>
      <c r="I56" s="49">
        <v>4.6650178830731166</v>
      </c>
      <c r="J56" s="49">
        <v>4.4997698992876938</v>
      </c>
      <c r="K56" s="49">
        <v>4.3402768548399617</v>
      </c>
      <c r="L56" s="49">
        <v>4.1856927312943908</v>
      </c>
      <c r="M56" s="49">
        <v>4.0829383657578884</v>
      </c>
      <c r="N56" s="49">
        <v>3.9871177174696348</v>
      </c>
      <c r="O56" s="49">
        <v>3.896030059716868</v>
      </c>
      <c r="P56" s="49">
        <v>3.809290022346127</v>
      </c>
      <c r="Q56" s="49">
        <v>3.725472477272612</v>
      </c>
      <c r="R56" s="49">
        <v>3.643703830084986</v>
      </c>
      <c r="S56" s="49">
        <v>3.565825380200887</v>
      </c>
      <c r="T56" s="49">
        <v>3.4905126069871462</v>
      </c>
      <c r="U56" s="49">
        <v>3.4179928743301242</v>
      </c>
      <c r="V56" s="49">
        <v>3.3471816738346001</v>
      </c>
      <c r="W56" s="49">
        <v>3.2757459461112188</v>
      </c>
      <c r="X56" s="49">
        <v>3.205340911193963</v>
      </c>
      <c r="Y56" s="49">
        <v>3.1376196420335392</v>
      </c>
      <c r="Z56" s="49">
        <v>3.0787154337302769</v>
      </c>
      <c r="AA56" s="49">
        <v>2.9825251565802651</v>
      </c>
      <c r="AB56" s="49">
        <v>2.9171962366429498</v>
      </c>
      <c r="AC56" s="49">
        <v>2.8543245088655409</v>
      </c>
      <c r="AD56" s="49">
        <v>2.793663127295781</v>
      </c>
      <c r="AE56" s="49">
        <v>2.7350033053433109</v>
      </c>
      <c r="AF56" s="50">
        <v>2.6781668760727331</v>
      </c>
    </row>
    <row r="57" spans="1:32" hidden="1">
      <c r="A57" s="49" t="s">
        <v>372</v>
      </c>
      <c r="B57" s="49">
        <v>6.9756166594621281</v>
      </c>
      <c r="C57" s="49">
        <v>6.6793967573821593</v>
      </c>
      <c r="D57" s="49">
        <v>6.3913374507761214</v>
      </c>
      <c r="E57" s="49">
        <v>6.1090273227683154</v>
      </c>
      <c r="F57" s="49">
        <v>5.8307040970262349</v>
      </c>
      <c r="G57" s="49">
        <v>5.5550282456690123</v>
      </c>
      <c r="H57" s="49">
        <v>5.2809461826848434</v>
      </c>
      <c r="I57" s="49">
        <v>5.0076036337806027</v>
      </c>
      <c r="J57" s="49">
        <v>4.7342885849504261</v>
      </c>
      <c r="K57" s="49">
        <v>4.4603924251867237</v>
      </c>
      <c r="L57" s="49">
        <v>4.185382689165877</v>
      </c>
      <c r="M57" s="49">
        <v>4.0864866715808201</v>
      </c>
      <c r="N57" s="49">
        <v>3.999191134528437</v>
      </c>
      <c r="O57" s="49">
        <v>3.9129745821486561</v>
      </c>
      <c r="P57" s="49">
        <v>3.8279175443994111</v>
      </c>
      <c r="Q57" s="49">
        <v>3.7443930311009881</v>
      </c>
      <c r="R57" s="49">
        <v>3.661244672052955</v>
      </c>
      <c r="S57" s="49">
        <v>3.578654959763468</v>
      </c>
      <c r="T57" s="49">
        <v>3.4986268253138868</v>
      </c>
      <c r="U57" s="49">
        <v>3.41794566015106</v>
      </c>
      <c r="V57" s="49">
        <v>3.3368412818611621</v>
      </c>
      <c r="W57" s="49">
        <v>3.2623096376910419</v>
      </c>
      <c r="X57" s="49">
        <v>3.1884630412604542</v>
      </c>
      <c r="Y57" s="49">
        <v>3.11467130891717</v>
      </c>
      <c r="Z57" s="49">
        <v>3.0441297083363432</v>
      </c>
      <c r="AA57" s="49">
        <v>2.9444796760788039</v>
      </c>
      <c r="AB57" s="49">
        <v>2.866747554987382</v>
      </c>
      <c r="AC57" s="49">
        <v>2.7893997256632139</v>
      </c>
      <c r="AD57" s="49">
        <v>2.7123358555392221</v>
      </c>
      <c r="AE57" s="49">
        <v>2.635466274909589</v>
      </c>
      <c r="AF57" s="50">
        <v>2.5587101646366208</v>
      </c>
    </row>
    <row r="58" spans="1:32" hidden="1">
      <c r="A58" s="49" t="s">
        <v>373</v>
      </c>
      <c r="B58" s="49">
        <v>8.5896515153230588</v>
      </c>
      <c r="C58" s="49">
        <v>8.2322441419280494</v>
      </c>
      <c r="D58" s="49">
        <v>7.8849598341358451</v>
      </c>
      <c r="E58" s="49">
        <v>7.5446134498516173</v>
      </c>
      <c r="F58" s="49">
        <v>7.2088621976683118</v>
      </c>
      <c r="G58" s="49">
        <v>6.875910275105185</v>
      </c>
      <c r="H58" s="49">
        <v>6.5443302078718748</v>
      </c>
      <c r="I58" s="49">
        <v>6.2129495370256356</v>
      </c>
      <c r="J58" s="49">
        <v>5.8807760099954614</v>
      </c>
      <c r="K58" s="49">
        <v>5.5469464352751583</v>
      </c>
      <c r="L58" s="49">
        <v>5.210690601899433</v>
      </c>
      <c r="M58" s="49">
        <v>5.088359193038535</v>
      </c>
      <c r="N58" s="49">
        <v>4.9808981347764938</v>
      </c>
      <c r="O58" s="49">
        <v>4.8748715143366894</v>
      </c>
      <c r="P58" s="49">
        <v>4.7703859778872184</v>
      </c>
      <c r="Q58" s="49">
        <v>4.6679231860172097</v>
      </c>
      <c r="R58" s="49">
        <v>4.5660059635548187</v>
      </c>
      <c r="S58" s="49">
        <v>4.4648707325765686</v>
      </c>
      <c r="T58" s="49">
        <v>4.3670905989054507</v>
      </c>
      <c r="U58" s="49">
        <v>4.2685458200980761</v>
      </c>
      <c r="V58" s="49">
        <v>4.1695319216845039</v>
      </c>
      <c r="W58" s="49">
        <v>4.0789389265505092</v>
      </c>
      <c r="X58" s="49">
        <v>3.989115517246387</v>
      </c>
      <c r="Y58" s="49">
        <v>3.899245956744962</v>
      </c>
      <c r="Z58" s="49">
        <v>3.813420838945444</v>
      </c>
      <c r="AA58" s="49">
        <v>3.6901596987736962</v>
      </c>
      <c r="AB58" s="49">
        <v>3.594871979378722</v>
      </c>
      <c r="AC58" s="49">
        <v>3.4999390838363249</v>
      </c>
      <c r="AD58" s="49">
        <v>3.405224195176495</v>
      </c>
      <c r="AE58" s="49">
        <v>3.3106039220199599</v>
      </c>
      <c r="AF58" s="50">
        <v>3.2159659356959049</v>
      </c>
    </row>
    <row r="59" spans="1:32" hidden="1">
      <c r="A59" s="49" t="s">
        <v>374</v>
      </c>
      <c r="B59" s="49">
        <v>6.9720519438930184</v>
      </c>
      <c r="C59" s="49">
        <v>6.6662118055934014</v>
      </c>
      <c r="D59" s="49">
        <v>6.3795171367878023</v>
      </c>
      <c r="E59" s="49">
        <v>6.1060817205127123</v>
      </c>
      <c r="F59" s="49">
        <v>5.8421615151005319</v>
      </c>
      <c r="G59" s="49">
        <v>5.5852211398526537</v>
      </c>
      <c r="H59" s="49">
        <v>5.3334573437776216</v>
      </c>
      <c r="I59" s="49">
        <v>5.0855352745091116</v>
      </c>
      <c r="J59" s="49">
        <v>4.8404330101750039</v>
      </c>
      <c r="K59" s="49">
        <v>4.597345134563481</v>
      </c>
      <c r="L59" s="49">
        <v>4.3556203728123091</v>
      </c>
      <c r="M59" s="49">
        <v>4.2393414114232746</v>
      </c>
      <c r="N59" s="49">
        <v>4.1335579008020353</v>
      </c>
      <c r="O59" s="49">
        <v>4.0345293713821411</v>
      </c>
      <c r="P59" s="49">
        <v>3.9407200223963699</v>
      </c>
      <c r="Q59" s="49">
        <v>3.8511884787898509</v>
      </c>
      <c r="R59" s="49">
        <v>3.7656463032587362</v>
      </c>
      <c r="S59" s="49">
        <v>3.6825021781384031</v>
      </c>
      <c r="T59" s="49">
        <v>3.6019082171067032</v>
      </c>
      <c r="U59" s="49">
        <v>3.5240978714289062</v>
      </c>
      <c r="V59" s="49">
        <v>3.4470022661129298</v>
      </c>
      <c r="W59" s="49">
        <v>3.364725622648356</v>
      </c>
      <c r="X59" s="49">
        <v>3.2841936863756129</v>
      </c>
      <c r="Y59" s="49">
        <v>3.206239459311564</v>
      </c>
      <c r="Z59" s="49">
        <v>3.1325041634126012</v>
      </c>
      <c r="AA59" s="49">
        <v>3.0396327528447729</v>
      </c>
      <c r="AB59" s="49">
        <v>2.9645190972852351</v>
      </c>
      <c r="AC59" s="49">
        <v>2.89110846010733</v>
      </c>
      <c r="AD59" s="49">
        <v>2.8191470805157</v>
      </c>
      <c r="AE59" s="49">
        <v>2.748425882615249</v>
      </c>
      <c r="AF59" s="50">
        <v>2.678770439565537</v>
      </c>
    </row>
    <row r="60" spans="1:32" hidden="1">
      <c r="A60" s="49" t="s">
        <v>375</v>
      </c>
      <c r="B60" s="49">
        <v>8.1969715528755138</v>
      </c>
      <c r="C60" s="49">
        <v>7.8486916032925809</v>
      </c>
      <c r="D60" s="49">
        <v>7.5257033362191059</v>
      </c>
      <c r="E60" s="49">
        <v>7.2204264530762181</v>
      </c>
      <c r="F60" s="49">
        <v>6.9280511913867731</v>
      </c>
      <c r="G60" s="49">
        <v>6.6453309234596283</v>
      </c>
      <c r="H60" s="49">
        <v>6.369966000068108</v>
      </c>
      <c r="I60" s="49">
        <v>6.1002628583452783</v>
      </c>
      <c r="J60" s="49">
        <v>5.8349331439677377</v>
      </c>
      <c r="K60" s="49">
        <v>5.5729691789016638</v>
      </c>
      <c r="L60" s="49">
        <v>5.3135634637424527</v>
      </c>
      <c r="M60" s="49">
        <v>5.1735929900982756</v>
      </c>
      <c r="N60" s="49">
        <v>5.0475557074997441</v>
      </c>
      <c r="O60" s="49">
        <v>4.9304903195304366</v>
      </c>
      <c r="P60" s="49">
        <v>4.8203628458040786</v>
      </c>
      <c r="Q60" s="49">
        <v>4.7159278671402642</v>
      </c>
      <c r="R60" s="49">
        <v>4.6168079745968509</v>
      </c>
      <c r="S60" s="49">
        <v>4.5208888533108711</v>
      </c>
      <c r="T60" s="49">
        <v>4.4283773758867397</v>
      </c>
      <c r="U60" s="49">
        <v>4.3395892993624692</v>
      </c>
      <c r="V60" s="49">
        <v>4.2517688223363832</v>
      </c>
      <c r="W60" s="49">
        <v>4.1566534584699433</v>
      </c>
      <c r="X60" s="49">
        <v>4.0639608757566581</v>
      </c>
      <c r="Y60" s="49">
        <v>3.974812005012812</v>
      </c>
      <c r="Z60" s="49">
        <v>3.8914127411126231</v>
      </c>
      <c r="AA60" s="49">
        <v>3.7825022169562632</v>
      </c>
      <c r="AB60" s="49">
        <v>3.6974686107247798</v>
      </c>
      <c r="AC60" s="49">
        <v>3.6148359113950348</v>
      </c>
      <c r="AD60" s="49">
        <v>3.5342714842226708</v>
      </c>
      <c r="AE60" s="49">
        <v>3.455501894025458</v>
      </c>
      <c r="AF60" s="50">
        <v>3.378299618224478</v>
      </c>
    </row>
    <row r="61" spans="1:32" hidden="1">
      <c r="A61" s="49" t="s">
        <v>376</v>
      </c>
      <c r="B61" s="49">
        <v>12.124807941555581</v>
      </c>
      <c r="C61" s="49">
        <v>11.450463772642349</v>
      </c>
      <c r="D61" s="49">
        <v>10.81458543164778</v>
      </c>
      <c r="E61" s="49">
        <v>10.205178937290681</v>
      </c>
      <c r="F61" s="49">
        <v>9.6145150540991402</v>
      </c>
      <c r="G61" s="49">
        <v>9.0373136533041745</v>
      </c>
      <c r="H61" s="49">
        <v>8.469795272611778</v>
      </c>
      <c r="I61" s="49">
        <v>7.9091476899261961</v>
      </c>
      <c r="J61" s="49">
        <v>7.3532078227035953</v>
      </c>
      <c r="K61" s="49">
        <v>6.8002627689848243</v>
      </c>
      <c r="L61" s="49">
        <v>6.2489203255661172</v>
      </c>
      <c r="M61" s="49">
        <v>6.0682872207218566</v>
      </c>
      <c r="N61" s="49">
        <v>5.8943713384221637</v>
      </c>
      <c r="O61" s="49">
        <v>5.7248498237487748</v>
      </c>
      <c r="P61" s="49">
        <v>5.5593097316835873</v>
      </c>
      <c r="Q61" s="49">
        <v>5.3962550563459164</v>
      </c>
      <c r="R61" s="49">
        <v>5.2347733749057292</v>
      </c>
      <c r="S61" s="49">
        <v>5.0767779047693899</v>
      </c>
      <c r="T61" s="49">
        <v>4.9208840801288467</v>
      </c>
      <c r="U61" s="49">
        <v>4.7673224130663812</v>
      </c>
      <c r="V61" s="49">
        <v>4.6149664856119408</v>
      </c>
      <c r="W61" s="49">
        <v>4.4644629130022384</v>
      </c>
      <c r="X61" s="49">
        <v>4.3139765247015474</v>
      </c>
      <c r="Y61" s="49">
        <v>4.1651804748758128</v>
      </c>
      <c r="Z61" s="49">
        <v>4.0242498776955928</v>
      </c>
      <c r="AA61" s="49">
        <v>3.8446091921781238</v>
      </c>
      <c r="AB61" s="49">
        <v>3.695141597007249</v>
      </c>
      <c r="AC61" s="49">
        <v>3.5470489854221769</v>
      </c>
      <c r="AD61" s="49">
        <v>3.4000474347859861</v>
      </c>
      <c r="AE61" s="49">
        <v>3.253893716315079</v>
      </c>
      <c r="AF61" s="50">
        <v>3.1083772169449331</v>
      </c>
    </row>
    <row r="62" spans="1:32" hidden="1">
      <c r="A62" s="49" t="s">
        <v>377</v>
      </c>
      <c r="B62" s="49">
        <v>9.6568217271371601</v>
      </c>
      <c r="C62" s="49">
        <v>9.3495172467852807</v>
      </c>
      <c r="D62" s="49">
        <v>9.0840263087978244</v>
      </c>
      <c r="E62" s="49">
        <v>8.8483995105143229</v>
      </c>
      <c r="F62" s="49">
        <v>8.6351022512007081</v>
      </c>
      <c r="G62" s="49">
        <v>8.4390886729317849</v>
      </c>
      <c r="H62" s="49">
        <v>8.2568198098799641</v>
      </c>
      <c r="I62" s="49">
        <v>8.0857209733157021</v>
      </c>
      <c r="J62" s="49">
        <v>7.9238623781936397</v>
      </c>
      <c r="K62" s="49">
        <v>7.7697614022940984</v>
      </c>
      <c r="L62" s="49">
        <v>7.6222549480077157</v>
      </c>
      <c r="M62" s="49">
        <v>7.4210667064128177</v>
      </c>
      <c r="N62" s="49">
        <v>7.2452876882360346</v>
      </c>
      <c r="O62" s="49">
        <v>7.0861370042575338</v>
      </c>
      <c r="P62" s="49">
        <v>6.9399742889768579</v>
      </c>
      <c r="Q62" s="49">
        <v>6.8045537816661881</v>
      </c>
      <c r="R62" s="49">
        <v>6.6791436923464014</v>
      </c>
      <c r="S62" s="49">
        <v>6.5600432737100389</v>
      </c>
      <c r="T62" s="49">
        <v>6.4475564584413103</v>
      </c>
      <c r="U62" s="49">
        <v>6.3421709738377876</v>
      </c>
      <c r="V62" s="49">
        <v>6.2391421090782826</v>
      </c>
      <c r="W62" s="49">
        <v>6.1228741697438398</v>
      </c>
      <c r="X62" s="49">
        <v>6.011649803745879</v>
      </c>
      <c r="Y62" s="49">
        <v>5.9073281870504317</v>
      </c>
      <c r="Z62" s="49">
        <v>5.8135841366376919</v>
      </c>
      <c r="AA62" s="49">
        <v>5.6777073565665068</v>
      </c>
      <c r="AB62" s="49">
        <v>5.5829516568166158</v>
      </c>
      <c r="AC62" s="49">
        <v>5.4930442025245227</v>
      </c>
      <c r="AD62" s="49">
        <v>5.4073969451248676</v>
      </c>
      <c r="AE62" s="49">
        <v>5.3255261643344332</v>
      </c>
      <c r="AF62" s="50">
        <v>5.2470291528163919</v>
      </c>
    </row>
    <row r="63" spans="1:32" hidden="1">
      <c r="A63" s="49" t="s">
        <v>378</v>
      </c>
      <c r="B63" s="49">
        <v>12.615849287493621</v>
      </c>
      <c r="C63" s="49">
        <v>12.21677943872513</v>
      </c>
      <c r="D63" s="49">
        <v>11.87445286769303</v>
      </c>
      <c r="E63" s="49">
        <v>11.57262133735882</v>
      </c>
      <c r="F63" s="49">
        <v>11.30103875687386</v>
      </c>
      <c r="G63" s="49">
        <v>11.05284258148188</v>
      </c>
      <c r="H63" s="49">
        <v>10.82321891793174</v>
      </c>
      <c r="I63" s="49">
        <v>10.60866479782038</v>
      </c>
      <c r="J63" s="49">
        <v>10.406553962409159</v>
      </c>
      <c r="K63" s="49">
        <v>10.21486801521986</v>
      </c>
      <c r="L63" s="49">
        <v>10.03202288416519</v>
      </c>
      <c r="M63" s="49">
        <v>9.7648503504449113</v>
      </c>
      <c r="N63" s="49">
        <v>9.5321368082557925</v>
      </c>
      <c r="O63" s="49">
        <v>9.3219531948049372</v>
      </c>
      <c r="P63" s="49">
        <v>9.1293545206283788</v>
      </c>
      <c r="Q63" s="49">
        <v>8.9512905355513617</v>
      </c>
      <c r="R63" s="49">
        <v>8.7867679038846926</v>
      </c>
      <c r="S63" s="49">
        <v>8.6307595443630607</v>
      </c>
      <c r="T63" s="49">
        <v>8.4836792544832136</v>
      </c>
      <c r="U63" s="49">
        <v>8.3461905244328189</v>
      </c>
      <c r="V63" s="49">
        <v>8.2118478571339786</v>
      </c>
      <c r="W63" s="49">
        <v>8.0594478735424904</v>
      </c>
      <c r="X63" s="49">
        <v>7.9138527131008676</v>
      </c>
      <c r="Y63" s="49">
        <v>7.7775917549216587</v>
      </c>
      <c r="Z63" s="49">
        <v>7.6556634720024546</v>
      </c>
      <c r="AA63" s="49">
        <v>7.4764180493310413</v>
      </c>
      <c r="AB63" s="49">
        <v>7.3530251805352922</v>
      </c>
      <c r="AC63" s="49">
        <v>7.2361833462302094</v>
      </c>
      <c r="AD63" s="49">
        <v>7.1250954046670074</v>
      </c>
      <c r="AE63" s="49">
        <v>7.0191057427894128</v>
      </c>
      <c r="AF63" s="50">
        <v>6.917668642403326</v>
      </c>
    </row>
    <row r="64" spans="1:32" hidden="1">
      <c r="A64" s="49" t="s">
        <v>379</v>
      </c>
      <c r="B64" s="49">
        <v>4.6809623423544293</v>
      </c>
      <c r="C64" s="49">
        <v>4.4743105105998282</v>
      </c>
      <c r="D64" s="49">
        <v>4.2905532175181174</v>
      </c>
      <c r="E64" s="49">
        <v>4.1232486456992774</v>
      </c>
      <c r="F64" s="49">
        <v>3.968292528085942</v>
      </c>
      <c r="G64" s="49">
        <v>3.8229208511896302</v>
      </c>
      <c r="H64" s="49">
        <v>3.685190022146124</v>
      </c>
      <c r="I64" s="49">
        <v>3.5536851581491349</v>
      </c>
      <c r="J64" s="49">
        <v>3.4273465445298119</v>
      </c>
      <c r="K64" s="49">
        <v>3.305361374794527</v>
      </c>
      <c r="L64" s="49">
        <v>3.1870935028824938</v>
      </c>
      <c r="M64" s="49">
        <v>3.109040463455107</v>
      </c>
      <c r="N64" s="49">
        <v>3.0362157977409021</v>
      </c>
      <c r="O64" s="49">
        <v>2.9669619973129979</v>
      </c>
      <c r="P64" s="49">
        <v>2.9009893605792691</v>
      </c>
      <c r="Q64" s="49">
        <v>2.8372241975004289</v>
      </c>
      <c r="R64" s="49">
        <v>2.7750082398826699</v>
      </c>
      <c r="S64" s="49">
        <v>2.7157301233486981</v>
      </c>
      <c r="T64" s="49">
        <v>2.6583916154111029</v>
      </c>
      <c r="U64" s="49">
        <v>2.6031645184940388</v>
      </c>
      <c r="V64" s="49">
        <v>2.549231202175763</v>
      </c>
      <c r="W64" s="49">
        <v>2.494832469788157</v>
      </c>
      <c r="X64" s="49">
        <v>2.4412162592860689</v>
      </c>
      <c r="Y64" s="49">
        <v>2.389628807873748</v>
      </c>
      <c r="Z64" s="49">
        <v>2.3446934026819628</v>
      </c>
      <c r="AA64" s="49">
        <v>2.2716546501614312</v>
      </c>
      <c r="AB64" s="49">
        <v>2.2218869818593689</v>
      </c>
      <c r="AC64" s="49">
        <v>2.17397584651675</v>
      </c>
      <c r="AD64" s="49">
        <v>2.127734666728136</v>
      </c>
      <c r="AE64" s="49">
        <v>2.0830056284938241</v>
      </c>
      <c r="AF64" s="50">
        <v>2.0396540592508412</v>
      </c>
    </row>
    <row r="65" spans="1:32" hidden="1">
      <c r="A65" s="49" t="s">
        <v>380</v>
      </c>
      <c r="B65" s="49">
        <v>12.11374428604012</v>
      </c>
      <c r="C65" s="49">
        <v>11.61415615250708</v>
      </c>
      <c r="D65" s="49">
        <v>11.153492237651021</v>
      </c>
      <c r="E65" s="49">
        <v>10.71967310280319</v>
      </c>
      <c r="F65" s="49">
        <v>10.30500510975719</v>
      </c>
      <c r="G65" s="49">
        <v>9.904267084814748</v>
      </c>
      <c r="H65" s="49">
        <v>9.5137336257176237</v>
      </c>
      <c r="I65" s="49">
        <v>9.130634498887499</v>
      </c>
      <c r="J65" s="49">
        <v>8.7528358565026991</v>
      </c>
      <c r="K65" s="49">
        <v>8.3786423966869936</v>
      </c>
      <c r="L65" s="49">
        <v>8.0066692677618114</v>
      </c>
      <c r="M65" s="49">
        <v>7.7973571895383236</v>
      </c>
      <c r="N65" s="49">
        <v>7.609628296998304</v>
      </c>
      <c r="O65" s="49">
        <v>7.4357284979545923</v>
      </c>
      <c r="P65" s="49">
        <v>7.2724707629802197</v>
      </c>
      <c r="Q65" s="49">
        <v>7.1178999297909717</v>
      </c>
      <c r="R65" s="49">
        <v>6.9714123134183392</v>
      </c>
      <c r="S65" s="49">
        <v>6.8297114429722807</v>
      </c>
      <c r="T65" s="49">
        <v>6.693106657634889</v>
      </c>
      <c r="U65" s="49">
        <v>6.5620747301480602</v>
      </c>
      <c r="V65" s="49">
        <v>6.4323367213121898</v>
      </c>
      <c r="W65" s="49">
        <v>6.2924026759871454</v>
      </c>
      <c r="X65" s="49">
        <v>6.155785821005785</v>
      </c>
      <c r="Y65" s="49">
        <v>6.0241876576195512</v>
      </c>
      <c r="Z65" s="49">
        <v>5.9009700629639781</v>
      </c>
      <c r="AA65" s="49">
        <v>5.7380077135033947</v>
      </c>
      <c r="AB65" s="49">
        <v>5.6112945051295089</v>
      </c>
      <c r="AC65" s="49">
        <v>5.4877265971329861</v>
      </c>
      <c r="AD65" s="49">
        <v>5.3667610803827586</v>
      </c>
      <c r="AE65" s="49">
        <v>5.2479470220365911</v>
      </c>
      <c r="AF65" s="50">
        <v>5.1309046084368344</v>
      </c>
    </row>
    <row r="66" spans="1:32" hidden="1">
      <c r="A66" s="49" t="s">
        <v>381</v>
      </c>
      <c r="B66" s="49">
        <v>14.868058155802791</v>
      </c>
      <c r="C66" s="49">
        <v>14.2749773771748</v>
      </c>
      <c r="D66" s="49">
        <v>13.733791078653351</v>
      </c>
      <c r="E66" s="49">
        <v>13.228536703572679</v>
      </c>
      <c r="F66" s="49">
        <v>12.749053567236439</v>
      </c>
      <c r="G66" s="49">
        <v>12.288450900152171</v>
      </c>
      <c r="H66" s="49">
        <v>11.84181550444352</v>
      </c>
      <c r="I66" s="49">
        <v>11.405496485880279</v>
      </c>
      <c r="J66" s="49">
        <v>10.976683477567761</v>
      </c>
      <c r="K66" s="49">
        <v>10.553144858297211</v>
      </c>
      <c r="L66" s="49">
        <v>10.133058215742921</v>
      </c>
      <c r="M66" s="49">
        <v>9.8707117320857165</v>
      </c>
      <c r="N66" s="49">
        <v>9.6373232210598694</v>
      </c>
      <c r="O66" s="49">
        <v>9.4225120822027293</v>
      </c>
      <c r="P66" s="49">
        <v>9.2220180456323781</v>
      </c>
      <c r="Q66" s="49">
        <v>9.0332303659949797</v>
      </c>
      <c r="R66" s="49">
        <v>8.8553515213511069</v>
      </c>
      <c r="S66" s="49">
        <v>8.6839619418524343</v>
      </c>
      <c r="T66" s="49">
        <v>8.5194864382964894</v>
      </c>
      <c r="U66" s="49">
        <v>8.3625760268252698</v>
      </c>
      <c r="V66" s="49">
        <v>8.2074801689874484</v>
      </c>
      <c r="W66" s="49">
        <v>8.03776828418885</v>
      </c>
      <c r="X66" s="49">
        <v>7.8727527754540132</v>
      </c>
      <c r="Y66" s="49">
        <v>7.7147466922584149</v>
      </c>
      <c r="Z66" s="49">
        <v>7.5683116809503144</v>
      </c>
      <c r="AA66" s="49">
        <v>7.3684705114047686</v>
      </c>
      <c r="AB66" s="49">
        <v>7.217850586070278</v>
      </c>
      <c r="AC66" s="49">
        <v>7.0717850965708884</v>
      </c>
      <c r="AD66" s="49">
        <v>6.9295609110303928</v>
      </c>
      <c r="AE66" s="49">
        <v>6.7905883673689367</v>
      </c>
      <c r="AF66" s="50">
        <v>6.6543734050498156</v>
      </c>
    </row>
    <row r="67" spans="1:32" hidden="1">
      <c r="A67" s="49" t="s">
        <v>382</v>
      </c>
      <c r="B67" s="49">
        <v>9.4647678472530181</v>
      </c>
      <c r="C67" s="49">
        <v>8.9324192782798164</v>
      </c>
      <c r="D67" s="49">
        <v>8.4280485011016335</v>
      </c>
      <c r="E67" s="49">
        <v>7.9434891992029044</v>
      </c>
      <c r="F67" s="49">
        <v>7.4735033811905751</v>
      </c>
      <c r="G67" s="49">
        <v>7.0145352766482167</v>
      </c>
      <c r="H67" s="49">
        <v>6.5640607254860353</v>
      </c>
      <c r="I67" s="49">
        <v>6.1202214676224331</v>
      </c>
      <c r="J67" s="49">
        <v>5.6816072103194344</v>
      </c>
      <c r="K67" s="49">
        <v>5.2471194431495896</v>
      </c>
      <c r="L67" s="49">
        <v>4.8158829152839351</v>
      </c>
      <c r="M67" s="49">
        <v>4.6761601272004842</v>
      </c>
      <c r="N67" s="49">
        <v>4.5414463521097028</v>
      </c>
      <c r="O67" s="49">
        <v>4.4100384850622527</v>
      </c>
      <c r="P67" s="49">
        <v>4.2816406440091672</v>
      </c>
      <c r="Q67" s="49">
        <v>4.1551532037613823</v>
      </c>
      <c r="R67" s="49">
        <v>4.0299049553290036</v>
      </c>
      <c r="S67" s="49">
        <v>3.9073210493579511</v>
      </c>
      <c r="T67" s="49">
        <v>3.7863806004773291</v>
      </c>
      <c r="U67" s="49">
        <v>3.6672608911373659</v>
      </c>
      <c r="V67" s="49">
        <v>3.5491285441977412</v>
      </c>
      <c r="W67" s="49">
        <v>3.4323281322843888</v>
      </c>
      <c r="X67" s="49">
        <v>3.3155370954391161</v>
      </c>
      <c r="Y67" s="49">
        <v>3.2000018692904622</v>
      </c>
      <c r="Z67" s="49">
        <v>3.0903214464842041</v>
      </c>
      <c r="AA67" s="49">
        <v>2.9518033483889221</v>
      </c>
      <c r="AB67" s="49">
        <v>2.835757724214151</v>
      </c>
      <c r="AC67" s="49">
        <v>2.7207305539252351</v>
      </c>
      <c r="AD67" s="49">
        <v>2.606509454647751</v>
      </c>
      <c r="AE67" s="49">
        <v>2.4929124880523932</v>
      </c>
      <c r="AF67" s="50">
        <v>2.3797821202497431</v>
      </c>
    </row>
    <row r="68" spans="1:32" hidden="1">
      <c r="A68" s="49" t="s">
        <v>383</v>
      </c>
      <c r="B68" s="49">
        <v>4.2844347169830854</v>
      </c>
      <c r="C68" s="49">
        <v>4.166734735542553</v>
      </c>
      <c r="D68" s="49">
        <v>4.0585063545889071</v>
      </c>
      <c r="E68" s="49">
        <v>3.9576550715539098</v>
      </c>
      <c r="F68" s="49">
        <v>3.8626858023997772</v>
      </c>
      <c r="G68" s="49">
        <v>3.7724949492582418</v>
      </c>
      <c r="H68" s="49">
        <v>3.6862450652980021</v>
      </c>
      <c r="I68" s="49">
        <v>3.603285736557007</v>
      </c>
      <c r="J68" s="49">
        <v>3.5231016866292362</v>
      </c>
      <c r="K68" s="49">
        <v>3.445277617688729</v>
      </c>
      <c r="L68" s="49">
        <v>3.369473721079133</v>
      </c>
      <c r="M68" s="49">
        <v>3.299363970018002</v>
      </c>
      <c r="N68" s="49">
        <v>3.242761794669498</v>
      </c>
      <c r="O68" s="49">
        <v>3.187925129447541</v>
      </c>
      <c r="P68" s="49">
        <v>3.1349396214487508</v>
      </c>
      <c r="Q68" s="49">
        <v>3.084217594350013</v>
      </c>
      <c r="R68" s="49">
        <v>3.0344673884928262</v>
      </c>
      <c r="S68" s="49">
        <v>2.985890290193066</v>
      </c>
      <c r="T68" s="49">
        <v>2.940717797188189</v>
      </c>
      <c r="U68" s="49">
        <v>2.8953653274425708</v>
      </c>
      <c r="V68" s="49">
        <v>2.8500878431814529</v>
      </c>
      <c r="W68" s="49">
        <v>2.8099450319462091</v>
      </c>
      <c r="X68" s="49">
        <v>2.7713436149858581</v>
      </c>
      <c r="Y68" s="49">
        <v>2.733588583138931</v>
      </c>
      <c r="Z68" s="49">
        <v>2.7002577318716701</v>
      </c>
      <c r="AA68" s="49">
        <v>2.635201827421831</v>
      </c>
      <c r="AB68" s="49">
        <v>2.595433779443733</v>
      </c>
      <c r="AC68" s="49">
        <v>2.5569108931943552</v>
      </c>
      <c r="AD68" s="49">
        <v>2.519532177648629</v>
      </c>
      <c r="AE68" s="49">
        <v>2.4832092395417331</v>
      </c>
      <c r="AF68" s="50">
        <v>2.4478642480680328</v>
      </c>
    </row>
    <row r="69" spans="1:32" hidden="1">
      <c r="A69" s="49" t="s">
        <v>384</v>
      </c>
      <c r="B69" s="49">
        <v>5.5874580254157458</v>
      </c>
      <c r="C69" s="49">
        <v>5.4349410440281174</v>
      </c>
      <c r="D69" s="49">
        <v>5.2949270221017546</v>
      </c>
      <c r="E69" s="49">
        <v>5.1646288873123147</v>
      </c>
      <c r="F69" s="49">
        <v>5.0420559871693307</v>
      </c>
      <c r="G69" s="49">
        <v>4.9257377833886542</v>
      </c>
      <c r="H69" s="49">
        <v>4.8145572947554074</v>
      </c>
      <c r="I69" s="49">
        <v>4.707645950909825</v>
      </c>
      <c r="J69" s="49">
        <v>4.6043146194121576</v>
      </c>
      <c r="K69" s="49">
        <v>4.5040068722081834</v>
      </c>
      <c r="L69" s="49">
        <v>4.406266430114961</v>
      </c>
      <c r="M69" s="49">
        <v>4.3145040692242311</v>
      </c>
      <c r="N69" s="49">
        <v>4.2405845781062093</v>
      </c>
      <c r="O69" s="49">
        <v>4.168988021020958</v>
      </c>
      <c r="P69" s="49">
        <v>4.0998274100195378</v>
      </c>
      <c r="Q69" s="49">
        <v>4.0336473570238462</v>
      </c>
      <c r="R69" s="49">
        <v>3.9687409962952049</v>
      </c>
      <c r="S69" s="49">
        <v>3.9053742716396438</v>
      </c>
      <c r="T69" s="49">
        <v>3.8464950425060609</v>
      </c>
      <c r="U69" s="49">
        <v>3.787367611412837</v>
      </c>
      <c r="V69" s="49">
        <v>3.728329048661533</v>
      </c>
      <c r="W69" s="49">
        <v>3.6760708735510699</v>
      </c>
      <c r="X69" s="49">
        <v>3.6258381616585251</v>
      </c>
      <c r="Y69" s="49">
        <v>3.5767128941398889</v>
      </c>
      <c r="Z69" s="49">
        <v>3.5334197924227051</v>
      </c>
      <c r="AA69" s="49">
        <v>3.4482231339260112</v>
      </c>
      <c r="AB69" s="49">
        <v>3.3964112785275109</v>
      </c>
      <c r="AC69" s="49">
        <v>3.3462340295488868</v>
      </c>
      <c r="AD69" s="49">
        <v>3.2975579326937021</v>
      </c>
      <c r="AE69" s="49">
        <v>3.2502661885287898</v>
      </c>
      <c r="AF69" s="50">
        <v>3.2042559614660999</v>
      </c>
    </row>
    <row r="70" spans="1:32" hidden="1">
      <c r="A70" s="49" t="s">
        <v>385</v>
      </c>
      <c r="B70" s="49">
        <v>4.8428740129289336</v>
      </c>
      <c r="C70" s="49">
        <v>4.6874600111208462</v>
      </c>
      <c r="D70" s="49">
        <v>4.5518654468460671</v>
      </c>
      <c r="E70" s="49">
        <v>4.4304447133929772</v>
      </c>
      <c r="F70" s="49">
        <v>4.3196382871244916</v>
      </c>
      <c r="G70" s="49">
        <v>4.217062617231635</v>
      </c>
      <c r="H70" s="49">
        <v>4.1210461825957081</v>
      </c>
      <c r="I70" s="49">
        <v>4.0303730988793056</v>
      </c>
      <c r="J70" s="49">
        <v>3.9441322120653051</v>
      </c>
      <c r="K70" s="49">
        <v>3.8616236654765772</v>
      </c>
      <c r="L70" s="49">
        <v>3.7822985912142228</v>
      </c>
      <c r="M70" s="49">
        <v>3.6837579591954461</v>
      </c>
      <c r="N70" s="49">
        <v>3.5972734239816182</v>
      </c>
      <c r="O70" s="49">
        <v>3.5186899369963922</v>
      </c>
      <c r="P70" s="49">
        <v>3.4462846120068802</v>
      </c>
      <c r="Q70" s="49">
        <v>3.3789944066580002</v>
      </c>
      <c r="R70" s="49">
        <v>3.3164725982104741</v>
      </c>
      <c r="S70" s="49">
        <v>3.2569677616841362</v>
      </c>
      <c r="T70" s="49">
        <v>3.2006232281854068</v>
      </c>
      <c r="U70" s="49">
        <v>3.147669297372182</v>
      </c>
      <c r="V70" s="49">
        <v>3.0958606383038569</v>
      </c>
      <c r="W70" s="49">
        <v>3.0378209665139488</v>
      </c>
      <c r="X70" s="49">
        <v>2.9821984534147541</v>
      </c>
      <c r="Y70" s="49">
        <v>2.9298730382135569</v>
      </c>
      <c r="Z70" s="49">
        <v>2.8825843382332388</v>
      </c>
      <c r="AA70" s="49">
        <v>2.8153830557282791</v>
      </c>
      <c r="AB70" s="49">
        <v>2.767674513154462</v>
      </c>
      <c r="AC70" s="49">
        <v>2.722290832146824</v>
      </c>
      <c r="AD70" s="49">
        <v>2.6789537092506741</v>
      </c>
      <c r="AE70" s="49">
        <v>2.637434155270785</v>
      </c>
      <c r="AF70" s="50">
        <v>2.5975414753209649</v>
      </c>
    </row>
    <row r="71" spans="1:32" hidden="1">
      <c r="A71" s="49" t="s">
        <v>386</v>
      </c>
      <c r="B71" s="49">
        <v>6.3773135283344633</v>
      </c>
      <c r="C71" s="49">
        <v>6.0945285105390168</v>
      </c>
      <c r="D71" s="49">
        <v>5.8437276209818254</v>
      </c>
      <c r="E71" s="49">
        <v>5.6158879042193979</v>
      </c>
      <c r="F71" s="49">
        <v>5.4052600798016659</v>
      </c>
      <c r="G71" s="49">
        <v>5.2079719609978934</v>
      </c>
      <c r="H71" s="49">
        <v>5.0213004653337761</v>
      </c>
      <c r="I71" s="49">
        <v>4.8432630762970632</v>
      </c>
      <c r="J71" s="49">
        <v>4.672374788544488</v>
      </c>
      <c r="K71" s="49">
        <v>4.507496477344338</v>
      </c>
      <c r="L71" s="49">
        <v>4.3477365042150051</v>
      </c>
      <c r="M71" s="49">
        <v>4.2407496178389064</v>
      </c>
      <c r="N71" s="49">
        <v>4.1410297692642981</v>
      </c>
      <c r="O71" s="49">
        <v>4.0462676821766319</v>
      </c>
      <c r="P71" s="49">
        <v>3.9560601572492389</v>
      </c>
      <c r="Q71" s="49">
        <v>3.8689112959702689</v>
      </c>
      <c r="R71" s="49">
        <v>3.7839040542114311</v>
      </c>
      <c r="S71" s="49">
        <v>3.702974225977743</v>
      </c>
      <c r="T71" s="49">
        <v>3.6247309378568762</v>
      </c>
      <c r="U71" s="49">
        <v>3.5494140263320682</v>
      </c>
      <c r="V71" s="49">
        <v>3.4758842074744769</v>
      </c>
      <c r="W71" s="49">
        <v>3.401691013656619</v>
      </c>
      <c r="X71" s="49">
        <v>3.3285727259599471</v>
      </c>
      <c r="Y71" s="49">
        <v>3.258266632187846</v>
      </c>
      <c r="Z71" s="49">
        <v>3.197217055107195</v>
      </c>
      <c r="AA71" s="49">
        <v>3.0969808325407708</v>
      </c>
      <c r="AB71" s="49">
        <v>3.029165849807399</v>
      </c>
      <c r="AC71" s="49">
        <v>2.9639238219856221</v>
      </c>
      <c r="AD71" s="49">
        <v>2.900994877314131</v>
      </c>
      <c r="AE71" s="49">
        <v>2.8401592351535752</v>
      </c>
      <c r="AF71" s="50">
        <v>2.7812293692994881</v>
      </c>
    </row>
    <row r="72" spans="1:32" hidden="1">
      <c r="A72" s="49" t="s">
        <v>387</v>
      </c>
      <c r="B72" s="49">
        <v>6.311079362000422</v>
      </c>
      <c r="C72" s="49">
        <v>6.0515299069915951</v>
      </c>
      <c r="D72" s="49">
        <v>5.8006506283563439</v>
      </c>
      <c r="E72" s="49">
        <v>5.5561075503486279</v>
      </c>
      <c r="F72" s="49">
        <v>5.3162064646476814</v>
      </c>
      <c r="G72" s="49">
        <v>5.0796703995288528</v>
      </c>
      <c r="H72" s="49">
        <v>4.845505245086466</v>
      </c>
      <c r="I72" s="49">
        <v>4.6129147473599552</v>
      </c>
      <c r="J72" s="49">
        <v>4.3812446035319592</v>
      </c>
      <c r="K72" s="49">
        <v>4.1499444588527297</v>
      </c>
      <c r="L72" s="49">
        <v>3.9185413203473898</v>
      </c>
      <c r="M72" s="49">
        <v>3.8286786973090239</v>
      </c>
      <c r="N72" s="49">
        <v>3.7508384322669861</v>
      </c>
      <c r="O72" s="49">
        <v>3.6741709284272952</v>
      </c>
      <c r="P72" s="49">
        <v>3.598764733534809</v>
      </c>
      <c r="Q72" s="49">
        <v>3.525012294117158</v>
      </c>
      <c r="R72" s="49">
        <v>3.45172000400644</v>
      </c>
      <c r="S72" s="49">
        <v>3.379080791846635</v>
      </c>
      <c r="T72" s="49">
        <v>3.309183138232243</v>
      </c>
      <c r="U72" s="49">
        <v>3.2386891371581958</v>
      </c>
      <c r="V72" s="49">
        <v>3.167838412905168</v>
      </c>
      <c r="W72" s="49">
        <v>3.1034921128063861</v>
      </c>
      <c r="X72" s="49">
        <v>3.0398532751526841</v>
      </c>
      <c r="Y72" s="49">
        <v>2.9762628555382991</v>
      </c>
      <c r="Z72" s="49">
        <v>2.9160554323106598</v>
      </c>
      <c r="AA72" s="49">
        <v>2.825436555280715</v>
      </c>
      <c r="AB72" s="49">
        <v>2.7576871005916992</v>
      </c>
      <c r="AC72" s="49">
        <v>2.6903206112198319</v>
      </c>
      <c r="AD72" s="49">
        <v>2.623230067704327</v>
      </c>
      <c r="AE72" s="49">
        <v>2.556319299743131</v>
      </c>
      <c r="AF72" s="50">
        <v>2.489501093403764</v>
      </c>
    </row>
    <row r="73" spans="1:32" hidden="1">
      <c r="A73" s="49" t="s">
        <v>388</v>
      </c>
      <c r="B73" s="49">
        <v>7.9183577428172143</v>
      </c>
      <c r="C73" s="49">
        <v>7.604720141636081</v>
      </c>
      <c r="D73" s="49">
        <v>7.3023644102019158</v>
      </c>
      <c r="E73" s="49">
        <v>7.0080749169011209</v>
      </c>
      <c r="F73" s="49">
        <v>6.7195028682685329</v>
      </c>
      <c r="G73" s="49">
        <v>6.434863241336183</v>
      </c>
      <c r="H73" s="49">
        <v>6.1527516215087257</v>
      </c>
      <c r="I73" s="49">
        <v>5.8720281729414996</v>
      </c>
      <c r="J73" s="49">
        <v>5.5917411631274216</v>
      </c>
      <c r="K73" s="49">
        <v>5.3110748004955894</v>
      </c>
      <c r="L73" s="49">
        <v>5.0293125572050146</v>
      </c>
      <c r="M73" s="49">
        <v>4.9159511892676342</v>
      </c>
      <c r="N73" s="49">
        <v>4.8186890019840174</v>
      </c>
      <c r="O73" s="49">
        <v>4.7229316750386108</v>
      </c>
      <c r="P73" s="49">
        <v>4.6287950222245353</v>
      </c>
      <c r="Q73" s="49">
        <v>4.5368024665346436</v>
      </c>
      <c r="R73" s="49">
        <v>4.4453481857739376</v>
      </c>
      <c r="S73" s="49">
        <v>4.354688547774769</v>
      </c>
      <c r="T73" s="49">
        <v>4.2676207399884207</v>
      </c>
      <c r="U73" s="49">
        <v>4.1796649257018252</v>
      </c>
      <c r="V73" s="49">
        <v>4.0911411622699418</v>
      </c>
      <c r="W73" s="49">
        <v>4.0120177503692869</v>
      </c>
      <c r="X73" s="49">
        <v>3.933631976408706</v>
      </c>
      <c r="Y73" s="49">
        <v>3.8550858229494609</v>
      </c>
      <c r="Z73" s="49">
        <v>3.7808139394232292</v>
      </c>
      <c r="AA73" s="49">
        <v>3.6657216217095319</v>
      </c>
      <c r="AB73" s="49">
        <v>3.5808915002203072</v>
      </c>
      <c r="AC73" s="49">
        <v>3.4962877285941012</v>
      </c>
      <c r="AD73" s="49">
        <v>3.4117457212514388</v>
      </c>
      <c r="AE73" s="49">
        <v>3.3271142002769789</v>
      </c>
      <c r="AF73" s="50">
        <v>3.242252534221723</v>
      </c>
    </row>
    <row r="74" spans="1:32" hidden="1">
      <c r="A74" s="49" t="s">
        <v>389</v>
      </c>
      <c r="B74" s="49">
        <v>6.7721457755743337</v>
      </c>
      <c r="C74" s="49">
        <v>6.4760390611040677</v>
      </c>
      <c r="D74" s="49">
        <v>6.1984342080440307</v>
      </c>
      <c r="E74" s="49">
        <v>5.9335615185449502</v>
      </c>
      <c r="F74" s="49">
        <v>5.6777460635373318</v>
      </c>
      <c r="G74" s="49">
        <v>5.4284946004064398</v>
      </c>
      <c r="H74" s="49">
        <v>5.1840294182115993</v>
      </c>
      <c r="I74" s="49">
        <v>4.943030310096427</v>
      </c>
      <c r="J74" s="49">
        <v>4.7044824350026788</v>
      </c>
      <c r="K74" s="49">
        <v>4.4675819292631358</v>
      </c>
      <c r="L74" s="49">
        <v>4.2316748323275153</v>
      </c>
      <c r="M74" s="49">
        <v>4.1186474081268596</v>
      </c>
      <c r="N74" s="49">
        <v>4.0158010175238328</v>
      </c>
      <c r="O74" s="49">
        <v>3.9195102819133352</v>
      </c>
      <c r="P74" s="49">
        <v>3.8282869973724249</v>
      </c>
      <c r="Q74" s="49">
        <v>3.7412191130178138</v>
      </c>
      <c r="R74" s="49">
        <v>3.6580276464803898</v>
      </c>
      <c r="S74" s="49">
        <v>3.5771698529643929</v>
      </c>
      <c r="T74" s="49">
        <v>3.498793743648013</v>
      </c>
      <c r="U74" s="49">
        <v>3.4231262808621041</v>
      </c>
      <c r="V74" s="49">
        <v>3.3481609604627192</v>
      </c>
      <c r="W74" s="49">
        <v>3.2683405261855252</v>
      </c>
      <c r="X74" s="49">
        <v>3.190166225958055</v>
      </c>
      <c r="Y74" s="49">
        <v>3.1144431682083158</v>
      </c>
      <c r="Z74" s="49">
        <v>3.0427587559750209</v>
      </c>
      <c r="AA74" s="49">
        <v>2.9524808602290151</v>
      </c>
      <c r="AB74" s="49">
        <v>2.8793583998555952</v>
      </c>
      <c r="AC74" s="49">
        <v>2.8078297199383062</v>
      </c>
      <c r="AD74" s="49">
        <v>2.737646328439868</v>
      </c>
      <c r="AE74" s="49">
        <v>2.6686031557171122</v>
      </c>
      <c r="AF74" s="50">
        <v>2.6005287916895181</v>
      </c>
    </row>
    <row r="75" spans="1:32" hidden="1">
      <c r="A75" s="49" t="s">
        <v>390</v>
      </c>
      <c r="B75" s="49">
        <v>12.54120356279531</v>
      </c>
      <c r="C75" s="49">
        <v>11.840740830524251</v>
      </c>
      <c r="D75" s="49">
        <v>11.17978322397639</v>
      </c>
      <c r="E75" s="49">
        <v>10.54640640724846</v>
      </c>
      <c r="F75" s="49">
        <v>9.9329476089694975</v>
      </c>
      <c r="G75" s="49">
        <v>9.3341918463213247</v>
      </c>
      <c r="H75" s="49">
        <v>8.7464247548550009</v>
      </c>
      <c r="I75" s="49">
        <v>8.1669000731539558</v>
      </c>
      <c r="J75" s="49">
        <v>7.5935222314399393</v>
      </c>
      <c r="K75" s="49">
        <v>7.0246479426497217</v>
      </c>
      <c r="L75" s="49">
        <v>6.4589571825092698</v>
      </c>
      <c r="M75" s="49">
        <v>6.2723787118348424</v>
      </c>
      <c r="N75" s="49">
        <v>6.092825294165463</v>
      </c>
      <c r="O75" s="49">
        <v>5.9178790874503706</v>
      </c>
      <c r="P75" s="49">
        <v>5.7471152758608444</v>
      </c>
      <c r="Q75" s="49">
        <v>5.5789746909984776</v>
      </c>
      <c r="R75" s="49">
        <v>5.4125060151017506</v>
      </c>
      <c r="S75" s="49">
        <v>5.2497169335119516</v>
      </c>
      <c r="T75" s="49">
        <v>5.0891621177787014</v>
      </c>
      <c r="U75" s="49">
        <v>4.9310874912380456</v>
      </c>
      <c r="V75" s="49">
        <v>4.7743151658951533</v>
      </c>
      <c r="W75" s="49">
        <v>4.6196768647612378</v>
      </c>
      <c r="X75" s="49">
        <v>4.4649658642971009</v>
      </c>
      <c r="Y75" s="49">
        <v>4.3119318611474453</v>
      </c>
      <c r="Z75" s="49">
        <v>4.1670345785633351</v>
      </c>
      <c r="AA75" s="49">
        <v>3.9815082446988801</v>
      </c>
      <c r="AB75" s="49">
        <v>3.8274740059723</v>
      </c>
      <c r="AC75" s="49">
        <v>3.6747640909583388</v>
      </c>
      <c r="AD75" s="49">
        <v>3.5230735372534969</v>
      </c>
      <c r="AE75" s="49">
        <v>3.372140163604596</v>
      </c>
      <c r="AF75" s="50">
        <v>3.2217360283415601</v>
      </c>
    </row>
    <row r="76" spans="1:32" hidden="1">
      <c r="A76" s="49" t="s">
        <v>391</v>
      </c>
      <c r="B76" s="49">
        <v>5.8100279384286111</v>
      </c>
      <c r="C76" s="49">
        <v>5.6529991977716696</v>
      </c>
      <c r="D76" s="49">
        <v>5.5095664974680556</v>
      </c>
      <c r="E76" s="49">
        <v>5.3767452597519956</v>
      </c>
      <c r="F76" s="49">
        <v>5.2524061097177714</v>
      </c>
      <c r="G76" s="49">
        <v>5.1349781861405344</v>
      </c>
      <c r="H76" s="49">
        <v>5.0232703207387717</v>
      </c>
      <c r="I76" s="49">
        <v>4.916358166315737</v>
      </c>
      <c r="J76" s="49">
        <v>4.8135101680140329</v>
      </c>
      <c r="K76" s="49">
        <v>4.7141374135448979</v>
      </c>
      <c r="L76" s="49">
        <v>4.6177587056209264</v>
      </c>
      <c r="M76" s="49">
        <v>4.5212723004553306</v>
      </c>
      <c r="N76" s="49">
        <v>4.4441824431666417</v>
      </c>
      <c r="O76" s="49">
        <v>4.3695882253813032</v>
      </c>
      <c r="P76" s="49">
        <v>4.297613355544776</v>
      </c>
      <c r="Q76" s="49">
        <v>4.228851613787536</v>
      </c>
      <c r="R76" s="49">
        <v>4.1614446043413782</v>
      </c>
      <c r="S76" s="49">
        <v>4.0956825141434683</v>
      </c>
      <c r="T76" s="49">
        <v>4.0347766994492966</v>
      </c>
      <c r="U76" s="49">
        <v>3.9735696388737241</v>
      </c>
      <c r="V76" s="49">
        <v>3.9124288823336451</v>
      </c>
      <c r="W76" s="49">
        <v>3.8586301848491522</v>
      </c>
      <c r="X76" s="49">
        <v>3.8070125895059128</v>
      </c>
      <c r="Y76" s="49">
        <v>3.756576706106777</v>
      </c>
      <c r="Z76" s="49">
        <v>3.7124711482352919</v>
      </c>
      <c r="AA76" s="49">
        <v>3.6226806680141759</v>
      </c>
      <c r="AB76" s="49">
        <v>3.5692418879787162</v>
      </c>
      <c r="AC76" s="49">
        <v>3.5175604830650138</v>
      </c>
      <c r="AD76" s="49">
        <v>3.4674916744799069</v>
      </c>
      <c r="AE76" s="49">
        <v>3.4189087884924731</v>
      </c>
      <c r="AF76" s="50">
        <v>3.3717003300058339</v>
      </c>
    </row>
    <row r="77" spans="1:32" hidden="1">
      <c r="A77" s="49" t="s">
        <v>392</v>
      </c>
      <c r="B77" s="49">
        <v>6.9943829718768882</v>
      </c>
      <c r="C77" s="49">
        <v>6.7716156713885578</v>
      </c>
      <c r="D77" s="49">
        <v>6.5789757430996652</v>
      </c>
      <c r="E77" s="49">
        <v>6.4078610053561906</v>
      </c>
      <c r="F77" s="49">
        <v>6.2528476717287642</v>
      </c>
      <c r="G77" s="49">
        <v>6.1103036848635028</v>
      </c>
      <c r="H77" s="49">
        <v>5.9776818402783052</v>
      </c>
      <c r="I77" s="49">
        <v>5.8531291386252784</v>
      </c>
      <c r="J77" s="49">
        <v>5.7352568598042044</v>
      </c>
      <c r="K77" s="49">
        <v>5.6229982052353042</v>
      </c>
      <c r="L77" s="49">
        <v>5.5155164094455502</v>
      </c>
      <c r="M77" s="49">
        <v>5.3701017890639964</v>
      </c>
      <c r="N77" s="49">
        <v>5.2430022642662983</v>
      </c>
      <c r="O77" s="49">
        <v>5.1278899802387787</v>
      </c>
      <c r="P77" s="49">
        <v>5.0221415083075636</v>
      </c>
      <c r="Q77" s="49">
        <v>4.9241384176433671</v>
      </c>
      <c r="R77" s="49">
        <v>4.8333532941451702</v>
      </c>
      <c r="S77" s="49">
        <v>4.7471191999410323</v>
      </c>
      <c r="T77" s="49">
        <v>4.6656550980749794</v>
      </c>
      <c r="U77" s="49">
        <v>4.5893124010221742</v>
      </c>
      <c r="V77" s="49">
        <v>4.5146718611918528</v>
      </c>
      <c r="W77" s="49">
        <v>4.4304948064453846</v>
      </c>
      <c r="X77" s="49">
        <v>4.3499582028420276</v>
      </c>
      <c r="Y77" s="49">
        <v>4.274402728653059</v>
      </c>
      <c r="Z77" s="49">
        <v>4.2064782989810503</v>
      </c>
      <c r="AA77" s="49">
        <v>4.1081871294807</v>
      </c>
      <c r="AB77" s="49">
        <v>4.0395449937876711</v>
      </c>
      <c r="AC77" s="49">
        <v>3.9744051105076461</v>
      </c>
      <c r="AD77" s="49">
        <v>3.9123440624314032</v>
      </c>
      <c r="AE77" s="49">
        <v>3.8530135441527369</v>
      </c>
      <c r="AF77" s="50">
        <v>3.7961235754222091</v>
      </c>
    </row>
    <row r="78" spans="1:32" hidden="1">
      <c r="A78" s="49" t="s">
        <v>393</v>
      </c>
      <c r="B78" s="49">
        <v>9.6399202570667839</v>
      </c>
      <c r="C78" s="49">
        <v>9.3345689967157188</v>
      </c>
      <c r="D78" s="49">
        <v>9.0726123757973554</v>
      </c>
      <c r="E78" s="49">
        <v>8.8416861748117856</v>
      </c>
      <c r="F78" s="49">
        <v>8.6339960199034707</v>
      </c>
      <c r="G78" s="49">
        <v>8.4443234878854732</v>
      </c>
      <c r="H78" s="49">
        <v>8.2690097402951128</v>
      </c>
      <c r="I78" s="49">
        <v>8.1053938696915324</v>
      </c>
      <c r="J78" s="49">
        <v>7.9514823415241729</v>
      </c>
      <c r="K78" s="49">
        <v>7.8057443413340764</v>
      </c>
      <c r="L78" s="49">
        <v>7.6669796835256934</v>
      </c>
      <c r="M78" s="49">
        <v>7.4626396000234108</v>
      </c>
      <c r="N78" s="49">
        <v>7.2847003435580318</v>
      </c>
      <c r="O78" s="49">
        <v>7.1240211394115338</v>
      </c>
      <c r="P78" s="49">
        <v>6.9768128691037639</v>
      </c>
      <c r="Q78" s="49">
        <v>6.8407382871437576</v>
      </c>
      <c r="R78" s="49">
        <v>6.7150362903866343</v>
      </c>
      <c r="S78" s="49">
        <v>6.5958548527681193</v>
      </c>
      <c r="T78" s="49">
        <v>6.4835111071580078</v>
      </c>
      <c r="U78" s="49">
        <v>6.378513516366521</v>
      </c>
      <c r="V78" s="49">
        <v>6.2759231674329792</v>
      </c>
      <c r="W78" s="49">
        <v>6.1594968344369221</v>
      </c>
      <c r="X78" s="49">
        <v>6.0482835493601383</v>
      </c>
      <c r="Y78" s="49">
        <v>5.9442225643629643</v>
      </c>
      <c r="Z78" s="49">
        <v>5.8511460043813956</v>
      </c>
      <c r="AA78" s="49">
        <v>5.7141370134277443</v>
      </c>
      <c r="AB78" s="49">
        <v>5.6199358755532298</v>
      </c>
      <c r="AC78" s="49">
        <v>5.5307565656136202</v>
      </c>
      <c r="AD78" s="49">
        <v>5.4459887210563007</v>
      </c>
      <c r="AE78" s="49">
        <v>5.3651303483945298</v>
      </c>
      <c r="AF78" s="50">
        <v>5.2877635999878532</v>
      </c>
    </row>
    <row r="79" spans="1:32" hidden="1">
      <c r="A79" s="49" t="s">
        <v>394</v>
      </c>
      <c r="B79" s="49">
        <v>5.7373985621166401</v>
      </c>
      <c r="C79" s="49">
        <v>5.4834532680820711</v>
      </c>
      <c r="D79" s="49">
        <v>5.2579553232056044</v>
      </c>
      <c r="E79" s="49">
        <v>5.0528965676468864</v>
      </c>
      <c r="F79" s="49">
        <v>4.8631747672878509</v>
      </c>
      <c r="G79" s="49">
        <v>4.685353829479336</v>
      </c>
      <c r="H79" s="49">
        <v>4.5170175737382294</v>
      </c>
      <c r="I79" s="49">
        <v>4.3564070913818949</v>
      </c>
      <c r="J79" s="49">
        <v>4.2022050061079321</v>
      </c>
      <c r="K79" s="49">
        <v>4.0534008897891667</v>
      </c>
      <c r="L79" s="49">
        <v>3.90920393323014</v>
      </c>
      <c r="M79" s="49">
        <v>3.813189223019533</v>
      </c>
      <c r="N79" s="49">
        <v>3.723663956032059</v>
      </c>
      <c r="O79" s="49">
        <v>3.6385677103559799</v>
      </c>
      <c r="P79" s="49">
        <v>3.5575400256598328</v>
      </c>
      <c r="Q79" s="49">
        <v>3.47924649055419</v>
      </c>
      <c r="R79" s="49">
        <v>3.4028690978420251</v>
      </c>
      <c r="S79" s="49">
        <v>3.3301328235671148</v>
      </c>
      <c r="T79" s="49">
        <v>3.2597972906539652</v>
      </c>
      <c r="U79" s="49">
        <v>3.1920757316457768</v>
      </c>
      <c r="V79" s="49">
        <v>3.1259524030691468</v>
      </c>
      <c r="W79" s="49">
        <v>3.0592362383190128</v>
      </c>
      <c r="X79" s="49">
        <v>2.9934837755575661</v>
      </c>
      <c r="Y79" s="49">
        <v>2.9302429381725021</v>
      </c>
      <c r="Z79" s="49">
        <v>2.8752557678852968</v>
      </c>
      <c r="AA79" s="49">
        <v>2.7853573353175358</v>
      </c>
      <c r="AB79" s="49">
        <v>2.7243532208895211</v>
      </c>
      <c r="AC79" s="49">
        <v>2.665647112544542</v>
      </c>
      <c r="AD79" s="49">
        <v>2.6090073307620498</v>
      </c>
      <c r="AE79" s="49">
        <v>2.5542379279537641</v>
      </c>
      <c r="AF79" s="50">
        <v>2.501171704166262</v>
      </c>
    </row>
    <row r="80" spans="1:32" hidden="1">
      <c r="A80" s="49" t="s">
        <v>395</v>
      </c>
      <c r="B80" s="49">
        <v>7.8919668994156158</v>
      </c>
      <c r="C80" s="49">
        <v>7.5840959592928243</v>
      </c>
      <c r="D80" s="49">
        <v>7.2885297290436046</v>
      </c>
      <c r="E80" s="49">
        <v>7.0019925857601741</v>
      </c>
      <c r="F80" s="49">
        <v>6.7221063216158941</v>
      </c>
      <c r="G80" s="49">
        <v>6.4470774907751149</v>
      </c>
      <c r="H80" s="49">
        <v>6.1755086014722984</v>
      </c>
      <c r="I80" s="49">
        <v>5.9062786493552419</v>
      </c>
      <c r="J80" s="49">
        <v>5.6384645142024246</v>
      </c>
      <c r="K80" s="49">
        <v>5.3712874851552446</v>
      </c>
      <c r="L80" s="49">
        <v>5.1040758035594624</v>
      </c>
      <c r="M80" s="49">
        <v>4.991048328051189</v>
      </c>
      <c r="N80" s="49">
        <v>4.8951524461553104</v>
      </c>
      <c r="O80" s="49">
        <v>4.8008716559704752</v>
      </c>
      <c r="P80" s="49">
        <v>4.7083313025421427</v>
      </c>
      <c r="Q80" s="49">
        <v>4.6180910666809663</v>
      </c>
      <c r="R80" s="49">
        <v>4.5284429823335506</v>
      </c>
      <c r="S80" s="49">
        <v>4.4396614638757228</v>
      </c>
      <c r="T80" s="49">
        <v>4.3547301228513584</v>
      </c>
      <c r="U80" s="49">
        <v>4.2688759820635944</v>
      </c>
      <c r="V80" s="49">
        <v>4.1824402425599114</v>
      </c>
      <c r="W80" s="49">
        <v>4.1051742435184906</v>
      </c>
      <c r="X80" s="49">
        <v>4.0289359010612911</v>
      </c>
      <c r="Y80" s="49">
        <v>3.9527815074923671</v>
      </c>
      <c r="Z80" s="49">
        <v>3.8814792591676071</v>
      </c>
      <c r="AA80" s="49">
        <v>3.7666730848616252</v>
      </c>
      <c r="AB80" s="49">
        <v>3.6845877415440809</v>
      </c>
      <c r="AC80" s="49">
        <v>3.6030524562283879</v>
      </c>
      <c r="AD80" s="49">
        <v>3.521911190825485</v>
      </c>
      <c r="AE80" s="49">
        <v>3.4410229460550701</v>
      </c>
      <c r="AF80" s="50">
        <v>3.360259044437508</v>
      </c>
    </row>
    <row r="81" spans="1:32" hidden="1">
      <c r="A81" s="49" t="s">
        <v>396</v>
      </c>
      <c r="B81" s="49">
        <v>8.9679706250464797</v>
      </c>
      <c r="C81" s="49">
        <v>8.5921133634728584</v>
      </c>
      <c r="D81" s="49">
        <v>8.2440875940256824</v>
      </c>
      <c r="E81" s="49">
        <v>7.9153093991777128</v>
      </c>
      <c r="F81" s="49">
        <v>7.6003165521625</v>
      </c>
      <c r="G81" s="49">
        <v>7.29540725574258</v>
      </c>
      <c r="H81" s="49">
        <v>6.9979453081916798</v>
      </c>
      <c r="I81" s="49">
        <v>6.7059755591837664</v>
      </c>
      <c r="J81" s="49">
        <v>6.4179972039618676</v>
      </c>
      <c r="K81" s="49">
        <v>6.1328231428759761</v>
      </c>
      <c r="L81" s="49">
        <v>5.8494889789850077</v>
      </c>
      <c r="M81" s="49">
        <v>5.6957614836840857</v>
      </c>
      <c r="N81" s="49">
        <v>5.5574473463819789</v>
      </c>
      <c r="O81" s="49">
        <v>5.429033080256481</v>
      </c>
      <c r="P81" s="49">
        <v>5.3082552298711327</v>
      </c>
      <c r="Q81" s="49">
        <v>5.1937264926195956</v>
      </c>
      <c r="R81" s="49">
        <v>5.0850221954843438</v>
      </c>
      <c r="S81" s="49">
        <v>4.9797961035827374</v>
      </c>
      <c r="T81" s="49">
        <v>4.8782728539386637</v>
      </c>
      <c r="U81" s="49">
        <v>4.7807970392582222</v>
      </c>
      <c r="V81" s="49">
        <v>4.684317527910637</v>
      </c>
      <c r="W81" s="49">
        <v>4.580223443037287</v>
      </c>
      <c r="X81" s="49">
        <v>4.4786347554978034</v>
      </c>
      <c r="Y81" s="49">
        <v>4.380778240752071</v>
      </c>
      <c r="Z81" s="49">
        <v>4.2890724395517763</v>
      </c>
      <c r="AA81" s="49">
        <v>4.1690702159494526</v>
      </c>
      <c r="AB81" s="49">
        <v>4.0751824254162496</v>
      </c>
      <c r="AC81" s="49">
        <v>3.9837280509784749</v>
      </c>
      <c r="AD81" s="49">
        <v>3.89433020689208</v>
      </c>
      <c r="AE81" s="49">
        <v>3.8066777642986209</v>
      </c>
      <c r="AF81" s="50">
        <v>3.7205105507111171</v>
      </c>
    </row>
    <row r="82" spans="1:32" hidden="1">
      <c r="A82" s="49" t="s">
        <v>397</v>
      </c>
      <c r="B82" s="49">
        <v>11.49171408117992</v>
      </c>
      <c r="C82" s="49">
        <v>11.026658211926801</v>
      </c>
      <c r="D82" s="49">
        <v>10.601106658060949</v>
      </c>
      <c r="E82" s="49">
        <v>10.20309378186011</v>
      </c>
      <c r="F82" s="49">
        <v>9.8250191055308864</v>
      </c>
      <c r="G82" s="49">
        <v>9.4617437281099548</v>
      </c>
      <c r="H82" s="49">
        <v>9.1096188921846792</v>
      </c>
      <c r="I82" s="49">
        <v>8.7659484945731467</v>
      </c>
      <c r="J82" s="49">
        <v>8.428672303287108</v>
      </c>
      <c r="K82" s="49">
        <v>8.0961695039260562</v>
      </c>
      <c r="L82" s="49">
        <v>7.7671316375846766</v>
      </c>
      <c r="M82" s="49">
        <v>7.5655149472370136</v>
      </c>
      <c r="N82" s="49">
        <v>7.3858759048669178</v>
      </c>
      <c r="O82" s="49">
        <v>7.2203617746094606</v>
      </c>
      <c r="P82" s="49">
        <v>7.0657530428948263</v>
      </c>
      <c r="Q82" s="49">
        <v>6.9200782827428791</v>
      </c>
      <c r="R82" s="49">
        <v>6.7827398367971883</v>
      </c>
      <c r="S82" s="49">
        <v>6.650391175080884</v>
      </c>
      <c r="T82" s="49">
        <v>6.5233593902153357</v>
      </c>
      <c r="U82" s="49">
        <v>6.4021438160831261</v>
      </c>
      <c r="V82" s="49">
        <v>6.2823829129925759</v>
      </c>
      <c r="W82" s="49">
        <v>6.1513109035013818</v>
      </c>
      <c r="X82" s="49">
        <v>6.0239083611914959</v>
      </c>
      <c r="Y82" s="49">
        <v>5.9019411535088917</v>
      </c>
      <c r="Z82" s="49">
        <v>5.7888879308431056</v>
      </c>
      <c r="AA82" s="49">
        <v>5.6353336209293907</v>
      </c>
      <c r="AB82" s="49">
        <v>5.5193373872150229</v>
      </c>
      <c r="AC82" s="49">
        <v>5.4069417782786848</v>
      </c>
      <c r="AD82" s="49">
        <v>5.2976132999432641</v>
      </c>
      <c r="AE82" s="49">
        <v>5.1909121873771777</v>
      </c>
      <c r="AF82" s="50">
        <v>5.0864713201384717</v>
      </c>
    </row>
    <row r="83" spans="1:32" hidden="1">
      <c r="A83" s="49" t="s">
        <v>398</v>
      </c>
      <c r="B83" s="49">
        <v>11.48675509870643</v>
      </c>
      <c r="C83" s="49">
        <v>10.84560343697926</v>
      </c>
      <c r="D83" s="49">
        <v>10.239390016397641</v>
      </c>
      <c r="E83" s="49">
        <v>9.6572866642090798</v>
      </c>
      <c r="F83" s="49">
        <v>9.0923181991529383</v>
      </c>
      <c r="G83" s="49">
        <v>8.5397225859036823</v>
      </c>
      <c r="H83" s="49">
        <v>7.996094299507174</v>
      </c>
      <c r="I83" s="49">
        <v>7.4589025286576076</v>
      </c>
      <c r="J83" s="49">
        <v>6.926203871115078</v>
      </c>
      <c r="K83" s="49">
        <v>6.3964626503980426</v>
      </c>
      <c r="L83" s="49">
        <v>5.8684339964594114</v>
      </c>
      <c r="M83" s="49">
        <v>5.6981854597802712</v>
      </c>
      <c r="N83" s="49">
        <v>5.5340350081355476</v>
      </c>
      <c r="O83" s="49">
        <v>5.3739043511348452</v>
      </c>
      <c r="P83" s="49">
        <v>5.2174307448836856</v>
      </c>
      <c r="Q83" s="49">
        <v>5.0632730263919026</v>
      </c>
      <c r="R83" s="49">
        <v>4.9106126989865624</v>
      </c>
      <c r="S83" s="49">
        <v>4.7611834026687534</v>
      </c>
      <c r="T83" s="49">
        <v>4.6137408111231846</v>
      </c>
      <c r="U83" s="49">
        <v>4.4684992844401421</v>
      </c>
      <c r="V83" s="49">
        <v>4.3244437488139313</v>
      </c>
      <c r="W83" s="49">
        <v>4.1814215775931238</v>
      </c>
      <c r="X83" s="49">
        <v>4.0386581306086358</v>
      </c>
      <c r="Y83" s="49">
        <v>3.8976889889835622</v>
      </c>
      <c r="Z83" s="49">
        <v>3.764183708216982</v>
      </c>
      <c r="AA83" s="49">
        <v>3.595485929988909</v>
      </c>
      <c r="AB83" s="49">
        <v>3.4546773275126879</v>
      </c>
      <c r="AC83" s="49">
        <v>3.3154289376537029</v>
      </c>
      <c r="AD83" s="49">
        <v>3.177499812439724</v>
      </c>
      <c r="AE83" s="49">
        <v>3.0406852919373009</v>
      </c>
      <c r="AF83" s="50">
        <v>2.9048098691536839</v>
      </c>
    </row>
    <row r="84" spans="1:32" hidden="1">
      <c r="A84" s="49" t="s">
        <v>399</v>
      </c>
      <c r="B84" s="49">
        <v>7.6360708764304333</v>
      </c>
      <c r="C84" s="49">
        <v>7.3916040762654784</v>
      </c>
      <c r="D84" s="49">
        <v>7.1788637976821148</v>
      </c>
      <c r="E84" s="49">
        <v>6.9888039120617229</v>
      </c>
      <c r="F84" s="49">
        <v>6.8157207941033731</v>
      </c>
      <c r="G84" s="49">
        <v>6.6557950687610834</v>
      </c>
      <c r="H84" s="49">
        <v>6.5063482413188876</v>
      </c>
      <c r="I84" s="49">
        <v>6.3654318811887194</v>
      </c>
      <c r="J84" s="49">
        <v>6.2315858250224672</v>
      </c>
      <c r="K84" s="49">
        <v>6.1036884689206188</v>
      </c>
      <c r="L84" s="49">
        <v>5.9808601356406657</v>
      </c>
      <c r="M84" s="49">
        <v>5.8244975662731822</v>
      </c>
      <c r="N84" s="49">
        <v>5.687430906854626</v>
      </c>
      <c r="O84" s="49">
        <v>5.5630050050617994</v>
      </c>
      <c r="P84" s="49">
        <v>5.4484604386679916</v>
      </c>
      <c r="Q84" s="49">
        <v>5.342094690947742</v>
      </c>
      <c r="R84" s="49">
        <v>5.2433526112360846</v>
      </c>
      <c r="S84" s="49">
        <v>5.1494290519924126</v>
      </c>
      <c r="T84" s="49">
        <v>5.0605538016167912</v>
      </c>
      <c r="U84" s="49">
        <v>4.977095946987216</v>
      </c>
      <c r="V84" s="49">
        <v>4.8954592106939829</v>
      </c>
      <c r="W84" s="49">
        <v>4.8038256389750744</v>
      </c>
      <c r="X84" s="49">
        <v>4.7160512658873586</v>
      </c>
      <c r="Y84" s="49">
        <v>4.6335458640200002</v>
      </c>
      <c r="Z84" s="49">
        <v>4.5590963182681499</v>
      </c>
      <c r="AA84" s="49">
        <v>4.4527381764654184</v>
      </c>
      <c r="AB84" s="49">
        <v>4.3775923789635689</v>
      </c>
      <c r="AC84" s="49">
        <v>4.3061592360790604</v>
      </c>
      <c r="AD84" s="49">
        <v>4.2379931958526882</v>
      </c>
      <c r="AE84" s="49">
        <v>4.1727276819207297</v>
      </c>
      <c r="AF84" s="50">
        <v>4.1100574445777927</v>
      </c>
    </row>
    <row r="85" spans="1:32" hidden="1">
      <c r="A85" s="49" t="s">
        <v>400</v>
      </c>
      <c r="B85" s="49">
        <v>9.9721672959811976</v>
      </c>
      <c r="C85" s="49">
        <v>9.6549278955612223</v>
      </c>
      <c r="D85" s="49">
        <v>9.381319503339375</v>
      </c>
      <c r="E85" s="49">
        <v>9.1389201741263779</v>
      </c>
      <c r="F85" s="49">
        <v>8.9198990340593731</v>
      </c>
      <c r="G85" s="49">
        <v>8.7190131459787512</v>
      </c>
      <c r="H85" s="49">
        <v>8.532586427893369</v>
      </c>
      <c r="I85" s="49">
        <v>8.3579453902211096</v>
      </c>
      <c r="J85" s="49">
        <v>8.1930870402513065</v>
      </c>
      <c r="K85" s="49">
        <v>8.0364732763718223</v>
      </c>
      <c r="L85" s="49">
        <v>7.8868981810169556</v>
      </c>
      <c r="M85" s="49">
        <v>7.6781232569409612</v>
      </c>
      <c r="N85" s="49">
        <v>7.4958968139034212</v>
      </c>
      <c r="O85" s="49">
        <v>7.3310390090550293</v>
      </c>
      <c r="P85" s="49">
        <v>7.1797442160055578</v>
      </c>
      <c r="Q85" s="49">
        <v>7.0396648096695964</v>
      </c>
      <c r="R85" s="49">
        <v>6.9100359589569527</v>
      </c>
      <c r="S85" s="49">
        <v>6.7869888966972143</v>
      </c>
      <c r="T85" s="49">
        <v>6.6708415913848</v>
      </c>
      <c r="U85" s="49">
        <v>6.5621041574680854</v>
      </c>
      <c r="V85" s="49">
        <v>6.4558163908715116</v>
      </c>
      <c r="W85" s="49">
        <v>6.3356688134423722</v>
      </c>
      <c r="X85" s="49">
        <v>6.2207866071065148</v>
      </c>
      <c r="Y85" s="49">
        <v>6.1131163528376309</v>
      </c>
      <c r="Z85" s="49">
        <v>6.016505148919661</v>
      </c>
      <c r="AA85" s="49">
        <v>5.8758097035451202</v>
      </c>
      <c r="AB85" s="49">
        <v>5.7781268840837177</v>
      </c>
      <c r="AC85" s="49">
        <v>5.6855140991833144</v>
      </c>
      <c r="AD85" s="49">
        <v>5.5973578503715906</v>
      </c>
      <c r="AE85" s="49">
        <v>5.5131535029856442</v>
      </c>
      <c r="AF85" s="50">
        <v>5.4324809542488293</v>
      </c>
    </row>
    <row r="86" spans="1:32" hidden="1">
      <c r="A86" s="49" t="s">
        <v>401</v>
      </c>
      <c r="B86" s="49">
        <v>4.1808645482300184</v>
      </c>
      <c r="C86" s="49">
        <v>3.9975687543287091</v>
      </c>
      <c r="D86" s="49">
        <v>3.833914100634551</v>
      </c>
      <c r="E86" s="49">
        <v>3.6843879028191888</v>
      </c>
      <c r="F86" s="49">
        <v>3.5454779851441769</v>
      </c>
      <c r="G86" s="49">
        <v>3.4148191446370681</v>
      </c>
      <c r="H86" s="49">
        <v>3.2907482633755718</v>
      </c>
      <c r="I86" s="49">
        <v>3.1720546604501259</v>
      </c>
      <c r="J86" s="49">
        <v>3.0578315771219939</v>
      </c>
      <c r="K86" s="49">
        <v>2.947383531636742</v>
      </c>
      <c r="L86" s="49">
        <v>2.8401662050408292</v>
      </c>
      <c r="M86" s="49">
        <v>2.771184048460051</v>
      </c>
      <c r="N86" s="49">
        <v>2.7067130449389332</v>
      </c>
      <c r="O86" s="49">
        <v>2.6453290862376728</v>
      </c>
      <c r="P86" s="49">
        <v>2.586782012079754</v>
      </c>
      <c r="Q86" s="49">
        <v>2.5301497193920599</v>
      </c>
      <c r="R86" s="49">
        <v>2.4748668800365459</v>
      </c>
      <c r="S86" s="49">
        <v>2.4221228144901392</v>
      </c>
      <c r="T86" s="49">
        <v>2.371060767908983</v>
      </c>
      <c r="U86" s="49">
        <v>2.3218269895670249</v>
      </c>
      <c r="V86" s="49">
        <v>2.2737201301046341</v>
      </c>
      <c r="W86" s="49">
        <v>2.225224586576656</v>
      </c>
      <c r="X86" s="49">
        <v>2.177417730025514</v>
      </c>
      <c r="Y86" s="49">
        <v>2.1313668216461821</v>
      </c>
      <c r="Z86" s="49">
        <v>2.091032001189054</v>
      </c>
      <c r="AA86" s="49">
        <v>2.0266410985287879</v>
      </c>
      <c r="AB86" s="49">
        <v>1.9822017533537719</v>
      </c>
      <c r="AC86" s="49">
        <v>1.939369945063012</v>
      </c>
      <c r="AD86" s="49">
        <v>1.8979856575093459</v>
      </c>
      <c r="AE86" s="49">
        <v>1.857913509771139</v>
      </c>
      <c r="AF86" s="50">
        <v>1.8190379417953479</v>
      </c>
    </row>
    <row r="87" spans="1:32" hidden="1">
      <c r="A87" s="49" t="s">
        <v>402</v>
      </c>
      <c r="B87" s="49">
        <v>4.6866540414702627</v>
      </c>
      <c r="C87" s="49">
        <v>4.4801885508869939</v>
      </c>
      <c r="D87" s="49">
        <v>4.296339574742376</v>
      </c>
      <c r="E87" s="49">
        <v>4.1287560841867146</v>
      </c>
      <c r="F87" s="49">
        <v>3.973391908350187</v>
      </c>
      <c r="G87" s="49">
        <v>3.827522325783228</v>
      </c>
      <c r="H87" s="49">
        <v>3.6892314889599822</v>
      </c>
      <c r="I87" s="49">
        <v>3.557124796511022</v>
      </c>
      <c r="J87" s="49">
        <v>3.430157786230934</v>
      </c>
      <c r="K87" s="49">
        <v>3.307529397825935</v>
      </c>
      <c r="L87" s="49">
        <v>3.1886127156425772</v>
      </c>
      <c r="M87" s="49">
        <v>3.110708238292617</v>
      </c>
      <c r="N87" s="49">
        <v>3.0379916135085132</v>
      </c>
      <c r="O87" s="49">
        <v>2.9688199882821449</v>
      </c>
      <c r="P87" s="49">
        <v>2.9029046697309981</v>
      </c>
      <c r="Q87" s="49">
        <v>2.8391821532758752</v>
      </c>
      <c r="R87" s="49">
        <v>2.777000545733221</v>
      </c>
      <c r="S87" s="49">
        <v>2.7177312859240139</v>
      </c>
      <c r="T87" s="49">
        <v>2.6603864125993559</v>
      </c>
      <c r="U87" s="49">
        <v>2.6051345606532399</v>
      </c>
      <c r="V87" s="49">
        <v>2.5511671452281561</v>
      </c>
      <c r="W87" s="49">
        <v>2.4967359464353782</v>
      </c>
      <c r="X87" s="49">
        <v>2.4430844030612442</v>
      </c>
      <c r="Y87" s="49">
        <v>2.3914430697159981</v>
      </c>
      <c r="Z87" s="49">
        <v>2.346377322911275</v>
      </c>
      <c r="AA87" s="49">
        <v>2.273566262750208</v>
      </c>
      <c r="AB87" s="49">
        <v>2.2237418330127401</v>
      </c>
      <c r="AC87" s="49">
        <v>2.1757571522865691</v>
      </c>
      <c r="AD87" s="49">
        <v>2.1294278827201731</v>
      </c>
      <c r="AE87" s="49">
        <v>2.0845980923379681</v>
      </c>
      <c r="AF87" s="50">
        <v>2.0411347032482658</v>
      </c>
    </row>
    <row r="88" spans="1:32" hidden="1">
      <c r="A88" s="49" t="s">
        <v>403</v>
      </c>
      <c r="B88" s="49">
        <v>10.31894660495462</v>
      </c>
      <c r="C88" s="49">
        <v>9.8792405818903006</v>
      </c>
      <c r="D88" s="49">
        <v>9.4690228031633481</v>
      </c>
      <c r="E88" s="49">
        <v>9.0788814952376402</v>
      </c>
      <c r="F88" s="49">
        <v>8.7028052847331381</v>
      </c>
      <c r="G88" s="49">
        <v>8.3366994628394693</v>
      </c>
      <c r="H88" s="49">
        <v>7.9776283498872189</v>
      </c>
      <c r="I88" s="49">
        <v>7.6233957832221639</v>
      </c>
      <c r="J88" s="49">
        <v>7.2722976202156904</v>
      </c>
      <c r="K88" s="49">
        <v>6.9229680409631884</v>
      </c>
      <c r="L88" s="49">
        <v>6.5742799462723607</v>
      </c>
      <c r="M88" s="49">
        <v>6.3999086899781554</v>
      </c>
      <c r="N88" s="49">
        <v>6.2418913810642742</v>
      </c>
      <c r="O88" s="49">
        <v>6.0943632796805742</v>
      </c>
      <c r="P88" s="49">
        <v>5.9549125415760944</v>
      </c>
      <c r="Q88" s="49">
        <v>5.8220590620979529</v>
      </c>
      <c r="R88" s="49">
        <v>5.6953440291598536</v>
      </c>
      <c r="S88" s="49">
        <v>5.5722762928815639</v>
      </c>
      <c r="T88" s="49">
        <v>5.4530877238080802</v>
      </c>
      <c r="U88" s="49">
        <v>5.3381364090909589</v>
      </c>
      <c r="V88" s="49">
        <v>5.2241920881135506</v>
      </c>
      <c r="W88" s="49">
        <v>5.1028578453739541</v>
      </c>
      <c r="X88" s="49">
        <v>4.9841065541742333</v>
      </c>
      <c r="Y88" s="49">
        <v>4.8692286040269783</v>
      </c>
      <c r="Z88" s="49">
        <v>4.7607698322697516</v>
      </c>
      <c r="AA88" s="49">
        <v>4.6223906486678308</v>
      </c>
      <c r="AB88" s="49">
        <v>4.5114867591737857</v>
      </c>
      <c r="AC88" s="49">
        <v>4.403068543019188</v>
      </c>
      <c r="AD88" s="49">
        <v>4.2967339412991414</v>
      </c>
      <c r="AE88" s="49">
        <v>4.1921505783222681</v>
      </c>
      <c r="AF88" s="50">
        <v>4.0890400667000524</v>
      </c>
    </row>
    <row r="89" spans="1:32" hidden="1">
      <c r="A89" s="49" t="s">
        <v>404</v>
      </c>
      <c r="B89" s="49">
        <v>12.531837800195619</v>
      </c>
      <c r="C89" s="49">
        <v>12.01206166951696</v>
      </c>
      <c r="D89" s="49">
        <v>11.532300900395111</v>
      </c>
      <c r="E89" s="49">
        <v>11.08018756330196</v>
      </c>
      <c r="F89" s="49">
        <v>10.64784838117931</v>
      </c>
      <c r="G89" s="49">
        <v>10.22994434135266</v>
      </c>
      <c r="H89" s="49">
        <v>9.8226700167931114</v>
      </c>
      <c r="I89" s="49">
        <v>9.4231997234071034</v>
      </c>
      <c r="J89" s="49">
        <v>9.0293609683998515</v>
      </c>
      <c r="K89" s="49">
        <v>8.6394318298975001</v>
      </c>
      <c r="L89" s="49">
        <v>8.252009808827605</v>
      </c>
      <c r="M89" s="49">
        <v>8.0359428503209731</v>
      </c>
      <c r="N89" s="49">
        <v>7.8420504194499632</v>
      </c>
      <c r="O89" s="49">
        <v>7.6623995807556398</v>
      </c>
      <c r="P89" s="49">
        <v>7.4937345358022647</v>
      </c>
      <c r="Q89" s="49">
        <v>7.3340601468680608</v>
      </c>
      <c r="R89" s="49">
        <v>7.1827669160872194</v>
      </c>
      <c r="S89" s="49">
        <v>7.0364779128183814</v>
      </c>
      <c r="T89" s="49">
        <v>6.8955178580213428</v>
      </c>
      <c r="U89" s="49">
        <v>6.7603843643020349</v>
      </c>
      <c r="V89" s="49">
        <v>6.6266838521167397</v>
      </c>
      <c r="W89" s="49">
        <v>6.4816296121499164</v>
      </c>
      <c r="X89" s="49">
        <v>6.3402612679458228</v>
      </c>
      <c r="Y89" s="49">
        <v>6.20435227355593</v>
      </c>
      <c r="Z89" s="49">
        <v>6.0773966027099107</v>
      </c>
      <c r="AA89" s="49">
        <v>5.9097202670784386</v>
      </c>
      <c r="AB89" s="49">
        <v>5.7797916032327894</v>
      </c>
      <c r="AC89" s="49">
        <v>5.6534700439069328</v>
      </c>
      <c r="AD89" s="49">
        <v>5.5302175074407689</v>
      </c>
      <c r="AE89" s="49">
        <v>5.4095904699206434</v>
      </c>
      <c r="AF89" s="50">
        <v>5.2912187056428559</v>
      </c>
    </row>
    <row r="90" spans="1:32" hidden="1">
      <c r="A90" s="49" t="s">
        <v>405</v>
      </c>
      <c r="B90" s="49">
        <v>8.8204672507724133</v>
      </c>
      <c r="C90" s="49">
        <v>8.3219972338570827</v>
      </c>
      <c r="D90" s="49">
        <v>7.8473478935344652</v>
      </c>
      <c r="E90" s="49">
        <v>7.3896417099381013</v>
      </c>
      <c r="F90" s="49">
        <v>6.944466867402137</v>
      </c>
      <c r="G90" s="49">
        <v>6.5088282970021449</v>
      </c>
      <c r="H90" s="49">
        <v>6.0805999427875994</v>
      </c>
      <c r="I90" s="49">
        <v>5.6582168484469024</v>
      </c>
      <c r="J90" s="49">
        <v>5.2404916497734106</v>
      </c>
      <c r="K90" s="49">
        <v>4.8264998920837714</v>
      </c>
      <c r="L90" s="49">
        <v>4.4155054791324</v>
      </c>
      <c r="M90" s="49">
        <v>4.2864645654693163</v>
      </c>
      <c r="N90" s="49">
        <v>4.1616681382960206</v>
      </c>
      <c r="O90" s="49">
        <v>4.0397065235220451</v>
      </c>
      <c r="P90" s="49">
        <v>3.9203400294243478</v>
      </c>
      <c r="Q90" s="49">
        <v>3.8026561104820091</v>
      </c>
      <c r="R90" s="49">
        <v>3.6860971711942678</v>
      </c>
      <c r="S90" s="49">
        <v>3.5718599945886158</v>
      </c>
      <c r="T90" s="49">
        <v>3.45909476436282</v>
      </c>
      <c r="U90" s="49">
        <v>3.3479543058122019</v>
      </c>
      <c r="V90" s="49">
        <v>3.2377425623948022</v>
      </c>
      <c r="W90" s="49">
        <v>3.128600909044887</v>
      </c>
      <c r="X90" s="49">
        <v>3.0195482526653419</v>
      </c>
      <c r="Y90" s="49">
        <v>2.9116373752453</v>
      </c>
      <c r="Z90" s="49">
        <v>2.80875135858822</v>
      </c>
      <c r="AA90" s="49">
        <v>2.6816291361932891</v>
      </c>
      <c r="AB90" s="49">
        <v>2.5735485440740038</v>
      </c>
      <c r="AC90" s="49">
        <v>2.466425513147005</v>
      </c>
      <c r="AD90" s="49">
        <v>2.3600864164287949</v>
      </c>
      <c r="AE90" s="49">
        <v>2.254383180655521</v>
      </c>
      <c r="AF90" s="50">
        <v>2.1491882484682709</v>
      </c>
    </row>
    <row r="91" spans="1:32" hidden="1">
      <c r="A91" s="49" t="s">
        <v>406</v>
      </c>
      <c r="B91" s="49">
        <v>9.6712175928605735</v>
      </c>
      <c r="C91" s="49">
        <v>9.1267757150576507</v>
      </c>
      <c r="D91" s="49">
        <v>8.6094367840215682</v>
      </c>
      <c r="E91" s="49">
        <v>8.1113538759430668</v>
      </c>
      <c r="F91" s="49">
        <v>7.6274948733125587</v>
      </c>
      <c r="G91" s="49">
        <v>7.1544446999398783</v>
      </c>
      <c r="H91" s="49">
        <v>6.6897799671244016</v>
      </c>
      <c r="I91" s="49">
        <v>6.2317174713498353</v>
      </c>
      <c r="J91" s="49">
        <v>5.7789047358888119</v>
      </c>
      <c r="K91" s="49">
        <v>5.3302891268441366</v>
      </c>
      <c r="L91" s="49">
        <v>4.8850327806701319</v>
      </c>
      <c r="M91" s="49">
        <v>4.7428372306986191</v>
      </c>
      <c r="N91" s="49">
        <v>4.6055071699233734</v>
      </c>
      <c r="O91" s="49">
        <v>4.4713965661846444</v>
      </c>
      <c r="P91" s="49">
        <v>4.3402190727810952</v>
      </c>
      <c r="Q91" s="49">
        <v>4.2109120501357094</v>
      </c>
      <c r="R91" s="49">
        <v>4.0828268752002721</v>
      </c>
      <c r="S91" s="49">
        <v>3.9573397870283382</v>
      </c>
      <c r="T91" s="49">
        <v>3.8334644160236171</v>
      </c>
      <c r="U91" s="49">
        <v>3.7113717058349041</v>
      </c>
      <c r="V91" s="49">
        <v>3.5902565876582671</v>
      </c>
      <c r="W91" s="49">
        <v>3.4701215188076211</v>
      </c>
      <c r="X91" s="49">
        <v>3.350093921676407</v>
      </c>
      <c r="Y91" s="49">
        <v>3.2313832518448851</v>
      </c>
      <c r="Z91" s="49">
        <v>3.1184502696286001</v>
      </c>
      <c r="AA91" s="49">
        <v>2.977681916176897</v>
      </c>
      <c r="AB91" s="49">
        <v>2.8587928863301499</v>
      </c>
      <c r="AC91" s="49">
        <v>2.7410096689549399</v>
      </c>
      <c r="AD91" s="49">
        <v>2.6241329149393819</v>
      </c>
      <c r="AE91" s="49">
        <v>2.5079926070844731</v>
      </c>
      <c r="AF91" s="50">
        <v>2.392442275574838</v>
      </c>
    </row>
    <row r="92" spans="1:32" hidden="1">
      <c r="A92" s="49" t="s">
        <v>407</v>
      </c>
      <c r="B92" s="49">
        <v>16.306510689701479</v>
      </c>
      <c r="C92" s="49">
        <v>15.790154927007601</v>
      </c>
      <c r="D92" s="49">
        <v>15.347084193225649</v>
      </c>
      <c r="E92" s="49">
        <v>14.956352074763339</v>
      </c>
      <c r="F92" s="49">
        <v>14.60475150615189</v>
      </c>
      <c r="G92" s="49">
        <v>14.283438198841729</v>
      </c>
      <c r="H92" s="49">
        <v>13.986209389094499</v>
      </c>
      <c r="I92" s="49">
        <v>13.708552612139041</v>
      </c>
      <c r="J92" s="49">
        <v>13.447085836908579</v>
      </c>
      <c r="K92" s="49">
        <v>13.19921082961144</v>
      </c>
      <c r="L92" s="49">
        <v>12.962889409589049</v>
      </c>
      <c r="M92" s="49">
        <v>12.617668336779481</v>
      </c>
      <c r="N92" s="49">
        <v>12.316970833490011</v>
      </c>
      <c r="O92" s="49">
        <v>12.04538371959206</v>
      </c>
      <c r="P92" s="49">
        <v>11.796517722854761</v>
      </c>
      <c r="Q92" s="49">
        <v>11.56643170586343</v>
      </c>
      <c r="R92" s="49">
        <v>11.353842207636699</v>
      </c>
      <c r="S92" s="49">
        <v>11.15225388777341</v>
      </c>
      <c r="T92" s="49">
        <v>10.962201399195999</v>
      </c>
      <c r="U92" s="49">
        <v>10.78454201517002</v>
      </c>
      <c r="V92" s="49">
        <v>10.610947703671521</v>
      </c>
      <c r="W92" s="49">
        <v>10.41406826155214</v>
      </c>
      <c r="X92" s="49">
        <v>10.2259691742776</v>
      </c>
      <c r="Y92" s="49">
        <v>10.049913926569671</v>
      </c>
      <c r="Z92" s="49">
        <v>9.8923521911435373</v>
      </c>
      <c r="AA92" s="49">
        <v>9.6607710173739587</v>
      </c>
      <c r="AB92" s="49">
        <v>9.5012934284424357</v>
      </c>
      <c r="AC92" s="49">
        <v>9.3502544132864838</v>
      </c>
      <c r="AD92" s="49">
        <v>9.2066220208775871</v>
      </c>
      <c r="AE92" s="49">
        <v>9.0695475089326241</v>
      </c>
      <c r="AF92" s="50">
        <v>8.9383243976583646</v>
      </c>
    </row>
    <row r="93" spans="1:32" hidden="1">
      <c r="A93" s="49" t="s">
        <v>408</v>
      </c>
      <c r="B93" s="49">
        <v>18.76330624543661</v>
      </c>
      <c r="C93" s="49">
        <v>18.17188666620164</v>
      </c>
      <c r="D93" s="49">
        <v>17.66709155646075</v>
      </c>
      <c r="E93" s="49">
        <v>17.22413669433946</v>
      </c>
      <c r="F93" s="49">
        <v>16.82739465462679</v>
      </c>
      <c r="G93" s="49">
        <v>16.466399751195851</v>
      </c>
      <c r="H93" s="49">
        <v>16.133811512198381</v>
      </c>
      <c r="I93" s="49">
        <v>15.824289227634861</v>
      </c>
      <c r="J93" s="49">
        <v>15.53382954128891</v>
      </c>
      <c r="K93" s="49">
        <v>15.259356326583299</v>
      </c>
      <c r="L93" s="49">
        <v>14.998455963069549</v>
      </c>
      <c r="M93" s="49">
        <v>14.596432310840459</v>
      </c>
      <c r="N93" s="49">
        <v>14.24703172115859</v>
      </c>
      <c r="O93" s="49">
        <v>13.932015166033381</v>
      </c>
      <c r="P93" s="49">
        <v>13.643822536397391</v>
      </c>
      <c r="Q93" s="49">
        <v>13.377790838741291</v>
      </c>
      <c r="R93" s="49">
        <v>13.13240216824269</v>
      </c>
      <c r="S93" s="49">
        <v>12.89997083614751</v>
      </c>
      <c r="T93" s="49">
        <v>12.681130465758169</v>
      </c>
      <c r="U93" s="49">
        <v>12.47689645300925</v>
      </c>
      <c r="V93" s="49">
        <v>12.277414238536529</v>
      </c>
      <c r="W93" s="49">
        <v>12.05029779262518</v>
      </c>
      <c r="X93" s="49">
        <v>11.83352679664503</v>
      </c>
      <c r="Y93" s="49">
        <v>11.630969116858379</v>
      </c>
      <c r="Z93" s="49">
        <v>11.45026751769092</v>
      </c>
      <c r="AA93" s="49">
        <v>11.181873996353641</v>
      </c>
      <c r="AB93" s="49">
        <v>10.99881989065163</v>
      </c>
      <c r="AC93" s="49">
        <v>10.82572570250549</v>
      </c>
      <c r="AD93" s="49">
        <v>10.661373105352819</v>
      </c>
      <c r="AE93" s="49">
        <v>10.504760197107281</v>
      </c>
      <c r="AF93" s="50">
        <v>10.35505312351988</v>
      </c>
    </row>
    <row r="94" spans="1:32" hidden="1">
      <c r="A94" s="49" t="s">
        <v>409</v>
      </c>
      <c r="B94" s="49">
        <v>4.6281768018094809</v>
      </c>
      <c r="C94" s="49">
        <v>4.4224250160785106</v>
      </c>
      <c r="D94" s="49">
        <v>4.2401741751530313</v>
      </c>
      <c r="E94" s="49">
        <v>4.0748019087621934</v>
      </c>
      <c r="F94" s="49">
        <v>3.92208889245464</v>
      </c>
      <c r="G94" s="49">
        <v>3.7791936205678249</v>
      </c>
      <c r="H94" s="49">
        <v>3.6441180106494362</v>
      </c>
      <c r="I94" s="49">
        <v>3.515407518554889</v>
      </c>
      <c r="J94" s="49">
        <v>3.391972732145681</v>
      </c>
      <c r="K94" s="49">
        <v>3.2729780759494931</v>
      </c>
      <c r="L94" s="49">
        <v>3.1577695932746499</v>
      </c>
      <c r="M94" s="49">
        <v>3.0798054432861282</v>
      </c>
      <c r="N94" s="49">
        <v>3.0071927693088161</v>
      </c>
      <c r="O94" s="49">
        <v>2.9382281536266368</v>
      </c>
      <c r="P94" s="49">
        <v>2.872613203543378</v>
      </c>
      <c r="Q94" s="49">
        <v>2.8092450593281009</v>
      </c>
      <c r="R94" s="49">
        <v>2.7474477953509711</v>
      </c>
      <c r="S94" s="49">
        <v>2.6886460759334359</v>
      </c>
      <c r="T94" s="49">
        <v>2.6318150660768911</v>
      </c>
      <c r="U94" s="49">
        <v>2.5771306729079968</v>
      </c>
      <c r="V94" s="49">
        <v>2.5237539332305441</v>
      </c>
      <c r="W94" s="49">
        <v>2.4698740792303289</v>
      </c>
      <c r="X94" s="49">
        <v>2.416778154252345</v>
      </c>
      <c r="Y94" s="49">
        <v>2.365745130006697</v>
      </c>
      <c r="Z94" s="49">
        <v>2.3215197677672181</v>
      </c>
      <c r="AA94" s="49">
        <v>2.2484379694759369</v>
      </c>
      <c r="AB94" s="49">
        <v>2.1992171458289129</v>
      </c>
      <c r="AC94" s="49">
        <v>2.1518846898142212</v>
      </c>
      <c r="AD94" s="49">
        <v>2.1062498233268201</v>
      </c>
      <c r="AE94" s="49">
        <v>2.0621512067770249</v>
      </c>
      <c r="AF94" s="50">
        <v>2.01945118398721</v>
      </c>
    </row>
    <row r="95" spans="1:32" hidden="1">
      <c r="A95" s="49" t="s">
        <v>410</v>
      </c>
      <c r="B95" s="49">
        <v>19.04053610926238</v>
      </c>
      <c r="C95" s="49">
        <v>18.288840685395051</v>
      </c>
      <c r="D95" s="49">
        <v>17.60448727755745</v>
      </c>
      <c r="E95" s="49">
        <v>16.96668197470629</v>
      </c>
      <c r="F95" s="49">
        <v>16.362179655537581</v>
      </c>
      <c r="G95" s="49">
        <v>15.78198838772434</v>
      </c>
      <c r="H95" s="49">
        <v>15.21968721449759</v>
      </c>
      <c r="I95" s="49">
        <v>14.67049499030397</v>
      </c>
      <c r="J95" s="49">
        <v>14.13072116453659</v>
      </c>
      <c r="K95" s="49">
        <v>13.59742475931885</v>
      </c>
      <c r="L95" s="49">
        <v>13.068193359722301</v>
      </c>
      <c r="M95" s="49">
        <v>12.73094658123242</v>
      </c>
      <c r="N95" s="49">
        <v>12.431333835859791</v>
      </c>
      <c r="O95" s="49">
        <v>12.155813724027039</v>
      </c>
      <c r="P95" s="49">
        <v>11.89882228945909</v>
      </c>
      <c r="Q95" s="49">
        <v>11.656946651789371</v>
      </c>
      <c r="R95" s="49">
        <v>11.429135267286879</v>
      </c>
      <c r="S95" s="49">
        <v>11.209627569835931</v>
      </c>
      <c r="T95" s="49">
        <v>10.998966113913641</v>
      </c>
      <c r="U95" s="49">
        <v>10.797986363237429</v>
      </c>
      <c r="V95" s="49">
        <v>10.59920602897186</v>
      </c>
      <c r="W95" s="49">
        <v>10.38240755260081</v>
      </c>
      <c r="X95" s="49">
        <v>10.17143146920791</v>
      </c>
      <c r="Y95" s="49">
        <v>9.9692566244518552</v>
      </c>
      <c r="Z95" s="49">
        <v>9.7817706856909012</v>
      </c>
      <c r="AA95" s="49">
        <v>9.5247134279671712</v>
      </c>
      <c r="AB95" s="49">
        <v>9.3311273757347415</v>
      </c>
      <c r="AC95" s="49">
        <v>9.1430600154260198</v>
      </c>
      <c r="AD95" s="49">
        <v>8.9595583208244332</v>
      </c>
      <c r="AE95" s="49">
        <v>8.7798290092262263</v>
      </c>
      <c r="AF95" s="50">
        <v>8.6032021152730653</v>
      </c>
    </row>
    <row r="96" spans="1:32" hidden="1">
      <c r="A96" s="49" t="s">
        <v>411</v>
      </c>
      <c r="B96" s="49">
        <v>20.991169894416181</v>
      </c>
      <c r="C96" s="49">
        <v>20.180130720918822</v>
      </c>
      <c r="D96" s="49">
        <v>19.447745911702029</v>
      </c>
      <c r="E96" s="49">
        <v>18.77000923656831</v>
      </c>
      <c r="F96" s="49">
        <v>18.131646996984589</v>
      </c>
      <c r="G96" s="49">
        <v>17.52230580680623</v>
      </c>
      <c r="H96" s="49">
        <v>16.934606919677321</v>
      </c>
      <c r="I96" s="49">
        <v>16.36306938544806</v>
      </c>
      <c r="J96" s="49">
        <v>15.803475019287321</v>
      </c>
      <c r="K96" s="49">
        <v>15.25247417991292</v>
      </c>
      <c r="L96" s="49">
        <v>14.707330353008</v>
      </c>
      <c r="M96" s="49">
        <v>14.330114696074681</v>
      </c>
      <c r="N96" s="49">
        <v>13.996961824542421</v>
      </c>
      <c r="O96" s="49">
        <v>13.692075618627589</v>
      </c>
      <c r="P96" s="49">
        <v>13.40897708746404</v>
      </c>
      <c r="Q96" s="49">
        <v>13.143697435208059</v>
      </c>
      <c r="R96" s="49">
        <v>12.895029500593109</v>
      </c>
      <c r="S96" s="49">
        <v>12.656243304382061</v>
      </c>
      <c r="T96" s="49">
        <v>12.42799158796233</v>
      </c>
      <c r="U96" s="49">
        <v>12.21127254655781</v>
      </c>
      <c r="V96" s="49">
        <v>11.99732062766623</v>
      </c>
      <c r="W96" s="49">
        <v>11.761201067916019</v>
      </c>
      <c r="X96" s="49">
        <v>11.5321144852786</v>
      </c>
      <c r="Y96" s="49">
        <v>11.313577415539591</v>
      </c>
      <c r="Z96" s="49">
        <v>11.112532919900239</v>
      </c>
      <c r="AA96" s="49">
        <v>10.829891894106691</v>
      </c>
      <c r="AB96" s="49">
        <v>10.62213062737378</v>
      </c>
      <c r="AC96" s="49">
        <v>10.42112215360647</v>
      </c>
      <c r="AD96" s="49">
        <v>10.22576271013963</v>
      </c>
      <c r="AE96" s="49">
        <v>10.03513579962309</v>
      </c>
      <c r="AF96" s="50">
        <v>9.8484696050139497</v>
      </c>
    </row>
    <row r="97" spans="1:32" hidden="1">
      <c r="A97" s="49" t="s">
        <v>412</v>
      </c>
      <c r="B97" s="49">
        <v>9.1948650953785069</v>
      </c>
      <c r="C97" s="49">
        <v>8.6789036849876666</v>
      </c>
      <c r="D97" s="49">
        <v>8.1906408903838397</v>
      </c>
      <c r="E97" s="49">
        <v>7.7218838406799568</v>
      </c>
      <c r="F97" s="49">
        <v>7.2673738750427663</v>
      </c>
      <c r="G97" s="49">
        <v>6.8235379199402466</v>
      </c>
      <c r="H97" s="49">
        <v>6.3878365098023204</v>
      </c>
      <c r="I97" s="49">
        <v>5.9583972749611043</v>
      </c>
      <c r="J97" s="49">
        <v>5.5337965096606219</v>
      </c>
      <c r="K97" s="49">
        <v>5.1129226593483281</v>
      </c>
      <c r="L97" s="49">
        <v>4.6948875727127852</v>
      </c>
      <c r="M97" s="49">
        <v>4.5586649622397699</v>
      </c>
      <c r="N97" s="49">
        <v>4.427421528523757</v>
      </c>
      <c r="O97" s="49">
        <v>4.2994793453884288</v>
      </c>
      <c r="P97" s="49">
        <v>4.1745522051842912</v>
      </c>
      <c r="Q97" s="49">
        <v>4.0515544804313013</v>
      </c>
      <c r="R97" s="49">
        <v>3.9298230261744229</v>
      </c>
      <c r="S97" s="49">
        <v>3.8107791544361058</v>
      </c>
      <c r="T97" s="49">
        <v>3.693412410922718</v>
      </c>
      <c r="U97" s="49">
        <v>3.577903635552238</v>
      </c>
      <c r="V97" s="49">
        <v>3.4634257245406781</v>
      </c>
      <c r="W97" s="49">
        <v>3.349854363313455</v>
      </c>
      <c r="X97" s="49">
        <v>3.236425067865794</v>
      </c>
      <c r="Y97" s="49">
        <v>3.1243933606416459</v>
      </c>
      <c r="Z97" s="49">
        <v>3.018393864710275</v>
      </c>
      <c r="AA97" s="49">
        <v>2.8835308685794141</v>
      </c>
      <c r="AB97" s="49">
        <v>2.7714110631777191</v>
      </c>
      <c r="AC97" s="49">
        <v>2.660483927135028</v>
      </c>
      <c r="AD97" s="49">
        <v>2.5505476506057159</v>
      </c>
      <c r="AE97" s="49">
        <v>2.4414303811533209</v>
      </c>
      <c r="AF97" s="50">
        <v>2.33298431946967</v>
      </c>
    </row>
    <row r="98" spans="1:32" hidden="1">
      <c r="A98" s="49" t="s">
        <v>413</v>
      </c>
      <c r="B98" s="49">
        <v>4.5115358803641037</v>
      </c>
      <c r="C98" s="49">
        <v>4.3882838149591699</v>
      </c>
      <c r="D98" s="49">
        <v>4.2753731525944989</v>
      </c>
      <c r="E98" s="49">
        <v>4.1705590156176866</v>
      </c>
      <c r="F98" s="49">
        <v>4.0722406692103217</v>
      </c>
      <c r="G98" s="49">
        <v>3.9792380527033542</v>
      </c>
      <c r="H98" s="49">
        <v>3.890657098807448</v>
      </c>
      <c r="I98" s="49">
        <v>3.805804728577197</v>
      </c>
      <c r="J98" s="49">
        <v>3.7241331035224672</v>
      </c>
      <c r="K98" s="49">
        <v>3.6452018629213212</v>
      </c>
      <c r="L98" s="49">
        <v>3.5686518257519082</v>
      </c>
      <c r="M98" s="49">
        <v>3.4941935572109051</v>
      </c>
      <c r="N98" s="49">
        <v>3.4344673291399919</v>
      </c>
      <c r="O98" s="49">
        <v>3.3766502655920272</v>
      </c>
      <c r="P98" s="49">
        <v>3.320836664044907</v>
      </c>
      <c r="Q98" s="49">
        <v>3.2674778184583131</v>
      </c>
      <c r="R98" s="49">
        <v>3.215163091720227</v>
      </c>
      <c r="S98" s="49">
        <v>3.1641129176484148</v>
      </c>
      <c r="T98" s="49">
        <v>3.1167669322412959</v>
      </c>
      <c r="U98" s="49">
        <v>3.0692079143164879</v>
      </c>
      <c r="V98" s="49">
        <v>3.0217146415719212</v>
      </c>
      <c r="W98" s="49">
        <v>2.9797719275379468</v>
      </c>
      <c r="X98" s="49">
        <v>2.9395071675565592</v>
      </c>
      <c r="Y98" s="49">
        <v>2.9001610908969688</v>
      </c>
      <c r="Z98" s="49">
        <v>2.865649351123654</v>
      </c>
      <c r="AA98" s="49">
        <v>2.7964090721603259</v>
      </c>
      <c r="AB98" s="49">
        <v>2.7548324737065428</v>
      </c>
      <c r="AC98" s="49">
        <v>2.714611211025173</v>
      </c>
      <c r="AD98" s="49">
        <v>2.675635558830233</v>
      </c>
      <c r="AE98" s="49">
        <v>2.6378095003061479</v>
      </c>
      <c r="AF98" s="50">
        <v>2.60104851162578</v>
      </c>
    </row>
    <row r="99" spans="1:32" hidden="1">
      <c r="A99" s="49" t="s">
        <v>414</v>
      </c>
      <c r="B99" s="49">
        <v>5.5612112088923977</v>
      </c>
      <c r="C99" s="49">
        <v>5.4103768391175233</v>
      </c>
      <c r="D99" s="49">
        <v>5.2725565117663962</v>
      </c>
      <c r="E99" s="49">
        <v>5.1449222717115077</v>
      </c>
      <c r="F99" s="49">
        <v>5.0254575970048494</v>
      </c>
      <c r="G99" s="49">
        <v>4.9126758874289909</v>
      </c>
      <c r="H99" s="49">
        <v>4.8054508030760346</v>
      </c>
      <c r="I99" s="49">
        <v>4.702909181387378</v>
      </c>
      <c r="J99" s="49">
        <v>4.6043608104221816</v>
      </c>
      <c r="K99" s="49">
        <v>4.509250858611149</v>
      </c>
      <c r="L99" s="49">
        <v>4.4171267467695348</v>
      </c>
      <c r="M99" s="49">
        <v>4.3248258823401473</v>
      </c>
      <c r="N99" s="49">
        <v>4.2510735995882918</v>
      </c>
      <c r="O99" s="49">
        <v>4.1797106801552442</v>
      </c>
      <c r="P99" s="49">
        <v>4.1108559571685763</v>
      </c>
      <c r="Q99" s="49">
        <v>4.0450780176144816</v>
      </c>
      <c r="R99" s="49">
        <v>3.980599578843333</v>
      </c>
      <c r="S99" s="49">
        <v>3.9176984865038271</v>
      </c>
      <c r="T99" s="49">
        <v>3.8594481466474631</v>
      </c>
      <c r="U99" s="49">
        <v>3.8009137787315588</v>
      </c>
      <c r="V99" s="49">
        <v>3.7424468757764902</v>
      </c>
      <c r="W99" s="49">
        <v>3.6909860210526459</v>
      </c>
      <c r="X99" s="49">
        <v>3.6416178900460312</v>
      </c>
      <c r="Y99" s="49">
        <v>3.5933860689706272</v>
      </c>
      <c r="Z99" s="49">
        <v>3.5512204774076439</v>
      </c>
      <c r="AA99" s="49">
        <v>3.465314176468119</v>
      </c>
      <c r="AB99" s="49">
        <v>3.4142185130204359</v>
      </c>
      <c r="AC99" s="49">
        <v>3.3648100917060368</v>
      </c>
      <c r="AD99" s="49">
        <v>3.316950571503043</v>
      </c>
      <c r="AE99" s="49">
        <v>3.2705189137951738</v>
      </c>
      <c r="AF99" s="50">
        <v>3.225408585664578</v>
      </c>
    </row>
    <row r="100" spans="1:32" hidden="1">
      <c r="A100" s="49" t="s">
        <v>415</v>
      </c>
      <c r="B100" s="49">
        <v>4.4700636512635237</v>
      </c>
      <c r="C100" s="49">
        <v>4.2723289903902737</v>
      </c>
      <c r="D100" s="49">
        <v>4.0966643048500639</v>
      </c>
      <c r="E100" s="49">
        <v>3.9368640511799859</v>
      </c>
      <c r="F100" s="49">
        <v>3.788974680837256</v>
      </c>
      <c r="G100" s="49">
        <v>3.650333808059318</v>
      </c>
      <c r="H100" s="49">
        <v>3.5190693950452809</v>
      </c>
      <c r="I100" s="49">
        <v>3.393818719888348</v>
      </c>
      <c r="J100" s="49">
        <v>3.273561191108691</v>
      </c>
      <c r="K100" s="49">
        <v>3.1575140553052612</v>
      </c>
      <c r="L100" s="49">
        <v>3.0450647254018479</v>
      </c>
      <c r="M100" s="49">
        <v>2.970309048875877</v>
      </c>
      <c r="N100" s="49">
        <v>2.9006018068258892</v>
      </c>
      <c r="O100" s="49">
        <v>2.834340493725366</v>
      </c>
      <c r="P100" s="49">
        <v>2.7712437714532099</v>
      </c>
      <c r="Q100" s="49">
        <v>2.710274260563224</v>
      </c>
      <c r="R100" s="49">
        <v>2.6507961371513451</v>
      </c>
      <c r="S100" s="49">
        <v>2.5941478503273032</v>
      </c>
      <c r="T100" s="49">
        <v>2.5393656504984978</v>
      </c>
      <c r="U100" s="49">
        <v>2.4866143366846791</v>
      </c>
      <c r="V100" s="49">
        <v>2.4351051163478008</v>
      </c>
      <c r="W100" s="49">
        <v>2.3831359691964491</v>
      </c>
      <c r="X100" s="49">
        <v>2.331916490648589</v>
      </c>
      <c r="Y100" s="49">
        <v>2.282647764668746</v>
      </c>
      <c r="Z100" s="49">
        <v>2.2397855443247132</v>
      </c>
      <c r="AA100" s="49">
        <v>2.1698348265129539</v>
      </c>
      <c r="AB100" s="49">
        <v>2.122306950274222</v>
      </c>
      <c r="AC100" s="49">
        <v>2.0765643138699281</v>
      </c>
      <c r="AD100" s="49">
        <v>2.0324272472775209</v>
      </c>
      <c r="AE100" s="49">
        <v>1.989743785786704</v>
      </c>
      <c r="AF100" s="50">
        <v>1.9483842545788459</v>
      </c>
    </row>
    <row r="101" spans="1:32" hidden="1">
      <c r="A101" s="49" t="s">
        <v>416</v>
      </c>
      <c r="B101" s="49">
        <v>5.2400648657415232</v>
      </c>
      <c r="C101" s="49">
        <v>5.0070606519025338</v>
      </c>
      <c r="D101" s="49">
        <v>4.8007524968447441</v>
      </c>
      <c r="E101" s="49">
        <v>4.6135941168922336</v>
      </c>
      <c r="F101" s="49">
        <v>4.4407767423106721</v>
      </c>
      <c r="G101" s="49">
        <v>4.2790613405658444</v>
      </c>
      <c r="H101" s="49">
        <v>4.1261698718512871</v>
      </c>
      <c r="I101" s="49">
        <v>3.9804436568216182</v>
      </c>
      <c r="J101" s="49">
        <v>3.8406401191969191</v>
      </c>
      <c r="K101" s="49">
        <v>3.7058059782849422</v>
      </c>
      <c r="L101" s="49">
        <v>3.5751949595151258</v>
      </c>
      <c r="M101" s="49">
        <v>3.4869686816970029</v>
      </c>
      <c r="N101" s="49">
        <v>3.404785982280043</v>
      </c>
      <c r="O101" s="49">
        <v>3.3267236746357671</v>
      </c>
      <c r="P101" s="49">
        <v>3.2524457890268321</v>
      </c>
      <c r="Q101" s="49">
        <v>3.1807067113044298</v>
      </c>
      <c r="R101" s="49">
        <v>3.1107429110821978</v>
      </c>
      <c r="S101" s="49">
        <v>3.0441658391187452</v>
      </c>
      <c r="T101" s="49">
        <v>2.9798174935082531</v>
      </c>
      <c r="U101" s="49">
        <v>2.9178974403895528</v>
      </c>
      <c r="V101" s="49">
        <v>2.85745728810801</v>
      </c>
      <c r="W101" s="49">
        <v>2.7964538645261028</v>
      </c>
      <c r="X101" s="49">
        <v>2.7363377596236251</v>
      </c>
      <c r="Y101" s="49">
        <v>2.6785557850738031</v>
      </c>
      <c r="Z101" s="49">
        <v>2.628475379184291</v>
      </c>
      <c r="AA101" s="49">
        <v>2.5457520173623638</v>
      </c>
      <c r="AB101" s="49">
        <v>2.4900215341179952</v>
      </c>
      <c r="AC101" s="49">
        <v>2.4364277149412961</v>
      </c>
      <c r="AD101" s="49">
        <v>2.3847547380375671</v>
      </c>
      <c r="AE101" s="49">
        <v>2.334820083651004</v>
      </c>
      <c r="AF101" s="50">
        <v>2.2864680236808028</v>
      </c>
    </row>
    <row r="102" spans="1:32" hidden="1">
      <c r="A102" s="49" t="s">
        <v>417</v>
      </c>
      <c r="B102" s="49">
        <v>6.5290017753974769</v>
      </c>
      <c r="C102" s="49">
        <v>6.2613920812006629</v>
      </c>
      <c r="D102" s="49">
        <v>6.0031336967038564</v>
      </c>
      <c r="E102" s="49">
        <v>5.7517832094163186</v>
      </c>
      <c r="F102" s="49">
        <v>5.5055709037241014</v>
      </c>
      <c r="G102" s="49">
        <v>5.2631666714611356</v>
      </c>
      <c r="H102" s="49">
        <v>5.0235386855528397</v>
      </c>
      <c r="I102" s="49">
        <v>4.785864022152623</v>
      </c>
      <c r="J102" s="49">
        <v>4.5494699049945586</v>
      </c>
      <c r="K102" s="49">
        <v>4.3137937883686881</v>
      </c>
      <c r="L102" s="49">
        <v>4.0783554559082207</v>
      </c>
      <c r="M102" s="49">
        <v>3.9853169576037661</v>
      </c>
      <c r="N102" s="49">
        <v>3.9050667755646771</v>
      </c>
      <c r="O102" s="49">
        <v>3.8260843535917468</v>
      </c>
      <c r="P102" s="49">
        <v>3.7484650787242879</v>
      </c>
      <c r="Q102" s="49">
        <v>3.672627571981026</v>
      </c>
      <c r="R102" s="49">
        <v>3.5973042175061249</v>
      </c>
      <c r="S102" s="49">
        <v>3.5227010713768649</v>
      </c>
      <c r="T102" s="49">
        <v>3.451041264904751</v>
      </c>
      <c r="U102" s="49">
        <v>3.3787751631921812</v>
      </c>
      <c r="V102" s="49">
        <v>3.3061579202140221</v>
      </c>
      <c r="W102" s="49">
        <v>3.2399127524808651</v>
      </c>
      <c r="X102" s="49">
        <v>3.1746165386314171</v>
      </c>
      <c r="Y102" s="49">
        <v>3.109576677455137</v>
      </c>
      <c r="Z102" s="49">
        <v>3.048368187936743</v>
      </c>
      <c r="AA102" s="49">
        <v>2.954835311831423</v>
      </c>
      <c r="AB102" s="49">
        <v>2.8859781284087052</v>
      </c>
      <c r="AC102" s="49">
        <v>2.8177645650562302</v>
      </c>
      <c r="AD102" s="49">
        <v>2.7500921762373531</v>
      </c>
      <c r="AE102" s="49">
        <v>2.68287031325201</v>
      </c>
      <c r="AF102" s="50">
        <v>2.616018162352356</v>
      </c>
    </row>
    <row r="103" spans="1:32" hidden="1">
      <c r="A103" s="49" t="s">
        <v>418</v>
      </c>
      <c r="B103" s="49">
        <v>7.7709954074303038</v>
      </c>
      <c r="C103" s="49">
        <v>7.4607535623315524</v>
      </c>
      <c r="D103" s="49">
        <v>7.1621113561243739</v>
      </c>
      <c r="E103" s="49">
        <v>6.8719783406969066</v>
      </c>
      <c r="F103" s="49">
        <v>6.5881116277610303</v>
      </c>
      <c r="G103" s="49">
        <v>6.3088208713268266</v>
      </c>
      <c r="H103" s="49">
        <v>6.0327901196143392</v>
      </c>
      <c r="I103" s="49">
        <v>5.7589651092139231</v>
      </c>
      <c r="J103" s="49">
        <v>5.4864791300926488</v>
      </c>
      <c r="K103" s="49">
        <v>5.2146026138001549</v>
      </c>
      <c r="L103" s="49">
        <v>4.9427078476227599</v>
      </c>
      <c r="M103" s="49">
        <v>4.8316333038600821</v>
      </c>
      <c r="N103" s="49">
        <v>4.736643397883741</v>
      </c>
      <c r="O103" s="49">
        <v>4.6432196602556832</v>
      </c>
      <c r="P103" s="49">
        <v>4.5514817045977676</v>
      </c>
      <c r="Q103" s="49">
        <v>4.4619563254759171</v>
      </c>
      <c r="R103" s="49">
        <v>4.3730457839150958</v>
      </c>
      <c r="S103" s="49">
        <v>4.2850091217017479</v>
      </c>
      <c r="T103" s="49">
        <v>4.2006461907803239</v>
      </c>
      <c r="U103" s="49">
        <v>4.1154846542107348</v>
      </c>
      <c r="V103" s="49">
        <v>4.0298455052433386</v>
      </c>
      <c r="W103" s="49">
        <v>3.95231817481084</v>
      </c>
      <c r="X103" s="49">
        <v>3.8759664680218062</v>
      </c>
      <c r="Y103" s="49">
        <v>3.7999170895701782</v>
      </c>
      <c r="Z103" s="49">
        <v>3.72867282934891</v>
      </c>
      <c r="AA103" s="49">
        <v>3.6166823380626458</v>
      </c>
      <c r="AB103" s="49">
        <v>3.535753918482174</v>
      </c>
      <c r="AC103" s="49">
        <v>3.455611000489105</v>
      </c>
      <c r="AD103" s="49">
        <v>3.3761233315848989</v>
      </c>
      <c r="AE103" s="49">
        <v>3.297175419572441</v>
      </c>
      <c r="AF103" s="50">
        <v>3.218664061502909</v>
      </c>
    </row>
    <row r="104" spans="1:32" hidden="1">
      <c r="A104" s="49" t="s">
        <v>419</v>
      </c>
      <c r="B104" s="49">
        <v>9.1015857597207077</v>
      </c>
      <c r="C104" s="49">
        <v>8.5890961741138803</v>
      </c>
      <c r="D104" s="49">
        <v>8.1028557062764683</v>
      </c>
      <c r="E104" s="49">
        <v>7.635208989600649</v>
      </c>
      <c r="F104" s="49">
        <v>7.1812451059667559</v>
      </c>
      <c r="G104" s="49">
        <v>6.7376298286145246</v>
      </c>
      <c r="H104" s="49">
        <v>6.3019958900748803</v>
      </c>
      <c r="I104" s="49">
        <v>5.8726002345656374</v>
      </c>
      <c r="J104" s="49">
        <v>5.4481197602559304</v>
      </c>
      <c r="K104" s="49">
        <v>5.0275236741876688</v>
      </c>
      <c r="L104" s="49">
        <v>4.6099905172646398</v>
      </c>
      <c r="M104" s="49">
        <v>4.4759888524588236</v>
      </c>
      <c r="N104" s="49">
        <v>4.3466720532689171</v>
      </c>
      <c r="O104" s="49">
        <v>4.220454092995892</v>
      </c>
      <c r="P104" s="49">
        <v>4.0970600828756476</v>
      </c>
      <c r="Q104" s="49">
        <v>3.9754656994564979</v>
      </c>
      <c r="R104" s="49">
        <v>3.855045625894939</v>
      </c>
      <c r="S104" s="49">
        <v>3.7371292116046422</v>
      </c>
      <c r="T104" s="49">
        <v>3.6207651638205798</v>
      </c>
      <c r="U104" s="49">
        <v>3.5061193673077642</v>
      </c>
      <c r="V104" s="49">
        <v>3.3924149641049932</v>
      </c>
      <c r="W104" s="49">
        <v>3.279572694192709</v>
      </c>
      <c r="X104" s="49">
        <v>3.1668705209756181</v>
      </c>
      <c r="Y104" s="49">
        <v>3.0554807767223409</v>
      </c>
      <c r="Z104" s="49">
        <v>2.9497292190880628</v>
      </c>
      <c r="AA104" s="49">
        <v>2.817040851203692</v>
      </c>
      <c r="AB104" s="49">
        <v>2.705592378549754</v>
      </c>
      <c r="AC104" s="49">
        <v>2.5952625059268679</v>
      </c>
      <c r="AD104" s="49">
        <v>2.4858618749735721</v>
      </c>
      <c r="AE104" s="49">
        <v>2.3772292560436852</v>
      </c>
      <c r="AF104" s="50">
        <v>2.2692260080133448</v>
      </c>
    </row>
    <row r="105" spans="1:32" hidden="1">
      <c r="A105" s="49" t="s">
        <v>420</v>
      </c>
      <c r="B105" s="49">
        <v>10.35826616467115</v>
      </c>
      <c r="C105" s="49">
        <v>9.7790992934288212</v>
      </c>
      <c r="D105" s="49">
        <v>9.2313707349861662</v>
      </c>
      <c r="E105" s="49">
        <v>8.7056049775339677</v>
      </c>
      <c r="F105" s="49">
        <v>8.1957127052913226</v>
      </c>
      <c r="G105" s="49">
        <v>7.6975497486183757</v>
      </c>
      <c r="H105" s="49">
        <v>7.2081645295457601</v>
      </c>
      <c r="I105" s="49">
        <v>6.7253749502112186</v>
      </c>
      <c r="J105" s="49">
        <v>6.2475161867641784</v>
      </c>
      <c r="K105" s="49">
        <v>5.7732830369018124</v>
      </c>
      <c r="L105" s="49">
        <v>5.3016274025267549</v>
      </c>
      <c r="M105" s="49">
        <v>5.1478719447484176</v>
      </c>
      <c r="N105" s="49">
        <v>4.9997370337772349</v>
      </c>
      <c r="O105" s="49">
        <v>4.8553192116818096</v>
      </c>
      <c r="P105" s="49">
        <v>4.7142909411904368</v>
      </c>
      <c r="Q105" s="49">
        <v>4.5754219234356706</v>
      </c>
      <c r="R105" s="49">
        <v>4.437960919813575</v>
      </c>
      <c r="S105" s="49">
        <v>4.3035109519914103</v>
      </c>
      <c r="T105" s="49">
        <v>4.1709283135321407</v>
      </c>
      <c r="U105" s="49">
        <v>4.040414826992178</v>
      </c>
      <c r="V105" s="49">
        <v>3.9110355412664339</v>
      </c>
      <c r="W105" s="49">
        <v>3.7824627896524179</v>
      </c>
      <c r="X105" s="49">
        <v>3.6541798916059371</v>
      </c>
      <c r="Y105" s="49">
        <v>3.5276123493047251</v>
      </c>
      <c r="Z105" s="49">
        <v>3.4080259799218848</v>
      </c>
      <c r="AA105" s="49">
        <v>3.255826677292549</v>
      </c>
      <c r="AB105" s="49">
        <v>3.1295639221616831</v>
      </c>
      <c r="AC105" s="49">
        <v>3.0048120038211539</v>
      </c>
      <c r="AD105" s="49">
        <v>2.8813518285814448</v>
      </c>
      <c r="AE105" s="49">
        <v>2.7589975971888481</v>
      </c>
      <c r="AF105" s="50">
        <v>2.6375902639057869</v>
      </c>
    </row>
    <row r="106" spans="1:32" hidden="1">
      <c r="A106" s="49" t="s">
        <v>421</v>
      </c>
      <c r="B106" s="49">
        <v>3.498378270790071</v>
      </c>
      <c r="C106" s="49">
        <v>3.400833689623092</v>
      </c>
      <c r="D106" s="49">
        <v>3.3108623003668392</v>
      </c>
      <c r="E106" s="49">
        <v>3.2268316092445679</v>
      </c>
      <c r="F106" s="49">
        <v>3.147577700336027</v>
      </c>
      <c r="G106" s="49">
        <v>3.0722426745505662</v>
      </c>
      <c r="H106" s="49">
        <v>3.0001766782838448</v>
      </c>
      <c r="I106" s="49">
        <v>2.9308760687958348</v>
      </c>
      <c r="J106" s="49">
        <v>2.8639428625323871</v>
      </c>
      <c r="K106" s="49">
        <v>2.7990572665390938</v>
      </c>
      <c r="L106" s="49">
        <v>2.7359585495712859</v>
      </c>
      <c r="M106" s="49">
        <v>2.6791189670232112</v>
      </c>
      <c r="N106" s="49">
        <v>2.6330432463316762</v>
      </c>
      <c r="O106" s="49">
        <v>2.5883847828866968</v>
      </c>
      <c r="P106" s="49">
        <v>2.5452119059430318</v>
      </c>
      <c r="Q106" s="49">
        <v>2.5038531501399648</v>
      </c>
      <c r="R106" s="49">
        <v>2.4632799803102872</v>
      </c>
      <c r="S106" s="49">
        <v>2.4236526893597108</v>
      </c>
      <c r="T106" s="49">
        <v>2.3867490329006662</v>
      </c>
      <c r="U106" s="49">
        <v>2.3497135905301429</v>
      </c>
      <c r="V106" s="49">
        <v>2.3127492082056582</v>
      </c>
      <c r="W106" s="49">
        <v>2.279855435439941</v>
      </c>
      <c r="X106" s="49">
        <v>2.2482073807274432</v>
      </c>
      <c r="Y106" s="49">
        <v>2.217251346360996</v>
      </c>
      <c r="Z106" s="49">
        <v>2.1898410185705548</v>
      </c>
      <c r="AA106" s="49">
        <v>2.1371398516723419</v>
      </c>
      <c r="AB106" s="49">
        <v>2.1046232811479042</v>
      </c>
      <c r="AC106" s="49">
        <v>2.0731157544903249</v>
      </c>
      <c r="AD106" s="49">
        <v>2.0425370234960898</v>
      </c>
      <c r="AE106" s="49">
        <v>2.012816835389426</v>
      </c>
      <c r="AF106" s="50">
        <v>1.983893318177016</v>
      </c>
    </row>
    <row r="107" spans="1:32" hidden="1">
      <c r="A107" s="49" t="s">
        <v>422</v>
      </c>
      <c r="B107" s="49">
        <v>4.496530523270641</v>
      </c>
      <c r="C107" s="49">
        <v>4.3723530177427499</v>
      </c>
      <c r="D107" s="49">
        <v>4.2581416525972076</v>
      </c>
      <c r="E107" s="49">
        <v>4.1517356534868526</v>
      </c>
      <c r="F107" s="49">
        <v>4.0515942419542794</v>
      </c>
      <c r="G107" s="49">
        <v>3.95658155008489</v>
      </c>
      <c r="H107" s="49">
        <v>3.865836991202634</v>
      </c>
      <c r="I107" s="49">
        <v>3.7786934424777789</v>
      </c>
      <c r="J107" s="49">
        <v>3.694623587149013</v>
      </c>
      <c r="K107" s="49">
        <v>3.6132035673788949</v>
      </c>
      <c r="L107" s="49">
        <v>3.5340876718013381</v>
      </c>
      <c r="M107" s="49">
        <v>3.4605363485548941</v>
      </c>
      <c r="N107" s="49">
        <v>3.4011731017238498</v>
      </c>
      <c r="O107" s="49">
        <v>3.3436643923248281</v>
      </c>
      <c r="P107" s="49">
        <v>3.28810037292978</v>
      </c>
      <c r="Q107" s="49">
        <v>3.2349144277371629</v>
      </c>
      <c r="R107" s="49">
        <v>3.182749702086245</v>
      </c>
      <c r="S107" s="49">
        <v>3.1318177599371362</v>
      </c>
      <c r="T107" s="49">
        <v>3.0844634737407088</v>
      </c>
      <c r="U107" s="49">
        <v>3.036920551695832</v>
      </c>
      <c r="V107" s="49">
        <v>2.9894568339123091</v>
      </c>
      <c r="W107" s="49">
        <v>2.9473694423673722</v>
      </c>
      <c r="X107" s="49">
        <v>2.9069098085389671</v>
      </c>
      <c r="Y107" s="49">
        <v>2.8673478397575489</v>
      </c>
      <c r="Z107" s="49">
        <v>2.832446394636094</v>
      </c>
      <c r="AA107" s="49">
        <v>2.7641843113841111</v>
      </c>
      <c r="AB107" s="49">
        <v>2.7225227159904781</v>
      </c>
      <c r="AC107" s="49">
        <v>2.682177649146511</v>
      </c>
      <c r="AD107" s="49">
        <v>2.6430433589908411</v>
      </c>
      <c r="AE107" s="49">
        <v>2.6050272844041662</v>
      </c>
      <c r="AF107" s="50">
        <v>2.5680479237916911</v>
      </c>
    </row>
    <row r="108" spans="1:32" hidden="1">
      <c r="A108" s="49" t="s">
        <v>423</v>
      </c>
      <c r="B108" s="49">
        <v>6.0525847392706416</v>
      </c>
      <c r="C108" s="49">
        <v>5.8867641292143533</v>
      </c>
      <c r="D108" s="49">
        <v>5.734728808549443</v>
      </c>
      <c r="E108" s="49">
        <v>5.5934925070563999</v>
      </c>
      <c r="F108" s="49">
        <v>5.4609259809053423</v>
      </c>
      <c r="G108" s="49">
        <v>5.3354596862601964</v>
      </c>
      <c r="H108" s="49">
        <v>5.2159045875323633</v>
      </c>
      <c r="I108" s="49">
        <v>5.1013390599803712</v>
      </c>
      <c r="J108" s="49">
        <v>4.9910347191022471</v>
      </c>
      <c r="K108" s="49">
        <v>4.8844061792531246</v>
      </c>
      <c r="L108" s="49">
        <v>4.7809760657693694</v>
      </c>
      <c r="M108" s="49">
        <v>4.681274717752923</v>
      </c>
      <c r="N108" s="49">
        <v>4.6012029148000471</v>
      </c>
      <c r="O108" s="49">
        <v>4.523679245916437</v>
      </c>
      <c r="P108" s="49">
        <v>4.4488292078657929</v>
      </c>
      <c r="Q108" s="49">
        <v>4.377253831603177</v>
      </c>
      <c r="R108" s="49">
        <v>4.3070739668157936</v>
      </c>
      <c r="S108" s="49">
        <v>4.2385831525368483</v>
      </c>
      <c r="T108" s="49">
        <v>4.1750309428670773</v>
      </c>
      <c r="U108" s="49">
        <v>4.1111993977706032</v>
      </c>
      <c r="V108" s="49">
        <v>4.047459802899712</v>
      </c>
      <c r="W108" s="49">
        <v>3.99113303603017</v>
      </c>
      <c r="X108" s="49">
        <v>3.9370490312240731</v>
      </c>
      <c r="Y108" s="49">
        <v>3.8841964839257361</v>
      </c>
      <c r="Z108" s="49">
        <v>3.8377923777238299</v>
      </c>
      <c r="AA108" s="49">
        <v>3.7451237552134642</v>
      </c>
      <c r="AB108" s="49">
        <v>3.689319017012938</v>
      </c>
      <c r="AC108" s="49">
        <v>3.635326994701416</v>
      </c>
      <c r="AD108" s="49">
        <v>3.5830016346175682</v>
      </c>
      <c r="AE108" s="49">
        <v>3.532215121793707</v>
      </c>
      <c r="AF108" s="50">
        <v>3.482854932405913</v>
      </c>
    </row>
    <row r="109" spans="1:32" hidden="1">
      <c r="A109" s="49" t="s">
        <v>424</v>
      </c>
      <c r="B109" s="49">
        <v>5.5936031434192017</v>
      </c>
      <c r="C109" s="49">
        <v>5.414459685150649</v>
      </c>
      <c r="D109" s="49">
        <v>5.2585712156053734</v>
      </c>
      <c r="E109" s="49">
        <v>5.1193100085887178</v>
      </c>
      <c r="F109" s="49">
        <v>4.9924973214282486</v>
      </c>
      <c r="G109" s="49">
        <v>4.8753349574270892</v>
      </c>
      <c r="H109" s="49">
        <v>4.7658606131959544</v>
      </c>
      <c r="I109" s="49">
        <v>4.6626468827180387</v>
      </c>
      <c r="J109" s="49">
        <v>4.564624098766302</v>
      </c>
      <c r="K109" s="49">
        <v>4.4709706461171512</v>
      </c>
      <c r="L109" s="49">
        <v>4.3810421616185158</v>
      </c>
      <c r="M109" s="49">
        <v>4.2664871379452327</v>
      </c>
      <c r="N109" s="49">
        <v>4.1660741836558817</v>
      </c>
      <c r="O109" s="49">
        <v>4.0749255434561906</v>
      </c>
      <c r="P109" s="49">
        <v>3.9910187604825609</v>
      </c>
      <c r="Q109" s="49">
        <v>3.9131060157786539</v>
      </c>
      <c r="R109" s="49">
        <v>3.8407804295827481</v>
      </c>
      <c r="S109" s="49">
        <v>3.7719860311372559</v>
      </c>
      <c r="T109" s="49">
        <v>3.706891246021383</v>
      </c>
      <c r="U109" s="49">
        <v>3.6457665957559779</v>
      </c>
      <c r="V109" s="49">
        <v>3.585976266145277</v>
      </c>
      <c r="W109" s="49">
        <v>3.518853452043921</v>
      </c>
      <c r="X109" s="49">
        <v>3.4545598296805822</v>
      </c>
      <c r="Y109" s="49">
        <v>3.3941290586819739</v>
      </c>
      <c r="Z109" s="49">
        <v>3.339604466540846</v>
      </c>
      <c r="AA109" s="49">
        <v>3.2616895060277482</v>
      </c>
      <c r="AB109" s="49">
        <v>3.206655905413808</v>
      </c>
      <c r="AC109" s="49">
        <v>3.1543452501840519</v>
      </c>
      <c r="AD109" s="49">
        <v>3.1044311412757781</v>
      </c>
      <c r="AE109" s="49">
        <v>3.056645032930438</v>
      </c>
      <c r="AF109" s="50">
        <v>3.010763303669989</v>
      </c>
    </row>
    <row r="110" spans="1:32" hidden="1">
      <c r="A110" s="49" t="s">
        <v>425</v>
      </c>
      <c r="B110" s="49">
        <v>7.0980990029406792</v>
      </c>
      <c r="C110" s="49">
        <v>6.87227444460345</v>
      </c>
      <c r="D110" s="49">
        <v>6.6774952211537952</v>
      </c>
      <c r="E110" s="49">
        <v>6.5049237485921916</v>
      </c>
      <c r="F110" s="49">
        <v>6.3489887867563102</v>
      </c>
      <c r="G110" s="49">
        <v>6.2059602936830762</v>
      </c>
      <c r="H110" s="49">
        <v>6.0732229705798257</v>
      </c>
      <c r="I110" s="49">
        <v>5.9488748141833669</v>
      </c>
      <c r="J110" s="49">
        <v>5.831490846109574</v>
      </c>
      <c r="K110" s="49">
        <v>5.7199768340969843</v>
      </c>
      <c r="L110" s="49">
        <v>5.6134748774026431</v>
      </c>
      <c r="M110" s="49">
        <v>5.4648902810912006</v>
      </c>
      <c r="N110" s="49">
        <v>5.3351970817313434</v>
      </c>
      <c r="O110" s="49">
        <v>5.2178631657970973</v>
      </c>
      <c r="P110" s="49">
        <v>5.1101805561178946</v>
      </c>
      <c r="Q110" s="49">
        <v>5.0104787469668111</v>
      </c>
      <c r="R110" s="49">
        <v>4.9182135029109464</v>
      </c>
      <c r="S110" s="49">
        <v>4.8306319178708437</v>
      </c>
      <c r="T110" s="49">
        <v>4.7479602452861691</v>
      </c>
      <c r="U110" s="49">
        <v>4.6705614641470374</v>
      </c>
      <c r="V110" s="49">
        <v>4.5949060338049224</v>
      </c>
      <c r="W110" s="49">
        <v>4.5093864922740634</v>
      </c>
      <c r="X110" s="49">
        <v>4.4276132853743366</v>
      </c>
      <c r="Y110" s="49">
        <v>4.350971240296845</v>
      </c>
      <c r="Z110" s="49">
        <v>4.2821972771551478</v>
      </c>
      <c r="AA110" s="49">
        <v>4.182057142852468</v>
      </c>
      <c r="AB110" s="49">
        <v>4.1125199644046706</v>
      </c>
      <c r="AC110" s="49">
        <v>4.0465892283361313</v>
      </c>
      <c r="AD110" s="49">
        <v>3.9838282629122581</v>
      </c>
      <c r="AE110" s="49">
        <v>3.9238778838357669</v>
      </c>
      <c r="AF110" s="50">
        <v>3.866439075469315</v>
      </c>
    </row>
    <row r="111" spans="1:32" hidden="1">
      <c r="A111" s="49" t="s">
        <v>426</v>
      </c>
      <c r="B111" s="49">
        <v>4.2968296121854896</v>
      </c>
      <c r="C111" s="49">
        <v>4.1077348010063863</v>
      </c>
      <c r="D111" s="49">
        <v>3.9392874818683481</v>
      </c>
      <c r="E111" s="49">
        <v>3.785679161069611</v>
      </c>
      <c r="F111" s="49">
        <v>3.643208970017461</v>
      </c>
      <c r="G111" s="49">
        <v>3.5093844838685251</v>
      </c>
      <c r="H111" s="49">
        <v>3.3824530245706139</v>
      </c>
      <c r="I111" s="49">
        <v>3.2611386425937399</v>
      </c>
      <c r="J111" s="49">
        <v>3.144485642439506</v>
      </c>
      <c r="K111" s="49">
        <v>3.0317609685776898</v>
      </c>
      <c r="L111" s="49">
        <v>2.9223908648346821</v>
      </c>
      <c r="M111" s="49">
        <v>2.8511070869596362</v>
      </c>
      <c r="N111" s="49">
        <v>2.7845429863581699</v>
      </c>
      <c r="O111" s="49">
        <v>2.721205352806356</v>
      </c>
      <c r="P111" s="49">
        <v>2.6608326827945938</v>
      </c>
      <c r="Q111" s="49">
        <v>2.6024578593884571</v>
      </c>
      <c r="R111" s="49">
        <v>2.5454879427117878</v>
      </c>
      <c r="S111" s="49">
        <v>2.491172383301973</v>
      </c>
      <c r="T111" s="49">
        <v>2.4386122451242458</v>
      </c>
      <c r="U111" s="49">
        <v>2.3879617351691689</v>
      </c>
      <c r="V111" s="49">
        <v>2.338484706724429</v>
      </c>
      <c r="W111" s="49">
        <v>2.28859497803712</v>
      </c>
      <c r="X111" s="49">
        <v>2.2394184928252452</v>
      </c>
      <c r="Y111" s="49">
        <v>2.1920765695511708</v>
      </c>
      <c r="Z111" s="49">
        <v>2.1507295102869191</v>
      </c>
      <c r="AA111" s="49">
        <v>2.0841015213032579</v>
      </c>
      <c r="AB111" s="49">
        <v>2.038423187698132</v>
      </c>
      <c r="AC111" s="49">
        <v>1.9944240490822029</v>
      </c>
      <c r="AD111" s="49">
        <v>1.951936132547476</v>
      </c>
      <c r="AE111" s="49">
        <v>1.9108173436976379</v>
      </c>
      <c r="AF111" s="50">
        <v>1.8709464088947669</v>
      </c>
    </row>
    <row r="112" spans="1:32" hidden="1">
      <c r="A112" s="49" t="s">
        <v>427</v>
      </c>
      <c r="B112" s="49">
        <v>4.4858556594232786</v>
      </c>
      <c r="C112" s="49">
        <v>4.2881743728678936</v>
      </c>
      <c r="D112" s="49">
        <v>4.1122054365275797</v>
      </c>
      <c r="E112" s="49">
        <v>3.9518404481665401</v>
      </c>
      <c r="F112" s="49">
        <v>3.8031874941915662</v>
      </c>
      <c r="G112" s="49">
        <v>3.663625516591666</v>
      </c>
      <c r="H112" s="49">
        <v>3.5313114051880952</v>
      </c>
      <c r="I112" s="49">
        <v>3.4049033941796898</v>
      </c>
      <c r="J112" s="49">
        <v>3.2833965062597792</v>
      </c>
      <c r="K112" s="49">
        <v>3.166019897535723</v>
      </c>
      <c r="L112" s="49">
        <v>3.0521702461381102</v>
      </c>
      <c r="M112" s="49">
        <v>2.9776011991861639</v>
      </c>
      <c r="N112" s="49">
        <v>2.9079953524477218</v>
      </c>
      <c r="O112" s="49">
        <v>2.841781067954257</v>
      </c>
      <c r="P112" s="49">
        <v>2.7786827027801921</v>
      </c>
      <c r="Q112" s="49">
        <v>2.7176825903182129</v>
      </c>
      <c r="R112" s="49">
        <v>2.6581568739115649</v>
      </c>
      <c r="S112" s="49">
        <v>2.6014192696111049</v>
      </c>
      <c r="T112" s="49">
        <v>2.546524106092948</v>
      </c>
      <c r="U112" s="49">
        <v>2.4936332731725059</v>
      </c>
      <c r="V112" s="49">
        <v>2.4419725619835262</v>
      </c>
      <c r="W112" s="49">
        <v>2.389870543726079</v>
      </c>
      <c r="X112" s="49">
        <v>2.3385150079866679</v>
      </c>
      <c r="Y112" s="49">
        <v>2.2890848393682872</v>
      </c>
      <c r="Z112" s="49">
        <v>2.2459537459429382</v>
      </c>
      <c r="AA112" s="49">
        <v>2.1762419015167982</v>
      </c>
      <c r="AB112" s="49">
        <v>2.1285510690687919</v>
      </c>
      <c r="AC112" s="49">
        <v>2.082622389993531</v>
      </c>
      <c r="AD112" s="49">
        <v>2.0382792968170631</v>
      </c>
      <c r="AE112" s="49">
        <v>1.9953724309715499</v>
      </c>
      <c r="AF112" s="50">
        <v>1.9537743249053059</v>
      </c>
    </row>
    <row r="113" spans="1:32" hidden="1">
      <c r="A113" s="49" t="s">
        <v>428</v>
      </c>
      <c r="B113" s="49">
        <v>5.3909282537444856</v>
      </c>
      <c r="C113" s="49">
        <v>5.1517508397064189</v>
      </c>
      <c r="D113" s="49">
        <v>4.9396474464182756</v>
      </c>
      <c r="E113" s="49">
        <v>4.7469955207931349</v>
      </c>
      <c r="F113" s="49">
        <v>4.5689386062075599</v>
      </c>
      <c r="G113" s="49">
        <v>4.402206198141263</v>
      </c>
      <c r="H113" s="49">
        <v>4.2444986068153101</v>
      </c>
      <c r="I113" s="49">
        <v>4.0941417673020917</v>
      </c>
      <c r="J113" s="49">
        <v>3.9498818832808169</v>
      </c>
      <c r="K113" s="49">
        <v>3.8107573211780879</v>
      </c>
      <c r="L113" s="49">
        <v>3.6760154852743478</v>
      </c>
      <c r="M113" s="49">
        <v>3.5854605933239792</v>
      </c>
      <c r="N113" s="49">
        <v>3.501077581861141</v>
      </c>
      <c r="O113" s="49">
        <v>3.420904074507507</v>
      </c>
      <c r="P113" s="49">
        <v>3.3445971963192029</v>
      </c>
      <c r="Q113" s="49">
        <v>3.2708859215704078</v>
      </c>
      <c r="R113" s="49">
        <v>3.1989911133993241</v>
      </c>
      <c r="S113" s="49">
        <v>3.130556938946929</v>
      </c>
      <c r="T113" s="49">
        <v>3.064401767440327</v>
      </c>
      <c r="U113" s="49">
        <v>3.0007291585518461</v>
      </c>
      <c r="V113" s="49">
        <v>2.938571354995283</v>
      </c>
      <c r="W113" s="49">
        <v>2.875843783051538</v>
      </c>
      <c r="X113" s="49">
        <v>2.814026379969778</v>
      </c>
      <c r="Y113" s="49">
        <v>2.7545945491396999</v>
      </c>
      <c r="Z113" s="49">
        <v>2.7030209105370888</v>
      </c>
      <c r="AA113" s="49">
        <v>2.6181666526864098</v>
      </c>
      <c r="AB113" s="49">
        <v>2.5608427620212519</v>
      </c>
      <c r="AC113" s="49">
        <v>2.5057011924625079</v>
      </c>
      <c r="AD113" s="49">
        <v>2.4525212041837219</v>
      </c>
      <c r="AE113" s="49">
        <v>2.40111611743882</v>
      </c>
      <c r="AF113" s="50">
        <v>2.3513266547369711</v>
      </c>
    </row>
    <row r="114" spans="1:32" hidden="1">
      <c r="A114" s="49" t="s">
        <v>429</v>
      </c>
      <c r="B114" s="49">
        <v>5.4752590758611372</v>
      </c>
      <c r="C114" s="49">
        <v>5.2412143100132136</v>
      </c>
      <c r="D114" s="49">
        <v>5.0140450557519731</v>
      </c>
      <c r="E114" s="49">
        <v>4.7919051773469068</v>
      </c>
      <c r="F114" s="49">
        <v>4.5734553752463247</v>
      </c>
      <c r="G114" s="49">
        <v>4.3576871385192177</v>
      </c>
      <c r="H114" s="49">
        <v>4.1438164413580854</v>
      </c>
      <c r="I114" s="49">
        <v>3.9312165034965472</v>
      </c>
      <c r="J114" s="49">
        <v>3.7193735815993039</v>
      </c>
      <c r="K114" s="49">
        <v>3.507856931689906</v>
      </c>
      <c r="L114" s="49">
        <v>3.2962978120128699</v>
      </c>
      <c r="M114" s="49">
        <v>3.21870282864881</v>
      </c>
      <c r="N114" s="49">
        <v>3.1505078569278542</v>
      </c>
      <c r="O114" s="49">
        <v>3.0832558104209822</v>
      </c>
      <c r="P114" s="49">
        <v>3.0170158597054022</v>
      </c>
      <c r="Q114" s="49">
        <v>2.9520940540824752</v>
      </c>
      <c r="R114" s="49">
        <v>2.8875602934093298</v>
      </c>
      <c r="S114" s="49">
        <v>2.8235651964863671</v>
      </c>
      <c r="T114" s="49">
        <v>2.7617367407780971</v>
      </c>
      <c r="U114" s="49">
        <v>2.6994737165951461</v>
      </c>
      <c r="V114" s="49">
        <v>2.636963210440975</v>
      </c>
      <c r="W114" s="49">
        <v>2.57934291353929</v>
      </c>
      <c r="X114" s="49">
        <v>2.5223824007474409</v>
      </c>
      <c r="Y114" s="49">
        <v>2.4655734453231521</v>
      </c>
      <c r="Z114" s="49">
        <v>2.411527123891426</v>
      </c>
      <c r="AA114" s="49">
        <v>2.3338325019375969</v>
      </c>
      <c r="AB114" s="49">
        <v>2.2741324961896652</v>
      </c>
      <c r="AC114" s="49">
        <v>2.2148652138317688</v>
      </c>
      <c r="AD114" s="49">
        <v>2.155954257666453</v>
      </c>
      <c r="AE114" s="49">
        <v>2.0973319403330999</v>
      </c>
      <c r="AF114" s="50">
        <v>2.0389378358422841</v>
      </c>
    </row>
    <row r="115" spans="1:32" hidden="1">
      <c r="A115" s="49" t="s">
        <v>430</v>
      </c>
      <c r="B115" s="49">
        <v>6.7776439471082162</v>
      </c>
      <c r="C115" s="49">
        <v>6.4960382020704914</v>
      </c>
      <c r="D115" s="49">
        <v>6.2232675218230753</v>
      </c>
      <c r="E115" s="49">
        <v>5.9568490248764459</v>
      </c>
      <c r="F115" s="49">
        <v>5.6949741868949157</v>
      </c>
      <c r="G115" s="49">
        <v>5.4362739167986618</v>
      </c>
      <c r="H115" s="49">
        <v>5.1796766416377338</v>
      </c>
      <c r="I115" s="49">
        <v>4.9243184809193821</v>
      </c>
      <c r="J115" s="49">
        <v>4.6694841258397943</v>
      </c>
      <c r="K115" s="49">
        <v>4.4145666054327117</v>
      </c>
      <c r="L115" s="49">
        <v>4.1590390953857943</v>
      </c>
      <c r="M115" s="49">
        <v>4.062622944618651</v>
      </c>
      <c r="N115" s="49">
        <v>3.9785990146771768</v>
      </c>
      <c r="O115" s="49">
        <v>3.8957912946448241</v>
      </c>
      <c r="P115" s="49">
        <v>3.8142906541016042</v>
      </c>
      <c r="Q115" s="49">
        <v>3.734500815444425</v>
      </c>
      <c r="R115" s="49">
        <v>3.6551925379827672</v>
      </c>
      <c r="S115" s="49">
        <v>3.5765643200193682</v>
      </c>
      <c r="T115" s="49">
        <v>3.500765651118622</v>
      </c>
      <c r="U115" s="49">
        <v>3.4243604315398781</v>
      </c>
      <c r="V115" s="49">
        <v>3.3475954696424899</v>
      </c>
      <c r="W115" s="49">
        <v>3.2771746785872269</v>
      </c>
      <c r="X115" s="49">
        <v>3.2076304482210052</v>
      </c>
      <c r="Y115" s="49">
        <v>3.1382917611294801</v>
      </c>
      <c r="Z115" s="49">
        <v>3.0726079628547081</v>
      </c>
      <c r="AA115" s="49">
        <v>2.9756866593784062</v>
      </c>
      <c r="AB115" s="49">
        <v>2.9025411348474131</v>
      </c>
      <c r="AC115" s="49">
        <v>2.8299717802896551</v>
      </c>
      <c r="AD115" s="49">
        <v>2.7578777475480818</v>
      </c>
      <c r="AE115" s="49">
        <v>2.686169639238412</v>
      </c>
      <c r="AF115" s="50">
        <v>2.6147675995499271</v>
      </c>
    </row>
    <row r="116" spans="1:32" hidden="1">
      <c r="A116" s="49" t="s">
        <v>431</v>
      </c>
      <c r="B116" s="49">
        <v>8.7767694438555779</v>
      </c>
      <c r="C116" s="49">
        <v>8.4210938170576917</v>
      </c>
      <c r="D116" s="49">
        <v>8.0775049838441433</v>
      </c>
      <c r="E116" s="49">
        <v>7.7425947053534934</v>
      </c>
      <c r="F116" s="49">
        <v>7.4138778685071642</v>
      </c>
      <c r="G116" s="49">
        <v>7.0894704083633</v>
      </c>
      <c r="H116" s="49">
        <v>6.7678947131080438</v>
      </c>
      <c r="I116" s="49">
        <v>6.4479564159086236</v>
      </c>
      <c r="J116" s="49">
        <v>6.1286632587085554</v>
      </c>
      <c r="K116" s="49">
        <v>5.8091698274821884</v>
      </c>
      <c r="L116" s="49">
        <v>5.4887387763782627</v>
      </c>
      <c r="M116" s="49">
        <v>5.3633306011873412</v>
      </c>
      <c r="N116" s="49">
        <v>5.2550411215597528</v>
      </c>
      <c r="O116" s="49">
        <v>5.1484432507679871</v>
      </c>
      <c r="P116" s="49">
        <v>5.043664282111985</v>
      </c>
      <c r="Q116" s="49">
        <v>4.9412641665742996</v>
      </c>
      <c r="R116" s="49">
        <v>4.8395455418143412</v>
      </c>
      <c r="S116" s="49">
        <v>4.738783957936775</v>
      </c>
      <c r="T116" s="49">
        <v>4.6419545581924702</v>
      </c>
      <c r="U116" s="49">
        <v>4.5443058840507309</v>
      </c>
      <c r="V116" s="49">
        <v>4.4461793999086616</v>
      </c>
      <c r="W116" s="49">
        <v>4.3570603641809171</v>
      </c>
      <c r="X116" s="49">
        <v>4.2690841247280993</v>
      </c>
      <c r="Y116" s="49">
        <v>4.1813184200066669</v>
      </c>
      <c r="Z116" s="49">
        <v>4.0985325276382776</v>
      </c>
      <c r="AA116" s="49">
        <v>3.9724472972409992</v>
      </c>
      <c r="AB116" s="49">
        <v>3.8791773735969119</v>
      </c>
      <c r="AC116" s="49">
        <v>3.7866175296033382</v>
      </c>
      <c r="AD116" s="49">
        <v>3.6946238476218571</v>
      </c>
      <c r="AE116" s="49">
        <v>3.603068066023221</v>
      </c>
      <c r="AF116" s="50">
        <v>3.5118349245007421</v>
      </c>
    </row>
    <row r="117" spans="1:32" hidden="1">
      <c r="A117" s="49" t="s">
        <v>432</v>
      </c>
      <c r="B117" s="49">
        <v>7.6112327388825189</v>
      </c>
      <c r="C117" s="49">
        <v>7.2832717359589427</v>
      </c>
      <c r="D117" s="49">
        <v>6.9770228315362797</v>
      </c>
      <c r="E117" s="49">
        <v>6.6857007432316067</v>
      </c>
      <c r="F117" s="49">
        <v>6.4049822877132492</v>
      </c>
      <c r="G117" s="49">
        <v>6.1319328996319111</v>
      </c>
      <c r="H117" s="49">
        <v>5.8644585889016323</v>
      </c>
      <c r="I117" s="49">
        <v>5.6010025775472716</v>
      </c>
      <c r="J117" s="49">
        <v>5.3403664172267682</v>
      </c>
      <c r="K117" s="49">
        <v>5.0815989920994928</v>
      </c>
      <c r="L117" s="49">
        <v>4.8239246795290613</v>
      </c>
      <c r="M117" s="49">
        <v>4.6957770143849329</v>
      </c>
      <c r="N117" s="49">
        <v>4.5795934447998228</v>
      </c>
      <c r="O117" s="49">
        <v>4.4710988087975627</v>
      </c>
      <c r="P117" s="49">
        <v>4.3685369323650223</v>
      </c>
      <c r="Q117" s="49">
        <v>4.2708309839127754</v>
      </c>
      <c r="R117" s="49">
        <v>4.1776498614591624</v>
      </c>
      <c r="S117" s="49">
        <v>4.0871756648326913</v>
      </c>
      <c r="T117" s="49">
        <v>3.9995808080754132</v>
      </c>
      <c r="U117" s="49">
        <v>3.9151303742546428</v>
      </c>
      <c r="V117" s="49">
        <v>3.8314627989973449</v>
      </c>
      <c r="W117" s="49">
        <v>3.7421914054236081</v>
      </c>
      <c r="X117" s="49">
        <v>3.6548060100393638</v>
      </c>
      <c r="Y117" s="49">
        <v>3.5702500862443638</v>
      </c>
      <c r="Z117" s="49">
        <v>3.490385315244573</v>
      </c>
      <c r="AA117" s="49">
        <v>3.3886206978614242</v>
      </c>
      <c r="AB117" s="49">
        <v>3.3069541609013462</v>
      </c>
      <c r="AC117" s="49">
        <v>3.2270980135824279</v>
      </c>
      <c r="AD117" s="49">
        <v>3.148757108105074</v>
      </c>
      <c r="AE117" s="49">
        <v>3.0716873641904541</v>
      </c>
      <c r="AF117" s="50">
        <v>2.995684264271393</v>
      </c>
    </row>
    <row r="118" spans="1:32" hidden="1">
      <c r="A118" s="49" t="s">
        <v>433</v>
      </c>
      <c r="B118" s="49">
        <v>8.9764298979657404</v>
      </c>
      <c r="C118" s="49">
        <v>8.6008634781320765</v>
      </c>
      <c r="D118" s="49">
        <v>8.2537548593520835</v>
      </c>
      <c r="E118" s="49">
        <v>7.9264585250027082</v>
      </c>
      <c r="F118" s="49">
        <v>7.6134818402074247</v>
      </c>
      <c r="G118" s="49">
        <v>7.3111105844490183</v>
      </c>
      <c r="H118" s="49">
        <v>7.0167074784724504</v>
      </c>
      <c r="I118" s="49">
        <v>6.7283240413482686</v>
      </c>
      <c r="J118" s="49">
        <v>6.4444718257214131</v>
      </c>
      <c r="K118" s="49">
        <v>6.1639805565148604</v>
      </c>
      <c r="L118" s="49">
        <v>5.8859063920530623</v>
      </c>
      <c r="M118" s="49">
        <v>5.7315339089775224</v>
      </c>
      <c r="N118" s="49">
        <v>5.5928912099252246</v>
      </c>
      <c r="O118" s="49">
        <v>5.4643571011345058</v>
      </c>
      <c r="P118" s="49">
        <v>5.3436250448811897</v>
      </c>
      <c r="Q118" s="49">
        <v>5.2292818367442404</v>
      </c>
      <c r="R118" s="49">
        <v>5.1208964281118083</v>
      </c>
      <c r="S118" s="49">
        <v>5.0160755278793694</v>
      </c>
      <c r="T118" s="49">
        <v>4.915050082295167</v>
      </c>
      <c r="U118" s="49">
        <v>4.8181737109837881</v>
      </c>
      <c r="V118" s="49">
        <v>4.7223315691367311</v>
      </c>
      <c r="W118" s="49">
        <v>4.6184011596901318</v>
      </c>
      <c r="X118" s="49">
        <v>4.5171313095867687</v>
      </c>
      <c r="Y118" s="49">
        <v>4.419783029371291</v>
      </c>
      <c r="Z118" s="49">
        <v>4.3288394408316773</v>
      </c>
      <c r="AA118" s="49">
        <v>4.2090461344828753</v>
      </c>
      <c r="AB118" s="49">
        <v>4.116096657119467</v>
      </c>
      <c r="AC118" s="49">
        <v>4.0257652909386206</v>
      </c>
      <c r="AD118" s="49">
        <v>3.9376730908167699</v>
      </c>
      <c r="AE118" s="49">
        <v>3.851508093100076</v>
      </c>
      <c r="AF118" s="50">
        <v>3.7670102697222321</v>
      </c>
    </row>
    <row r="119" spans="1:32" hidden="1">
      <c r="A119" s="49" t="s">
        <v>434</v>
      </c>
      <c r="B119" s="49">
        <v>8.8774478460666657</v>
      </c>
      <c r="C119" s="49">
        <v>8.37684914890756</v>
      </c>
      <c r="D119" s="49">
        <v>7.9010524786443153</v>
      </c>
      <c r="E119" s="49">
        <v>7.4428333860046969</v>
      </c>
      <c r="F119" s="49">
        <v>6.997556563077941</v>
      </c>
      <c r="G119" s="49">
        <v>6.5620742974629236</v>
      </c>
      <c r="H119" s="49">
        <v>6.1341512766103161</v>
      </c>
      <c r="I119" s="49">
        <v>5.7121412347032354</v>
      </c>
      <c r="J119" s="49">
        <v>5.2947942415633253</v>
      </c>
      <c r="K119" s="49">
        <v>4.8811362663904969</v>
      </c>
      <c r="L119" s="49">
        <v>4.4703908844404854</v>
      </c>
      <c r="M119" s="49">
        <v>4.3400756737103379</v>
      </c>
      <c r="N119" s="49">
        <v>4.2141793271234498</v>
      </c>
      <c r="O119" s="49">
        <v>4.0912210124931656</v>
      </c>
      <c r="P119" s="49">
        <v>3.9709467653766328</v>
      </c>
      <c r="Q119" s="49">
        <v>3.8523990020800221</v>
      </c>
      <c r="R119" s="49">
        <v>3.7349928671418411</v>
      </c>
      <c r="S119" s="49">
        <v>3.619978377534717</v>
      </c>
      <c r="T119" s="49">
        <v>3.5064648908250868</v>
      </c>
      <c r="U119" s="49">
        <v>3.394610440192166</v>
      </c>
      <c r="V119" s="49">
        <v>3.2836865158108681</v>
      </c>
      <c r="W119" s="49">
        <v>3.1733628138578558</v>
      </c>
      <c r="X119" s="49">
        <v>3.0633026368856351</v>
      </c>
      <c r="Y119" s="49">
        <v>2.954618134625921</v>
      </c>
      <c r="Z119" s="49">
        <v>2.8514168311270738</v>
      </c>
      <c r="AA119" s="49">
        <v>2.7228163634389899</v>
      </c>
      <c r="AB119" s="49">
        <v>2.6144845546790778</v>
      </c>
      <c r="AC119" s="49">
        <v>2.5073701596774089</v>
      </c>
      <c r="AD119" s="49">
        <v>2.4013027050489142</v>
      </c>
      <c r="AE119" s="49">
        <v>2.2961377255141961</v>
      </c>
      <c r="AF119" s="50">
        <v>2.1917516588626902</v>
      </c>
    </row>
    <row r="120" spans="1:32" hidden="1">
      <c r="A120" s="49" t="s">
        <v>435</v>
      </c>
      <c r="B120" s="49">
        <v>9.1957360791268332</v>
      </c>
      <c r="C120" s="49">
        <v>8.6774663921211435</v>
      </c>
      <c r="D120" s="49">
        <v>8.1853000980677315</v>
      </c>
      <c r="E120" s="49">
        <v>7.7116452003795146</v>
      </c>
      <c r="F120" s="49">
        <v>7.2516316059736239</v>
      </c>
      <c r="G120" s="49">
        <v>6.8019530096497451</v>
      </c>
      <c r="H120" s="49">
        <v>6.3602621905491112</v>
      </c>
      <c r="I120" s="49">
        <v>5.924831088395357</v>
      </c>
      <c r="J120" s="49">
        <v>5.4943482272511348</v>
      </c>
      <c r="K120" s="49">
        <v>5.0677921207001448</v>
      </c>
      <c r="L120" s="49">
        <v>4.6443489794888109</v>
      </c>
      <c r="M120" s="49">
        <v>4.509034624441167</v>
      </c>
      <c r="N120" s="49">
        <v>4.3784029274326421</v>
      </c>
      <c r="O120" s="49">
        <v>4.250889276136304</v>
      </c>
      <c r="P120" s="49">
        <v>4.1262275747201862</v>
      </c>
      <c r="Q120" s="49">
        <v>4.0034050889163826</v>
      </c>
      <c r="R120" s="49">
        <v>3.8818030680234941</v>
      </c>
      <c r="S120" s="49">
        <v>3.7627495191330542</v>
      </c>
      <c r="T120" s="49">
        <v>3.6453014037946669</v>
      </c>
      <c r="U120" s="49">
        <v>3.529628271647494</v>
      </c>
      <c r="V120" s="49">
        <v>3.414957802154591</v>
      </c>
      <c r="W120" s="49">
        <v>3.301126916618236</v>
      </c>
      <c r="X120" s="49">
        <v>3.1874938306837279</v>
      </c>
      <c r="Y120" s="49">
        <v>3.0752355443282742</v>
      </c>
      <c r="Z120" s="49">
        <v>2.9686970888519801</v>
      </c>
      <c r="AA120" s="49">
        <v>2.835184152045342</v>
      </c>
      <c r="AB120" s="49">
        <v>2.7230469488719429</v>
      </c>
      <c r="AC120" s="49">
        <v>2.6121033968419631</v>
      </c>
      <c r="AD120" s="49">
        <v>2.5021682074062159</v>
      </c>
      <c r="AE120" s="49">
        <v>2.3930839810653639</v>
      </c>
      <c r="AF120" s="50">
        <v>2.2847157245053542</v>
      </c>
    </row>
    <row r="121" spans="1:32" hidden="1">
      <c r="A121" s="49" t="s">
        <v>436</v>
      </c>
      <c r="B121" s="49">
        <v>10.70934579070788</v>
      </c>
      <c r="C121" s="49">
        <v>10.10818225874222</v>
      </c>
      <c r="D121" s="49">
        <v>9.5398071848486783</v>
      </c>
      <c r="E121" s="49">
        <v>8.994620406810645</v>
      </c>
      <c r="F121" s="49">
        <v>8.4664646764657547</v>
      </c>
      <c r="G121" s="49">
        <v>7.9511604101613207</v>
      </c>
      <c r="H121" s="49">
        <v>7.4457406953804757</v>
      </c>
      <c r="I121" s="49">
        <v>6.9480213052574911</v>
      </c>
      <c r="J121" s="49">
        <v>6.4563444743902414</v>
      </c>
      <c r="K121" s="49">
        <v>5.9694187919589492</v>
      </c>
      <c r="L121" s="49">
        <v>5.486215132960119</v>
      </c>
      <c r="M121" s="49">
        <v>5.3275213253225449</v>
      </c>
      <c r="N121" s="49">
        <v>5.1747028095392871</v>
      </c>
      <c r="O121" s="49">
        <v>5.0257386502581038</v>
      </c>
      <c r="P121" s="49">
        <v>4.8802727307338563</v>
      </c>
      <c r="Q121" s="49">
        <v>4.737002263863511</v>
      </c>
      <c r="R121" s="49">
        <v>4.5951324469549952</v>
      </c>
      <c r="S121" s="49">
        <v>4.4563380423615069</v>
      </c>
      <c r="T121" s="49">
        <v>4.3194118831754631</v>
      </c>
      <c r="U121" s="49">
        <v>4.1845583255286147</v>
      </c>
      <c r="V121" s="49">
        <v>4.0507940042105162</v>
      </c>
      <c r="W121" s="49">
        <v>3.9185683339367712</v>
      </c>
      <c r="X121" s="49">
        <v>3.7863494833272031</v>
      </c>
      <c r="Y121" s="49">
        <v>3.655601513742472</v>
      </c>
      <c r="Z121" s="49">
        <v>3.531727438598272</v>
      </c>
      <c r="AA121" s="49">
        <v>3.3739694547033121</v>
      </c>
      <c r="AB121" s="49">
        <v>3.242607147332623</v>
      </c>
      <c r="AC121" s="49">
        <v>3.1124367416691672</v>
      </c>
      <c r="AD121" s="49">
        <v>2.983208701630196</v>
      </c>
      <c r="AE121" s="49">
        <v>2.854709169464134</v>
      </c>
      <c r="AF121" s="50">
        <v>2.726752879651638</v>
      </c>
    </row>
    <row r="122" spans="1:32" hidden="1">
      <c r="A122" s="49" t="s">
        <v>437</v>
      </c>
      <c r="B122" s="49">
        <v>7.0724045338348986</v>
      </c>
      <c r="C122" s="49">
        <v>6.878977341669235</v>
      </c>
      <c r="D122" s="49">
        <v>6.7015933208051601</v>
      </c>
      <c r="E122" s="49">
        <v>6.5367388147557461</v>
      </c>
      <c r="F122" s="49">
        <v>6.3819072278854119</v>
      </c>
      <c r="G122" s="49">
        <v>6.2352496780024191</v>
      </c>
      <c r="H122" s="49">
        <v>6.0953644362272801</v>
      </c>
      <c r="I122" s="49">
        <v>5.9611640206825394</v>
      </c>
      <c r="J122" s="49">
        <v>5.8317880277334613</v>
      </c>
      <c r="K122" s="49">
        <v>5.7065440808278822</v>
      </c>
      <c r="L122" s="49">
        <v>5.5848667037140176</v>
      </c>
      <c r="M122" s="49">
        <v>5.4684309108019056</v>
      </c>
      <c r="N122" s="49">
        <v>5.3748519326691664</v>
      </c>
      <c r="O122" s="49">
        <v>5.284238173347056</v>
      </c>
      <c r="P122" s="49">
        <v>5.1967344873217698</v>
      </c>
      <c r="Q122" s="49">
        <v>5.113038812784545</v>
      </c>
      <c r="R122" s="49">
        <v>5.0309637632774749</v>
      </c>
      <c r="S122" s="49">
        <v>4.9508502399634011</v>
      </c>
      <c r="T122" s="49">
        <v>4.8764757773080492</v>
      </c>
      <c r="U122" s="49">
        <v>4.8017718669940992</v>
      </c>
      <c r="V122" s="49">
        <v>4.7271706562857876</v>
      </c>
      <c r="W122" s="49">
        <v>4.6612041037469183</v>
      </c>
      <c r="X122" s="49">
        <v>4.5978419235876551</v>
      </c>
      <c r="Y122" s="49">
        <v>4.5359084598323589</v>
      </c>
      <c r="Z122" s="49">
        <v>4.4814642012205121</v>
      </c>
      <c r="AA122" s="49">
        <v>4.3732747241330348</v>
      </c>
      <c r="AB122" s="49">
        <v>4.3079103783836548</v>
      </c>
      <c r="AC122" s="49">
        <v>4.2446503018870683</v>
      </c>
      <c r="AD122" s="49">
        <v>4.1833243682093553</v>
      </c>
      <c r="AE122" s="49">
        <v>4.1237836941979564</v>
      </c>
      <c r="AF122" s="50">
        <v>4.0658972071530801</v>
      </c>
    </row>
    <row r="123" spans="1:32" hidden="1">
      <c r="A123" s="49" t="s">
        <v>438</v>
      </c>
      <c r="B123" s="49">
        <v>7.5805399409756227</v>
      </c>
      <c r="C123" s="49">
        <v>7.2375174065715253</v>
      </c>
      <c r="D123" s="49">
        <v>6.9366234776728257</v>
      </c>
      <c r="E123" s="49">
        <v>6.6659603931938136</v>
      </c>
      <c r="F123" s="49">
        <v>6.4179480909606923</v>
      </c>
      <c r="G123" s="49">
        <v>6.1874820689566663</v>
      </c>
      <c r="H123" s="49">
        <v>5.9709731919985867</v>
      </c>
      <c r="I123" s="49">
        <v>5.7658088713933164</v>
      </c>
      <c r="J123" s="49">
        <v>5.5700325168889098</v>
      </c>
      <c r="K123" s="49">
        <v>5.3821435719038053</v>
      </c>
      <c r="L123" s="49">
        <v>5.2009677612970719</v>
      </c>
      <c r="M123" s="49">
        <v>5.0698432025599693</v>
      </c>
      <c r="N123" s="49">
        <v>4.948256606299358</v>
      </c>
      <c r="O123" s="49">
        <v>4.8331436251642863</v>
      </c>
      <c r="P123" s="49">
        <v>4.7239681609350503</v>
      </c>
      <c r="Q123" s="49">
        <v>4.6187468978481654</v>
      </c>
      <c r="R123" s="49">
        <v>4.5162648440478721</v>
      </c>
      <c r="S123" s="49">
        <v>4.4190859276172114</v>
      </c>
      <c r="T123" s="49">
        <v>4.3253674076263264</v>
      </c>
      <c r="U123" s="49">
        <v>4.2354266544348906</v>
      </c>
      <c r="V123" s="49">
        <v>4.147755522196606</v>
      </c>
      <c r="W123" s="49">
        <v>4.0590957916375672</v>
      </c>
      <c r="X123" s="49">
        <v>3.9717660878599532</v>
      </c>
      <c r="Y123" s="49">
        <v>3.8880680466985171</v>
      </c>
      <c r="Z123" s="49">
        <v>3.816537173841982</v>
      </c>
      <c r="AA123" s="49">
        <v>3.6930258130706082</v>
      </c>
      <c r="AB123" s="49">
        <v>3.612357505114018</v>
      </c>
      <c r="AC123" s="49">
        <v>3.5350113436072399</v>
      </c>
      <c r="AD123" s="49">
        <v>3.4606452293566989</v>
      </c>
      <c r="AE123" s="49">
        <v>3.3889699942949671</v>
      </c>
      <c r="AF123" s="50">
        <v>3.319739050276064</v>
      </c>
    </row>
    <row r="124" spans="1:32" hidden="1">
      <c r="A124" s="49" t="s">
        <v>439</v>
      </c>
      <c r="B124" s="49">
        <v>10.11007793046368</v>
      </c>
      <c r="C124" s="49">
        <v>9.704896531760685</v>
      </c>
      <c r="D124" s="49">
        <v>9.314093362316342</v>
      </c>
      <c r="E124" s="49">
        <v>8.9336319033423379</v>
      </c>
      <c r="F124" s="49">
        <v>8.5605687581765313</v>
      </c>
      <c r="G124" s="49">
        <v>8.1926720919512359</v>
      </c>
      <c r="H124" s="49">
        <v>7.828191087066493</v>
      </c>
      <c r="I124" s="49">
        <v>7.4657099588963032</v>
      </c>
      <c r="J124" s="49">
        <v>7.1040518033702931</v>
      </c>
      <c r="K124" s="49">
        <v>6.7422130843701149</v>
      </c>
      <c r="L124" s="49">
        <v>6.3793176456607643</v>
      </c>
      <c r="M124" s="49">
        <v>6.2348926159728553</v>
      </c>
      <c r="N124" s="49">
        <v>6.1107147647853708</v>
      </c>
      <c r="O124" s="49">
        <v>5.9884432863843866</v>
      </c>
      <c r="P124" s="49">
        <v>5.8682240933799594</v>
      </c>
      <c r="Q124" s="49">
        <v>5.7507154079275207</v>
      </c>
      <c r="R124" s="49">
        <v>5.6338994750715017</v>
      </c>
      <c r="S124" s="49">
        <v>5.5180988989244373</v>
      </c>
      <c r="T124" s="49">
        <v>5.4068297202797382</v>
      </c>
      <c r="U124" s="49">
        <v>5.2944620488252347</v>
      </c>
      <c r="V124" s="49">
        <v>5.1813985392561701</v>
      </c>
      <c r="W124" s="49">
        <v>5.0793311576342326</v>
      </c>
      <c r="X124" s="49">
        <v>4.9784731640549698</v>
      </c>
      <c r="Y124" s="49">
        <v>4.8777148567351869</v>
      </c>
      <c r="Z124" s="49">
        <v>4.7826720233768496</v>
      </c>
      <c r="AA124" s="49">
        <v>4.6364256624108746</v>
      </c>
      <c r="AB124" s="49">
        <v>4.5287114305701746</v>
      </c>
      <c r="AC124" s="49">
        <v>4.4216582330621508</v>
      </c>
      <c r="AD124" s="49">
        <v>4.3150855054733404</v>
      </c>
      <c r="AE124" s="49">
        <v>4.2088308277424646</v>
      </c>
      <c r="AF124" s="50">
        <v>4.1027467368451749</v>
      </c>
    </row>
    <row r="125" spans="1:32" hidden="1">
      <c r="A125" s="49" t="s">
        <v>440</v>
      </c>
      <c r="B125" s="49">
        <v>13.79976686407103</v>
      </c>
      <c r="C125" s="49">
        <v>13.03597669841726</v>
      </c>
      <c r="D125" s="49">
        <v>12.321589950693831</v>
      </c>
      <c r="E125" s="49">
        <v>11.641270610161721</v>
      </c>
      <c r="F125" s="49">
        <v>10.985141543938679</v>
      </c>
      <c r="G125" s="49">
        <v>10.34645931500736</v>
      </c>
      <c r="H125" s="49">
        <v>9.7203998173003274</v>
      </c>
      <c r="I125" s="49">
        <v>9.1033754110483933</v>
      </c>
      <c r="J125" s="49">
        <v>8.4926277679281288</v>
      </c>
      <c r="K125" s="49">
        <v>7.8859732382801058</v>
      </c>
      <c r="L125" s="49">
        <v>7.2816371419910002</v>
      </c>
      <c r="M125" s="49">
        <v>7.0729887523388619</v>
      </c>
      <c r="N125" s="49">
        <v>6.8731498382540286</v>
      </c>
      <c r="O125" s="49">
        <v>6.67907035178402</v>
      </c>
      <c r="P125" s="49">
        <v>6.4902193390906016</v>
      </c>
      <c r="Q125" s="49">
        <v>6.3046279039955584</v>
      </c>
      <c r="R125" s="49">
        <v>6.1210943586379978</v>
      </c>
      <c r="S125" s="49">
        <v>5.9421671270678011</v>
      </c>
      <c r="T125" s="49">
        <v>5.7660186664089021</v>
      </c>
      <c r="U125" s="49">
        <v>5.5929647667317983</v>
      </c>
      <c r="V125" s="49">
        <v>5.4215140367642576</v>
      </c>
      <c r="W125" s="49">
        <v>5.2514666490733308</v>
      </c>
      <c r="X125" s="49">
        <v>5.0816341187343319</v>
      </c>
      <c r="Y125" s="49">
        <v>4.9142689029035651</v>
      </c>
      <c r="Z125" s="49">
        <v>4.7576932137186256</v>
      </c>
      <c r="AA125" s="49">
        <v>4.5492567926686336</v>
      </c>
      <c r="AB125" s="49">
        <v>4.3816034716237384</v>
      </c>
      <c r="AC125" s="49">
        <v>4.2160550979398881</v>
      </c>
      <c r="AD125" s="49">
        <v>4.0522515741968803</v>
      </c>
      <c r="AE125" s="49">
        <v>3.8898859353811779</v>
      </c>
      <c r="AF125" s="50">
        <v>3.7286938480180689</v>
      </c>
    </row>
    <row r="126" spans="1:32" hidden="1">
      <c r="A126" s="49" t="s">
        <v>441</v>
      </c>
      <c r="B126" s="49">
        <v>3.288890030749108</v>
      </c>
      <c r="C126" s="49">
        <v>3.1968212066978641</v>
      </c>
      <c r="D126" s="49">
        <v>3.1117153367641901</v>
      </c>
      <c r="E126" s="49">
        <v>3.0320570087253591</v>
      </c>
      <c r="F126" s="49">
        <v>2.95676535516434</v>
      </c>
      <c r="G126" s="49">
        <v>2.8850433214151021</v>
      </c>
      <c r="H126" s="49">
        <v>2.816286815961436</v>
      </c>
      <c r="I126" s="49">
        <v>2.7500273660999088</v>
      </c>
      <c r="J126" s="49">
        <v>2.685894507987761</v>
      </c>
      <c r="K126" s="49">
        <v>2.6235903086141019</v>
      </c>
      <c r="L126" s="49">
        <v>2.5628716216357832</v>
      </c>
      <c r="M126" s="49">
        <v>2.5097176724431449</v>
      </c>
      <c r="N126" s="49">
        <v>2.466463778676645</v>
      </c>
      <c r="O126" s="49">
        <v>2.4245202004577391</v>
      </c>
      <c r="P126" s="49">
        <v>2.3839493268928469</v>
      </c>
      <c r="Q126" s="49">
        <v>2.3450525315755808</v>
      </c>
      <c r="R126" s="49">
        <v>2.3068846648736629</v>
      </c>
      <c r="S126" s="49">
        <v>2.269592718705129</v>
      </c>
      <c r="T126" s="49">
        <v>2.2348089049914561</v>
      </c>
      <c r="U126" s="49">
        <v>2.199910679568517</v>
      </c>
      <c r="V126" s="49">
        <v>2.1650843028459481</v>
      </c>
      <c r="W126" s="49">
        <v>2.1340223669653531</v>
      </c>
      <c r="X126" s="49">
        <v>2.1041082972026319</v>
      </c>
      <c r="Y126" s="49">
        <v>2.0748335312159352</v>
      </c>
      <c r="Z126" s="49">
        <v>2.0488165786864609</v>
      </c>
      <c r="AA126" s="49">
        <v>1.999597188093478</v>
      </c>
      <c r="AB126" s="49">
        <v>1.968904895074832</v>
      </c>
      <c r="AC126" s="49">
        <v>1.9391426667472611</v>
      </c>
      <c r="AD126" s="49">
        <v>1.910236575679197</v>
      </c>
      <c r="AE126" s="49">
        <v>1.882121894571871</v>
      </c>
      <c r="AF126" s="50">
        <v>1.8547416104071699</v>
      </c>
    </row>
    <row r="127" spans="1:32" hidden="1">
      <c r="A127" s="49" t="s">
        <v>442</v>
      </c>
      <c r="B127" s="49">
        <v>4.1163682966809452</v>
      </c>
      <c r="C127" s="49">
        <v>4.0022252183269629</v>
      </c>
      <c r="D127" s="49">
        <v>3.8969706215434279</v>
      </c>
      <c r="E127" s="49">
        <v>3.7986522639093252</v>
      </c>
      <c r="F127" s="49">
        <v>3.7058771620860602</v>
      </c>
      <c r="G127" s="49">
        <v>3.6176176014871499</v>
      </c>
      <c r="H127" s="49">
        <v>3.533094208870371</v>
      </c>
      <c r="I127" s="49">
        <v>3.4517021443337659</v>
      </c>
      <c r="J127" s="49">
        <v>3.372962691152293</v>
      </c>
      <c r="K127" s="49">
        <v>3.296490459679533</v>
      </c>
      <c r="L127" s="49">
        <v>3.2219705452024892</v>
      </c>
      <c r="M127" s="49">
        <v>3.1550466960340371</v>
      </c>
      <c r="N127" s="49">
        <v>3.1007865572584619</v>
      </c>
      <c r="O127" s="49">
        <v>3.048192760038388</v>
      </c>
      <c r="P127" s="49">
        <v>2.9973453679634958</v>
      </c>
      <c r="Q127" s="49">
        <v>2.9486304239741581</v>
      </c>
      <c r="R127" s="49">
        <v>2.900837994153795</v>
      </c>
      <c r="S127" s="49">
        <v>2.8541564452908652</v>
      </c>
      <c r="T127" s="49">
        <v>2.8106757542017871</v>
      </c>
      <c r="U127" s="49">
        <v>2.7670383052351748</v>
      </c>
      <c r="V127" s="49">
        <v>2.7234827231802439</v>
      </c>
      <c r="W127" s="49">
        <v>2.6847356653631742</v>
      </c>
      <c r="X127" s="49">
        <v>2.647443313785967</v>
      </c>
      <c r="Y127" s="49">
        <v>2.6109545054408039</v>
      </c>
      <c r="Z127" s="49">
        <v>2.5786201279827399</v>
      </c>
      <c r="AA127" s="49">
        <v>2.5165820396489789</v>
      </c>
      <c r="AB127" s="49">
        <v>2.4782396019560009</v>
      </c>
      <c r="AC127" s="49">
        <v>2.441073657861585</v>
      </c>
      <c r="AD127" s="49">
        <v>2.404989453478751</v>
      </c>
      <c r="AE127" s="49">
        <v>2.3699040410268619</v>
      </c>
      <c r="AF127" s="50">
        <v>2.3357443718304798</v>
      </c>
    </row>
    <row r="128" spans="1:32" hidden="1">
      <c r="A128" s="49" t="s">
        <v>443</v>
      </c>
      <c r="B128" s="49">
        <v>5.2803398754843904</v>
      </c>
      <c r="C128" s="49">
        <v>5.1348663365174847</v>
      </c>
      <c r="D128" s="49">
        <v>5.0009700625456741</v>
      </c>
      <c r="E128" s="49">
        <v>4.8760933669259021</v>
      </c>
      <c r="F128" s="49">
        <v>4.7584106515644606</v>
      </c>
      <c r="G128" s="49">
        <v>4.6465744585561426</v>
      </c>
      <c r="H128" s="49">
        <v>4.539562398426729</v>
      </c>
      <c r="I128" s="49">
        <v>4.4365805234788764</v>
      </c>
      <c r="J128" s="49">
        <v>4.3369999485995487</v>
      </c>
      <c r="K128" s="49">
        <v>4.2403139122783937</v>
      </c>
      <c r="L128" s="49">
        <v>4.1461078684543633</v>
      </c>
      <c r="M128" s="49">
        <v>4.0598951792840516</v>
      </c>
      <c r="N128" s="49">
        <v>3.9901893842262059</v>
      </c>
      <c r="O128" s="49">
        <v>3.922645634295669</v>
      </c>
      <c r="P128" s="49">
        <v>3.8573684025380959</v>
      </c>
      <c r="Q128" s="49">
        <v>3.7948612089435052</v>
      </c>
      <c r="R128" s="49">
        <v>3.73354606765928</v>
      </c>
      <c r="S128" s="49">
        <v>3.6736687496840248</v>
      </c>
      <c r="T128" s="49">
        <v>3.6179549047430508</v>
      </c>
      <c r="U128" s="49">
        <v>3.5620258079609619</v>
      </c>
      <c r="V128" s="49">
        <v>3.5061928509429778</v>
      </c>
      <c r="W128" s="49">
        <v>3.456613910112905</v>
      </c>
      <c r="X128" s="49">
        <v>3.4089250651275931</v>
      </c>
      <c r="Y128" s="49">
        <v>3.362277364489596</v>
      </c>
      <c r="Z128" s="49">
        <v>3.32104140079004</v>
      </c>
      <c r="AA128" s="49">
        <v>3.2410565192676688</v>
      </c>
      <c r="AB128" s="49">
        <v>3.1919699622745541</v>
      </c>
      <c r="AC128" s="49">
        <v>3.1444113168190579</v>
      </c>
      <c r="AD128" s="49">
        <v>3.0982572266797672</v>
      </c>
      <c r="AE128" s="49">
        <v>3.0533997167717648</v>
      </c>
      <c r="AF128" s="50">
        <v>3.0097437083501908</v>
      </c>
    </row>
    <row r="129" spans="1:32" hidden="1">
      <c r="A129" s="49" t="s">
        <v>444</v>
      </c>
      <c r="B129" s="49">
        <v>6.3127415416678101</v>
      </c>
      <c r="C129" s="49">
        <v>6.029576939456267</v>
      </c>
      <c r="D129" s="49">
        <v>5.7799983049420192</v>
      </c>
      <c r="E129" s="49">
        <v>5.5545280179974954</v>
      </c>
      <c r="F129" s="49">
        <v>5.3471276701922337</v>
      </c>
      <c r="G129" s="49">
        <v>5.1537307650396764</v>
      </c>
      <c r="H129" s="49">
        <v>4.9714778951970118</v>
      </c>
      <c r="I129" s="49">
        <v>4.7982875503498974</v>
      </c>
      <c r="J129" s="49">
        <v>4.6326007844914496</v>
      </c>
      <c r="K129" s="49">
        <v>4.4732219318322581</v>
      </c>
      <c r="L129" s="49">
        <v>4.3192152499404974</v>
      </c>
      <c r="M129" s="49">
        <v>4.211430969108064</v>
      </c>
      <c r="N129" s="49">
        <v>4.1112697960478108</v>
      </c>
      <c r="O129" s="49">
        <v>4.0162935330047063</v>
      </c>
      <c r="P129" s="49">
        <v>3.9260751495454671</v>
      </c>
      <c r="Q129" s="49">
        <v>3.8390364362200571</v>
      </c>
      <c r="R129" s="49">
        <v>3.7542103835458498</v>
      </c>
      <c r="S129" s="49">
        <v>3.6736359485317509</v>
      </c>
      <c r="T129" s="49">
        <v>3.5958467973927939</v>
      </c>
      <c r="U129" s="49">
        <v>3.5210948758919911</v>
      </c>
      <c r="V129" s="49">
        <v>3.448180044538415</v>
      </c>
      <c r="W129" s="49">
        <v>3.3745192933890489</v>
      </c>
      <c r="X129" s="49">
        <v>3.3019469161870312</v>
      </c>
      <c r="Y129" s="49">
        <v>3.2322932900791188</v>
      </c>
      <c r="Z129" s="49">
        <v>3.1723474812847678</v>
      </c>
      <c r="AA129" s="49">
        <v>3.0710833395857242</v>
      </c>
      <c r="AB129" s="49">
        <v>3.0039270568870551</v>
      </c>
      <c r="AC129" s="49">
        <v>2.939441644971283</v>
      </c>
      <c r="AD129" s="49">
        <v>2.8773545839568171</v>
      </c>
      <c r="AE129" s="49">
        <v>2.817435465091525</v>
      </c>
      <c r="AF129" s="50">
        <v>2.7594877567969132</v>
      </c>
    </row>
    <row r="130" spans="1:32" hidden="1">
      <c r="A130" s="49" t="s">
        <v>445</v>
      </c>
      <c r="B130" s="49">
        <v>5.2472477045134873</v>
      </c>
      <c r="C130" s="49">
        <v>5.0187748218368711</v>
      </c>
      <c r="D130" s="49">
        <v>4.7969077674115184</v>
      </c>
      <c r="E130" s="49">
        <v>4.579984235562506</v>
      </c>
      <c r="F130" s="49">
        <v>4.3668034397297522</v>
      </c>
      <c r="G130" s="49">
        <v>4.1564661309992053</v>
      </c>
      <c r="H130" s="49">
        <v>3.9482780297594928</v>
      </c>
      <c r="I130" s="49">
        <v>3.741688774175516</v>
      </c>
      <c r="J130" s="49">
        <v>3.5362518085455421</v>
      </c>
      <c r="K130" s="49">
        <v>3.3315971569466831</v>
      </c>
      <c r="L130" s="49">
        <v>3.1274124184144059</v>
      </c>
      <c r="M130" s="49">
        <v>3.0532793512813901</v>
      </c>
      <c r="N130" s="49">
        <v>2.9878851830175899</v>
      </c>
      <c r="O130" s="49">
        <v>2.92338328907165</v>
      </c>
      <c r="P130" s="49">
        <v>2.8598384123375489</v>
      </c>
      <c r="Q130" s="49">
        <v>2.7975353141913</v>
      </c>
      <c r="R130" s="49">
        <v>2.7356109284290691</v>
      </c>
      <c r="S130" s="49">
        <v>2.674205500982155</v>
      </c>
      <c r="T130" s="49">
        <v>2.6148318762508871</v>
      </c>
      <c r="U130" s="49">
        <v>2.5550742785691098</v>
      </c>
      <c r="V130" s="49">
        <v>2.4951065781458062</v>
      </c>
      <c r="W130" s="49">
        <v>2.4397724183009801</v>
      </c>
      <c r="X130" s="49">
        <v>2.3850066933558578</v>
      </c>
      <c r="Y130" s="49">
        <v>2.330335370924399</v>
      </c>
      <c r="Z130" s="49">
        <v>2.2781792151779809</v>
      </c>
      <c r="AA130" s="49">
        <v>2.2040398728556099</v>
      </c>
      <c r="AB130" s="49">
        <v>2.14654709091166</v>
      </c>
      <c r="AC130" s="49">
        <v>2.0894046532839989</v>
      </c>
      <c r="AD130" s="49">
        <v>2.032539423758577</v>
      </c>
      <c r="AE130" s="49">
        <v>1.9758863559138671</v>
      </c>
      <c r="AF130" s="50">
        <v>1.919387136237596</v>
      </c>
    </row>
    <row r="131" spans="1:32" hidden="1">
      <c r="A131" s="49" t="s">
        <v>446</v>
      </c>
      <c r="B131" s="49">
        <v>6.2976381794259133</v>
      </c>
      <c r="C131" s="49">
        <v>6.033014801243838</v>
      </c>
      <c r="D131" s="49">
        <v>5.7765547321951489</v>
      </c>
      <c r="E131" s="49">
        <v>5.5260431962894634</v>
      </c>
      <c r="F131" s="49">
        <v>5.2798720216473107</v>
      </c>
      <c r="G131" s="49">
        <v>5.036828744588238</v>
      </c>
      <c r="H131" s="49">
        <v>4.7959692556792266</v>
      </c>
      <c r="I131" s="49">
        <v>4.556537234847764</v>
      </c>
      <c r="J131" s="49">
        <v>4.3179111696012598</v>
      </c>
      <c r="K131" s="49">
        <v>4.0795683431995737</v>
      </c>
      <c r="L131" s="49">
        <v>3.8410596469875751</v>
      </c>
      <c r="M131" s="49">
        <v>3.7516035327605701</v>
      </c>
      <c r="N131" s="49">
        <v>3.673415139582076</v>
      </c>
      <c r="O131" s="49">
        <v>3.596321709130168</v>
      </c>
      <c r="P131" s="49">
        <v>3.5204049631069578</v>
      </c>
      <c r="Q131" s="49">
        <v>3.4460309735568928</v>
      </c>
      <c r="R131" s="49">
        <v>3.3720810724826009</v>
      </c>
      <c r="S131" s="49">
        <v>3.2987350882506909</v>
      </c>
      <c r="T131" s="49">
        <v>3.227945363004006</v>
      </c>
      <c r="U131" s="49">
        <v>3.15658846076535</v>
      </c>
      <c r="V131" s="49">
        <v>3.0848885682242928</v>
      </c>
      <c r="W131" s="49">
        <v>3.0193664005090239</v>
      </c>
      <c r="X131" s="49">
        <v>2.9545088419559531</v>
      </c>
      <c r="Y131" s="49">
        <v>2.889700700576098</v>
      </c>
      <c r="Z131" s="49">
        <v>2.8280577472276671</v>
      </c>
      <c r="AA131" s="49">
        <v>2.7380150340726712</v>
      </c>
      <c r="AB131" s="49">
        <v>2.6693432184799462</v>
      </c>
      <c r="AC131" s="49">
        <v>2.6010378438468469</v>
      </c>
      <c r="AD131" s="49">
        <v>2.5329999898049671</v>
      </c>
      <c r="AE131" s="49">
        <v>2.4651410100613571</v>
      </c>
      <c r="AF131" s="50">
        <v>2.3973807647127061</v>
      </c>
    </row>
    <row r="132" spans="1:32" hidden="1">
      <c r="A132" s="49" t="s">
        <v>447</v>
      </c>
      <c r="B132" s="49">
        <v>7.7880293563999663</v>
      </c>
      <c r="C132" s="49">
        <v>7.4721087721460648</v>
      </c>
      <c r="D132" s="49">
        <v>7.1665103780339887</v>
      </c>
      <c r="E132" s="49">
        <v>6.8682050651133757</v>
      </c>
      <c r="F132" s="49">
        <v>6.5749762207932232</v>
      </c>
      <c r="G132" s="49">
        <v>6.2851355672227491</v>
      </c>
      <c r="H132" s="49">
        <v>5.9973513913751617</v>
      </c>
      <c r="I132" s="49">
        <v>5.7105397072821127</v>
      </c>
      <c r="J132" s="49">
        <v>5.4237925011990624</v>
      </c>
      <c r="K132" s="49">
        <v>5.1363287727177536</v>
      </c>
      <c r="L132" s="49">
        <v>4.8474600959164809</v>
      </c>
      <c r="M132" s="49">
        <v>4.736339300298809</v>
      </c>
      <c r="N132" s="49">
        <v>4.6400083723401986</v>
      </c>
      <c r="O132" s="49">
        <v>4.5450555739942153</v>
      </c>
      <c r="P132" s="49">
        <v>4.4515859445628339</v>
      </c>
      <c r="Q132" s="49">
        <v>4.3600784622080431</v>
      </c>
      <c r="R132" s="49">
        <v>4.269058008261406</v>
      </c>
      <c r="S132" s="49">
        <v>4.1787590699241006</v>
      </c>
      <c r="T132" s="49">
        <v>4.0917458222862439</v>
      </c>
      <c r="U132" s="49">
        <v>4.0039083659579662</v>
      </c>
      <c r="V132" s="49">
        <v>3.9155403645418381</v>
      </c>
      <c r="W132" s="49">
        <v>3.8355518141936908</v>
      </c>
      <c r="X132" s="49">
        <v>3.7563800319633072</v>
      </c>
      <c r="Y132" s="49">
        <v>3.6772132210019568</v>
      </c>
      <c r="Z132" s="49">
        <v>3.602137824244668</v>
      </c>
      <c r="AA132" s="49">
        <v>3.4897160305413659</v>
      </c>
      <c r="AB132" s="49">
        <v>3.4052798243999152</v>
      </c>
      <c r="AC132" s="49">
        <v>3.3212495877505992</v>
      </c>
      <c r="AD132" s="49">
        <v>3.2374903839446079</v>
      </c>
      <c r="AE132" s="49">
        <v>3.1538804876339941</v>
      </c>
      <c r="AF132" s="50">
        <v>3.0703090430921822</v>
      </c>
    </row>
    <row r="133" spans="1:32" hidden="1">
      <c r="A133" s="49" t="s">
        <v>448</v>
      </c>
      <c r="B133" s="49">
        <v>11.83941534358334</v>
      </c>
      <c r="C133" s="49">
        <v>11.18437788143302</v>
      </c>
      <c r="D133" s="49">
        <v>10.569885348922069</v>
      </c>
      <c r="E133" s="49">
        <v>9.9831436604504269</v>
      </c>
      <c r="F133" s="49">
        <v>9.4158982347843647</v>
      </c>
      <c r="G133" s="49">
        <v>8.8625001914624022</v>
      </c>
      <c r="H133" s="49">
        <v>8.3188961504903531</v>
      </c>
      <c r="I133" s="49">
        <v>7.7820600152652037</v>
      </c>
      <c r="J133" s="49">
        <v>7.2496540574867776</v>
      </c>
      <c r="K133" s="49">
        <v>6.7198168642566092</v>
      </c>
      <c r="L133" s="49">
        <v>6.1910252535107002</v>
      </c>
      <c r="M133" s="49">
        <v>6.0128860549008936</v>
      </c>
      <c r="N133" s="49">
        <v>5.8418869763466974</v>
      </c>
      <c r="O133" s="49">
        <v>5.6755686902391824</v>
      </c>
      <c r="P133" s="49">
        <v>5.5135031393896838</v>
      </c>
      <c r="Q133" s="49">
        <v>5.354102775779479</v>
      </c>
      <c r="R133" s="49">
        <v>5.1963986691615869</v>
      </c>
      <c r="S133" s="49">
        <v>5.0424459545543359</v>
      </c>
      <c r="T133" s="49">
        <v>4.8907710916416667</v>
      </c>
      <c r="U133" s="49">
        <v>4.7416289226213024</v>
      </c>
      <c r="V133" s="49">
        <v>4.593816932612051</v>
      </c>
      <c r="W133" s="49">
        <v>4.4471497766029646</v>
      </c>
      <c r="X133" s="49">
        <v>4.3007236331592251</v>
      </c>
      <c r="Y133" s="49">
        <v>4.1563590177310434</v>
      </c>
      <c r="Z133" s="49">
        <v>4.0207812191541104</v>
      </c>
      <c r="AA133" s="49">
        <v>3.843386736870229</v>
      </c>
      <c r="AB133" s="49">
        <v>3.699005778159326</v>
      </c>
      <c r="AC133" s="49">
        <v>3.5564065945489691</v>
      </c>
      <c r="AD133" s="49">
        <v>3.4153027963359301</v>
      </c>
      <c r="AE133" s="49">
        <v>3.2754508013825081</v>
      </c>
      <c r="AF133" s="50">
        <v>3.1366413999036311</v>
      </c>
    </row>
    <row r="134" spans="1:32" hidden="1">
      <c r="A134" s="49" t="s">
        <v>449</v>
      </c>
      <c r="B134" s="49">
        <v>6.301684636006831</v>
      </c>
      <c r="C134" s="49">
        <v>6.0223613006280452</v>
      </c>
      <c r="D134" s="49">
        <v>5.7744975891012942</v>
      </c>
      <c r="E134" s="49">
        <v>5.5492449239305346</v>
      </c>
      <c r="F134" s="49">
        <v>5.3409659173577531</v>
      </c>
      <c r="G134" s="49">
        <v>5.1458642869930156</v>
      </c>
      <c r="H134" s="49">
        <v>4.9612707274126926</v>
      </c>
      <c r="I134" s="49">
        <v>4.7852421778488594</v>
      </c>
      <c r="J134" s="49">
        <v>4.6163234276231844</v>
      </c>
      <c r="K134" s="49">
        <v>4.4533984029121374</v>
      </c>
      <c r="L134" s="49">
        <v>4.2955936719379677</v>
      </c>
      <c r="M134" s="49">
        <v>4.1898821255619367</v>
      </c>
      <c r="N134" s="49">
        <v>4.0913607181333838</v>
      </c>
      <c r="O134" s="49">
        <v>3.997744317204655</v>
      </c>
      <c r="P134" s="49">
        <v>3.9086319440061561</v>
      </c>
      <c r="Q134" s="49">
        <v>3.8225443222157551</v>
      </c>
      <c r="R134" s="49">
        <v>3.7385748231751168</v>
      </c>
      <c r="S134" s="49">
        <v>3.658632575344869</v>
      </c>
      <c r="T134" s="49">
        <v>3.5813432499472011</v>
      </c>
      <c r="U134" s="49">
        <v>3.5069420791181232</v>
      </c>
      <c r="V134" s="49">
        <v>3.4343042061264391</v>
      </c>
      <c r="W134" s="49">
        <v>3.3609994472471341</v>
      </c>
      <c r="X134" s="49">
        <v>3.28875590169545</v>
      </c>
      <c r="Y134" s="49">
        <v>3.2192873732802418</v>
      </c>
      <c r="Z134" s="49">
        <v>3.158952195515909</v>
      </c>
      <c r="AA134" s="49">
        <v>3.059956534200778</v>
      </c>
      <c r="AB134" s="49">
        <v>2.992947182610787</v>
      </c>
      <c r="AC134" s="49">
        <v>2.9284783667682701</v>
      </c>
      <c r="AD134" s="49">
        <v>2.8662942834958129</v>
      </c>
      <c r="AE134" s="49">
        <v>2.806178582988252</v>
      </c>
      <c r="AF134" s="50">
        <v>2.7479466563006141</v>
      </c>
    </row>
    <row r="135" spans="1:32" hidden="1">
      <c r="A135" s="49" t="s">
        <v>450</v>
      </c>
      <c r="B135" s="49">
        <v>12.44535210537682</v>
      </c>
      <c r="C135" s="49">
        <v>11.751547821635571</v>
      </c>
      <c r="D135" s="49">
        <v>11.09701538445943</v>
      </c>
      <c r="E135" s="49">
        <v>10.469618321210771</v>
      </c>
      <c r="F135" s="49">
        <v>9.8615415690829984</v>
      </c>
      <c r="G135" s="49">
        <v>9.2674520241518401</v>
      </c>
      <c r="H135" s="49">
        <v>8.6835377186539038</v>
      </c>
      <c r="I135" s="49">
        <v>8.1069674733192123</v>
      </c>
      <c r="J135" s="49">
        <v>7.5355687055331746</v>
      </c>
      <c r="K135" s="49">
        <v>6.9676259444508064</v>
      </c>
      <c r="L135" s="49">
        <v>6.4017497366314462</v>
      </c>
      <c r="M135" s="49">
        <v>6.2166322934698801</v>
      </c>
      <c r="N135" s="49">
        <v>6.038386688800367</v>
      </c>
      <c r="O135" s="49">
        <v>5.8646452351832608</v>
      </c>
      <c r="P135" s="49">
        <v>5.6949896851163464</v>
      </c>
      <c r="Q135" s="49">
        <v>5.5278941220005446</v>
      </c>
      <c r="R135" s="49">
        <v>5.3624276915018658</v>
      </c>
      <c r="S135" s="49">
        <v>5.2005491766506413</v>
      </c>
      <c r="T135" s="49">
        <v>5.0408451238911889</v>
      </c>
      <c r="U135" s="49">
        <v>4.8835537119502703</v>
      </c>
      <c r="V135" s="49">
        <v>4.7275239485378844</v>
      </c>
      <c r="W135" s="49">
        <v>4.5731569791107649</v>
      </c>
      <c r="X135" s="49">
        <v>4.4188488185030428</v>
      </c>
      <c r="Y135" s="49">
        <v>4.2663159953761554</v>
      </c>
      <c r="Z135" s="49">
        <v>4.1218933294201836</v>
      </c>
      <c r="AA135" s="49">
        <v>3.937819628658318</v>
      </c>
      <c r="AB135" s="49">
        <v>3.7847315283676561</v>
      </c>
      <c r="AC135" s="49">
        <v>3.633105128883916</v>
      </c>
      <c r="AD135" s="49">
        <v>3.48265262504232</v>
      </c>
      <c r="AE135" s="49">
        <v>3.3331278176796828</v>
      </c>
      <c r="AF135" s="50">
        <v>3.1843178707524502</v>
      </c>
    </row>
    <row r="136" spans="1:32" hidden="1">
      <c r="A136" s="49" t="s">
        <v>451</v>
      </c>
      <c r="B136" s="49">
        <v>3.363915326094272</v>
      </c>
      <c r="C136" s="49">
        <v>3.270620680151457</v>
      </c>
      <c r="D136" s="49">
        <v>3.1847665198440001</v>
      </c>
      <c r="E136" s="49">
        <v>3.1047570985520729</v>
      </c>
      <c r="F136" s="49">
        <v>3.02945491419782</v>
      </c>
      <c r="G136" s="49">
        <v>2.9580217151671779</v>
      </c>
      <c r="H136" s="49">
        <v>2.889822683617389</v>
      </c>
      <c r="I136" s="49">
        <v>2.824365963871863</v>
      </c>
      <c r="J136" s="49">
        <v>2.7612630066558479</v>
      </c>
      <c r="K136" s="49">
        <v>2.7002017087576222</v>
      </c>
      <c r="L136" s="49">
        <v>2.6409277086803331</v>
      </c>
      <c r="M136" s="49">
        <v>2.5859804466769378</v>
      </c>
      <c r="N136" s="49">
        <v>2.5416088170127509</v>
      </c>
      <c r="O136" s="49">
        <v>2.4986205324595279</v>
      </c>
      <c r="P136" s="49">
        <v>2.4570827530366341</v>
      </c>
      <c r="Q136" s="49">
        <v>2.4173184447957681</v>
      </c>
      <c r="R136" s="49">
        <v>2.3783163274756638</v>
      </c>
      <c r="S136" s="49">
        <v>2.3402340546713192</v>
      </c>
      <c r="T136" s="49">
        <v>2.3048191897258179</v>
      </c>
      <c r="U136" s="49">
        <v>2.269264756684799</v>
      </c>
      <c r="V136" s="49">
        <v>2.2337703605321289</v>
      </c>
      <c r="W136" s="49">
        <v>2.2022760271088848</v>
      </c>
      <c r="X136" s="49">
        <v>2.1719989373316322</v>
      </c>
      <c r="Y136" s="49">
        <v>2.1423950279632971</v>
      </c>
      <c r="Z136" s="49">
        <v>2.116269640927595</v>
      </c>
      <c r="AA136" s="49">
        <v>2.0652756715412659</v>
      </c>
      <c r="AB136" s="49">
        <v>2.0341164091712569</v>
      </c>
      <c r="AC136" s="49">
        <v>2.0039423200000179</v>
      </c>
      <c r="AD136" s="49">
        <v>1.97467468354969</v>
      </c>
      <c r="AE136" s="49">
        <v>1.946244594467724</v>
      </c>
      <c r="AF136" s="50">
        <v>1.9185913767100999</v>
      </c>
    </row>
    <row r="137" spans="1:32" hidden="1">
      <c r="A137" s="49" t="s">
        <v>452</v>
      </c>
      <c r="B137" s="49">
        <v>4.0544831653524902</v>
      </c>
      <c r="C137" s="49">
        <v>3.943307630813512</v>
      </c>
      <c r="D137" s="49">
        <v>3.8413756482055779</v>
      </c>
      <c r="E137" s="49">
        <v>3.746692157367562</v>
      </c>
      <c r="F137" s="49">
        <v>3.657834846167503</v>
      </c>
      <c r="G137" s="49">
        <v>3.573755439146618</v>
      </c>
      <c r="H137" s="49">
        <v>3.4936599418823251</v>
      </c>
      <c r="I137" s="49">
        <v>3.416933058828191</v>
      </c>
      <c r="J137" s="49">
        <v>3.3430886269408431</v>
      </c>
      <c r="K137" s="49">
        <v>3.2717360415041221</v>
      </c>
      <c r="L137" s="49">
        <v>3.2025568758547802</v>
      </c>
      <c r="M137" s="49">
        <v>3.1357713048216231</v>
      </c>
      <c r="N137" s="49">
        <v>3.0821414625719021</v>
      </c>
      <c r="O137" s="49">
        <v>3.030217817367495</v>
      </c>
      <c r="P137" s="49">
        <v>2.9800842123875491</v>
      </c>
      <c r="Q137" s="49">
        <v>2.9321430803625881</v>
      </c>
      <c r="R137" s="49">
        <v>2.885135072002023</v>
      </c>
      <c r="S137" s="49">
        <v>2.8392567504906752</v>
      </c>
      <c r="T137" s="49">
        <v>2.7966847628234719</v>
      </c>
      <c r="U137" s="49">
        <v>2.753923394532988</v>
      </c>
      <c r="V137" s="49">
        <v>2.7112214841270821</v>
      </c>
      <c r="W137" s="49">
        <v>2.673495663863112</v>
      </c>
      <c r="X137" s="49">
        <v>2.6372664337794598</v>
      </c>
      <c r="Y137" s="49">
        <v>2.6018563063518019</v>
      </c>
      <c r="Z137" s="49">
        <v>2.5707574858183171</v>
      </c>
      <c r="AA137" s="49">
        <v>2.5086859002426962</v>
      </c>
      <c r="AB137" s="49">
        <v>2.4712872209439358</v>
      </c>
      <c r="AC137" s="49">
        <v>2.4350971424621952</v>
      </c>
      <c r="AD137" s="49">
        <v>2.4000176226062169</v>
      </c>
      <c r="AE137" s="49">
        <v>2.3659628657300829</v>
      </c>
      <c r="AF137" s="50">
        <v>2.3328573436450371</v>
      </c>
    </row>
    <row r="138" spans="1:32" hidden="1">
      <c r="A138" s="49" t="s">
        <v>453</v>
      </c>
      <c r="B138" s="49">
        <v>5.5080699581088606</v>
      </c>
      <c r="C138" s="49">
        <v>5.3592845392372714</v>
      </c>
      <c r="D138" s="49">
        <v>5.223509411903259</v>
      </c>
      <c r="E138" s="49">
        <v>5.0979122022404431</v>
      </c>
      <c r="F138" s="49">
        <v>4.9804730989435981</v>
      </c>
      <c r="G138" s="49">
        <v>4.8697029485478316</v>
      </c>
      <c r="H138" s="49">
        <v>4.7644733560364632</v>
      </c>
      <c r="I138" s="49">
        <v>4.663909451044133</v>
      </c>
      <c r="J138" s="49">
        <v>4.5673195617473743</v>
      </c>
      <c r="K138" s="49">
        <v>4.4741475769562742</v>
      </c>
      <c r="L138" s="49">
        <v>4.383939770732586</v>
      </c>
      <c r="M138" s="49">
        <v>4.2922590108039733</v>
      </c>
      <c r="N138" s="49">
        <v>4.219133718901281</v>
      </c>
      <c r="O138" s="49">
        <v>4.1483941224226832</v>
      </c>
      <c r="P138" s="49">
        <v>4.0801595497351881</v>
      </c>
      <c r="Q138" s="49">
        <v>4.0149995525475628</v>
      </c>
      <c r="R138" s="49">
        <v>3.9511355235509318</v>
      </c>
      <c r="S138" s="49">
        <v>3.8888458098001508</v>
      </c>
      <c r="T138" s="49">
        <v>3.8312076188910469</v>
      </c>
      <c r="U138" s="49">
        <v>3.7732809758654802</v>
      </c>
      <c r="V138" s="49">
        <v>3.7154177370446182</v>
      </c>
      <c r="W138" s="49">
        <v>3.6645431287357209</v>
      </c>
      <c r="X138" s="49">
        <v>3.6157654092646059</v>
      </c>
      <c r="Y138" s="49">
        <v>3.5681272510139861</v>
      </c>
      <c r="Z138" s="49">
        <v>3.526567663987906</v>
      </c>
      <c r="AA138" s="49">
        <v>3.4411868876838341</v>
      </c>
      <c r="AB138" s="49">
        <v>3.3906792665672811</v>
      </c>
      <c r="AC138" s="49">
        <v>3.341862971606024</v>
      </c>
      <c r="AD138" s="49">
        <v>3.2945998841478001</v>
      </c>
      <c r="AE138" s="49">
        <v>3.2487691669661318</v>
      </c>
      <c r="AF138" s="50">
        <v>3.2042644706577259</v>
      </c>
    </row>
    <row r="139" spans="1:32" hidden="1">
      <c r="A139" s="49" t="s">
        <v>454</v>
      </c>
      <c r="B139" s="49">
        <v>4.043662892585715</v>
      </c>
      <c r="C139" s="49">
        <v>3.9138836428171881</v>
      </c>
      <c r="D139" s="49">
        <v>3.8006873139149602</v>
      </c>
      <c r="E139" s="49">
        <v>3.6993551081286191</v>
      </c>
      <c r="F139" s="49">
        <v>3.6069119913842451</v>
      </c>
      <c r="G139" s="49">
        <v>3.521365910848488</v>
      </c>
      <c r="H139" s="49">
        <v>3.4413199799908019</v>
      </c>
      <c r="I139" s="49">
        <v>3.3657581603320712</v>
      </c>
      <c r="J139" s="49">
        <v>3.2939191209896821</v>
      </c>
      <c r="K139" s="49">
        <v>3.2252181406268621</v>
      </c>
      <c r="L139" s="49">
        <v>3.1591966979514718</v>
      </c>
      <c r="M139" s="49">
        <v>3.0768424721766592</v>
      </c>
      <c r="N139" s="49">
        <v>3.004578432398898</v>
      </c>
      <c r="O139" s="49">
        <v>2.9389266351847789</v>
      </c>
      <c r="P139" s="49">
        <v>2.878444966462923</v>
      </c>
      <c r="Q139" s="49">
        <v>2.8222436309065482</v>
      </c>
      <c r="R139" s="49">
        <v>2.770032424687495</v>
      </c>
      <c r="S139" s="49">
        <v>2.7203453443657981</v>
      </c>
      <c r="T139" s="49">
        <v>2.6733023825855891</v>
      </c>
      <c r="U139" s="49">
        <v>2.629096328242928</v>
      </c>
      <c r="V139" s="49">
        <v>2.5858477552300059</v>
      </c>
      <c r="W139" s="49">
        <v>2.5373793355923291</v>
      </c>
      <c r="X139" s="49">
        <v>2.4909337300934702</v>
      </c>
      <c r="Y139" s="49">
        <v>2.4472477458307962</v>
      </c>
      <c r="Z139" s="49">
        <v>2.4077779910140928</v>
      </c>
      <c r="AA139" s="49">
        <v>2.351637434596245</v>
      </c>
      <c r="AB139" s="49">
        <v>2.3118154000972591</v>
      </c>
      <c r="AC139" s="49">
        <v>2.2739397060082851</v>
      </c>
      <c r="AD139" s="49">
        <v>2.2377775105945732</v>
      </c>
      <c r="AE139" s="49">
        <v>2.2031372313220938</v>
      </c>
      <c r="AF139" s="50">
        <v>2.1698593246573021</v>
      </c>
    </row>
    <row r="140" spans="1:32" hidden="1">
      <c r="A140" s="49" t="s">
        <v>455</v>
      </c>
      <c r="B140" s="49">
        <v>5.5473841081331434</v>
      </c>
      <c r="C140" s="49">
        <v>5.3707550539228084</v>
      </c>
      <c r="D140" s="49">
        <v>5.2182386547093609</v>
      </c>
      <c r="E140" s="49">
        <v>5.0829708341054296</v>
      </c>
      <c r="F140" s="49">
        <v>4.9606244166086544</v>
      </c>
      <c r="G140" s="49">
        <v>4.8483022524461017</v>
      </c>
      <c r="H140" s="49">
        <v>4.7439729963064554</v>
      </c>
      <c r="I140" s="49">
        <v>4.646159311050047</v>
      </c>
      <c r="J140" s="49">
        <v>4.5537543605049828</v>
      </c>
      <c r="K140" s="49">
        <v>4.4659081970226939</v>
      </c>
      <c r="L140" s="49">
        <v>4.3819544308974709</v>
      </c>
      <c r="M140" s="49">
        <v>4.2661394893503761</v>
      </c>
      <c r="N140" s="49">
        <v>4.1649978310865983</v>
      </c>
      <c r="O140" s="49">
        <v>4.0734573366095157</v>
      </c>
      <c r="P140" s="49">
        <v>3.989415250561231</v>
      </c>
      <c r="Q140" s="49">
        <v>3.911574394041208</v>
      </c>
      <c r="R140" s="49">
        <v>3.8395121150426719</v>
      </c>
      <c r="S140" s="49">
        <v>3.7710907757809728</v>
      </c>
      <c r="T140" s="49">
        <v>3.7064859954471578</v>
      </c>
      <c r="U140" s="49">
        <v>3.645979559011741</v>
      </c>
      <c r="V140" s="49">
        <v>3.586830791672357</v>
      </c>
      <c r="W140" s="49">
        <v>3.520027239242479</v>
      </c>
      <c r="X140" s="49">
        <v>3.4561374462901</v>
      </c>
      <c r="Y140" s="49">
        <v>3.3962370720476418</v>
      </c>
      <c r="Z140" s="49">
        <v>3.3424520192845621</v>
      </c>
      <c r="AA140" s="49">
        <v>3.2643117866082698</v>
      </c>
      <c r="AB140" s="49">
        <v>3.2099432797861311</v>
      </c>
      <c r="AC140" s="49">
        <v>3.158380884824</v>
      </c>
      <c r="AD140" s="49">
        <v>3.109285654745388</v>
      </c>
      <c r="AE140" s="49">
        <v>3.0623787780583069</v>
      </c>
      <c r="AF140" s="50">
        <v>3.0174281380302328</v>
      </c>
    </row>
    <row r="141" spans="1:32" hidden="1">
      <c r="A141" s="49" t="s">
        <v>456</v>
      </c>
      <c r="B141" s="49">
        <v>4.5049984250595116</v>
      </c>
      <c r="C141" s="49">
        <v>4.3071528167952184</v>
      </c>
      <c r="D141" s="49">
        <v>4.1306441422080633</v>
      </c>
      <c r="E141" s="49">
        <v>3.9694936504350968</v>
      </c>
      <c r="F141" s="49">
        <v>3.819892563151253</v>
      </c>
      <c r="G141" s="49">
        <v>3.6792761574839119</v>
      </c>
      <c r="H141" s="49">
        <v>3.5458411746947549</v>
      </c>
      <c r="I141" s="49">
        <v>3.4182750279779399</v>
      </c>
      <c r="J141" s="49">
        <v>3.295594716800855</v>
      </c>
      <c r="K141" s="49">
        <v>3.17704634473625</v>
      </c>
      <c r="L141" s="49">
        <v>3.0620399232633742</v>
      </c>
      <c r="M141" s="49">
        <v>2.9874780522082398</v>
      </c>
      <c r="N141" s="49">
        <v>2.9178334872506402</v>
      </c>
      <c r="O141" s="49">
        <v>2.8515518512556599</v>
      </c>
      <c r="P141" s="49">
        <v>2.7883589687063042</v>
      </c>
      <c r="Q141" s="49">
        <v>2.7272490113458372</v>
      </c>
      <c r="R141" s="49">
        <v>2.6676054910943239</v>
      </c>
      <c r="S141" s="49">
        <v>2.6107227869658178</v>
      </c>
      <c r="T141" s="49">
        <v>2.55566701153638</v>
      </c>
      <c r="U141" s="49">
        <v>2.502596607285303</v>
      </c>
      <c r="V141" s="49">
        <v>2.45074762810341</v>
      </c>
      <c r="W141" s="49">
        <v>2.3984701431464921</v>
      </c>
      <c r="X141" s="49">
        <v>2.3469371797543168</v>
      </c>
      <c r="Y141" s="49">
        <v>2.2973105101314308</v>
      </c>
      <c r="Z141" s="49">
        <v>2.25390137544403</v>
      </c>
      <c r="AA141" s="49">
        <v>2.1843003635504838</v>
      </c>
      <c r="AB141" s="49">
        <v>2.1364128227399952</v>
      </c>
      <c r="AC141" s="49">
        <v>2.0902711990067981</v>
      </c>
      <c r="AD141" s="49">
        <v>2.0457017043367909</v>
      </c>
      <c r="AE141" s="49">
        <v>2.002557310244792</v>
      </c>
      <c r="AF141" s="50">
        <v>1.9607125177660949</v>
      </c>
    </row>
    <row r="142" spans="1:32" hidden="1">
      <c r="A142" s="49" t="s">
        <v>457</v>
      </c>
      <c r="B142" s="49">
        <v>5.3016336603207028</v>
      </c>
      <c r="C142" s="49">
        <v>5.0672999377550729</v>
      </c>
      <c r="D142" s="49">
        <v>4.859044651994882</v>
      </c>
      <c r="E142" s="49">
        <v>4.6695349338325061</v>
      </c>
      <c r="F142" s="49">
        <v>4.4940989920221224</v>
      </c>
      <c r="G142" s="49">
        <v>4.3295907465784804</v>
      </c>
      <c r="H142" s="49">
        <v>4.1737980400254084</v>
      </c>
      <c r="I142" s="49">
        <v>4.0251105546502988</v>
      </c>
      <c r="J142" s="49">
        <v>3.8823222566755482</v>
      </c>
      <c r="K142" s="49">
        <v>3.7445081582538262</v>
      </c>
      <c r="L142" s="49">
        <v>3.6109443523596298</v>
      </c>
      <c r="M142" s="49">
        <v>3.522373870808428</v>
      </c>
      <c r="N142" s="49">
        <v>3.4397654677274652</v>
      </c>
      <c r="O142" s="49">
        <v>3.3612275061840271</v>
      </c>
      <c r="P142" s="49">
        <v>3.2864289562789248</v>
      </c>
      <c r="Q142" s="49">
        <v>3.2141447182938232</v>
      </c>
      <c r="R142" s="49">
        <v>3.1436237749213358</v>
      </c>
      <c r="S142" s="49">
        <v>3.0764495387413922</v>
      </c>
      <c r="T142" s="49">
        <v>3.0114832639422269</v>
      </c>
      <c r="U142" s="49">
        <v>2.9489206034357531</v>
      </c>
      <c r="V142" s="49">
        <v>2.8878290494118581</v>
      </c>
      <c r="W142" s="49">
        <v>2.8262004108592231</v>
      </c>
      <c r="X142" s="49">
        <v>2.7654601417249132</v>
      </c>
      <c r="Y142" s="49">
        <v>2.707029135448821</v>
      </c>
      <c r="Z142" s="49">
        <v>2.6561783716068978</v>
      </c>
      <c r="AA142" s="49">
        <v>2.5732836386133511</v>
      </c>
      <c r="AB142" s="49">
        <v>2.5169165560367328</v>
      </c>
      <c r="AC142" s="49">
        <v>2.46266244956945</v>
      </c>
      <c r="AD142" s="49">
        <v>2.4103086007564292</v>
      </c>
      <c r="AE142" s="49">
        <v>2.359675092011932</v>
      </c>
      <c r="AF142" s="50">
        <v>2.3106083953916801</v>
      </c>
    </row>
    <row r="143" spans="1:32" hidden="1">
      <c r="A143" s="49" t="s">
        <v>458</v>
      </c>
      <c r="B143" s="49">
        <v>5.2632069100210632</v>
      </c>
      <c r="C143" s="49">
        <v>5.0313007240985002</v>
      </c>
      <c r="D143" s="49">
        <v>4.8066796348325012</v>
      </c>
      <c r="E143" s="49">
        <v>4.5877627696795793</v>
      </c>
      <c r="F143" s="49">
        <v>4.3734161746490949</v>
      </c>
      <c r="G143" s="49">
        <v>4.1627981047387168</v>
      </c>
      <c r="H143" s="49">
        <v>3.955265694279273</v>
      </c>
      <c r="I143" s="49">
        <v>3.7503159942897351</v>
      </c>
      <c r="J143" s="49">
        <v>3.5475472658045408</v>
      </c>
      <c r="K143" s="49">
        <v>3.3466327343732041</v>
      </c>
      <c r="L143" s="49">
        <v>3.147302293781379</v>
      </c>
      <c r="M143" s="49">
        <v>3.0730137790687548</v>
      </c>
      <c r="N143" s="49">
        <v>3.007780601329022</v>
      </c>
      <c r="O143" s="49">
        <v>2.9435337106743749</v>
      </c>
      <c r="P143" s="49">
        <v>2.8803430646034012</v>
      </c>
      <c r="Q143" s="49">
        <v>2.8185064312145038</v>
      </c>
      <c r="R143" s="49">
        <v>2.7571350160909578</v>
      </c>
      <c r="S143" s="49">
        <v>2.6963758176932</v>
      </c>
      <c r="T143" s="49">
        <v>2.6377999142849951</v>
      </c>
      <c r="U143" s="49">
        <v>2.5789066806553671</v>
      </c>
      <c r="V143" s="49">
        <v>2.5198761898933628</v>
      </c>
      <c r="W143" s="49">
        <v>2.4649801247278922</v>
      </c>
      <c r="X143" s="49">
        <v>2.4108898834751802</v>
      </c>
      <c r="Y143" s="49">
        <v>2.3571197552997729</v>
      </c>
      <c r="Z143" s="49">
        <v>2.306210262867614</v>
      </c>
      <c r="AA143" s="49">
        <v>2.232498440971733</v>
      </c>
      <c r="AB143" s="49">
        <v>2.1764379830076628</v>
      </c>
      <c r="AC143" s="49">
        <v>2.120984302717924</v>
      </c>
      <c r="AD143" s="49">
        <v>2.0660699138385779</v>
      </c>
      <c r="AE143" s="49">
        <v>2.0116356952490548</v>
      </c>
      <c r="AF143" s="50">
        <v>1.9576295251363449</v>
      </c>
    </row>
    <row r="144" spans="1:32" hidden="1">
      <c r="A144" s="49" t="s">
        <v>459</v>
      </c>
      <c r="B144" s="49">
        <v>6.0207008582310007</v>
      </c>
      <c r="C144" s="49">
        <v>5.7649620902494334</v>
      </c>
      <c r="D144" s="49">
        <v>5.5179752521708068</v>
      </c>
      <c r="E144" s="49">
        <v>5.2777302930797756</v>
      </c>
      <c r="F144" s="49">
        <v>5.0427832045125127</v>
      </c>
      <c r="G144" s="49">
        <v>4.812059974031456</v>
      </c>
      <c r="H144" s="49">
        <v>4.584738307107278</v>
      </c>
      <c r="I144" s="49">
        <v>4.3601728940159328</v>
      </c>
      <c r="J144" s="49">
        <v>4.1378463433213764</v>
      </c>
      <c r="K144" s="49">
        <v>3.9173359056264769</v>
      </c>
      <c r="L144" s="49">
        <v>3.6982902705144221</v>
      </c>
      <c r="M144" s="49">
        <v>3.6128255966232778</v>
      </c>
      <c r="N144" s="49">
        <v>3.5386773418714488</v>
      </c>
      <c r="O144" s="49">
        <v>3.4657310338866298</v>
      </c>
      <c r="P144" s="49">
        <v>3.3940741563226582</v>
      </c>
      <c r="Q144" s="49">
        <v>3.324079614770183</v>
      </c>
      <c r="R144" s="49">
        <v>3.2546334842450322</v>
      </c>
      <c r="S144" s="49">
        <v>3.1859198583613031</v>
      </c>
      <c r="T144" s="49">
        <v>3.1199068202091169</v>
      </c>
      <c r="U144" s="49">
        <v>3.0534613119956311</v>
      </c>
      <c r="V144" s="49">
        <v>2.9868090113378809</v>
      </c>
      <c r="W144" s="49">
        <v>2.9254161216967969</v>
      </c>
      <c r="X144" s="49">
        <v>2.8649576061179092</v>
      </c>
      <c r="Y144" s="49">
        <v>2.8048233350192091</v>
      </c>
      <c r="Z144" s="49">
        <v>2.7481897305845808</v>
      </c>
      <c r="AA144" s="49">
        <v>2.6629578571464601</v>
      </c>
      <c r="AB144" s="49">
        <v>2.59972917787554</v>
      </c>
      <c r="AC144" s="49">
        <v>2.5371784790057852</v>
      </c>
      <c r="AD144" s="49">
        <v>2.475219109431035</v>
      </c>
      <c r="AE144" s="49">
        <v>2.4137748993995309</v>
      </c>
      <c r="AF144" s="50">
        <v>2.352778440445729</v>
      </c>
    </row>
    <row r="145" spans="1:32" hidden="1">
      <c r="A145" s="49" t="s">
        <v>460</v>
      </c>
      <c r="B145" s="49">
        <v>7.61768654100013</v>
      </c>
      <c r="C145" s="49">
        <v>7.3113447650879539</v>
      </c>
      <c r="D145" s="49">
        <v>7.0169588791974213</v>
      </c>
      <c r="E145" s="49">
        <v>6.7315834472614524</v>
      </c>
      <c r="F145" s="49">
        <v>6.4530944854932706</v>
      </c>
      <c r="G145" s="49">
        <v>6.1799044529007148</v>
      </c>
      <c r="H145" s="49">
        <v>5.9107902550854483</v>
      </c>
      <c r="I145" s="49">
        <v>5.6447845297464676</v>
      </c>
      <c r="J145" s="49">
        <v>5.3811042322017286</v>
      </c>
      <c r="K145" s="49">
        <v>5.119102167282076</v>
      </c>
      <c r="L145" s="49">
        <v>4.8582331581168257</v>
      </c>
      <c r="M145" s="49">
        <v>4.7493518655629634</v>
      </c>
      <c r="N145" s="49">
        <v>4.656556950765272</v>
      </c>
      <c r="O145" s="49">
        <v>4.5653931688192726</v>
      </c>
      <c r="P145" s="49">
        <v>4.4759835888634809</v>
      </c>
      <c r="Q145" s="49">
        <v>4.3888583025858647</v>
      </c>
      <c r="R145" s="49">
        <v>4.3024258994941409</v>
      </c>
      <c r="S145" s="49">
        <v>4.2169477901608534</v>
      </c>
      <c r="T145" s="49">
        <v>4.13522792011213</v>
      </c>
      <c r="U145" s="49">
        <v>4.0527976165269672</v>
      </c>
      <c r="V145" s="49">
        <v>3.969978532055312</v>
      </c>
      <c r="W145" s="49">
        <v>3.8949436364530472</v>
      </c>
      <c r="X145" s="49">
        <v>3.8211104996281891</v>
      </c>
      <c r="Y145" s="49">
        <v>3.7476051706491829</v>
      </c>
      <c r="Z145" s="49">
        <v>3.6789401842659379</v>
      </c>
      <c r="AA145" s="49">
        <v>3.5694716398670399</v>
      </c>
      <c r="AB145" s="49">
        <v>3.4911530978326759</v>
      </c>
      <c r="AC145" s="49">
        <v>3.4136488593645069</v>
      </c>
      <c r="AD145" s="49">
        <v>3.3368293966639362</v>
      </c>
      <c r="AE145" s="49">
        <v>3.2605799666374522</v>
      </c>
      <c r="AF145" s="50">
        <v>3.1847981401438932</v>
      </c>
    </row>
    <row r="146" spans="1:32" hidden="1">
      <c r="A146" s="49" t="s">
        <v>461</v>
      </c>
      <c r="B146" s="49">
        <v>5.704577209354456</v>
      </c>
      <c r="C146" s="49">
        <v>5.4496347532093399</v>
      </c>
      <c r="D146" s="49">
        <v>5.2103386278873707</v>
      </c>
      <c r="E146" s="49">
        <v>4.9821408950765802</v>
      </c>
      <c r="F146" s="49">
        <v>4.7621604172834564</v>
      </c>
      <c r="G146" s="49">
        <v>4.5484567664811308</v>
      </c>
      <c r="H146" s="49">
        <v>4.3396597136802448</v>
      </c>
      <c r="I146" s="49">
        <v>4.1347642629077486</v>
      </c>
      <c r="J146" s="49">
        <v>3.9330098894962031</v>
      </c>
      <c r="K146" s="49">
        <v>3.7338056927064072</v>
      </c>
      <c r="L146" s="49">
        <v>3.536682031474458</v>
      </c>
      <c r="M146" s="49">
        <v>3.4420712691383479</v>
      </c>
      <c r="N146" s="49">
        <v>3.355922548507853</v>
      </c>
      <c r="O146" s="49">
        <v>3.2752306634442578</v>
      </c>
      <c r="P146" s="49">
        <v>3.1987629061820639</v>
      </c>
      <c r="Q146" s="49">
        <v>3.1257642008863722</v>
      </c>
      <c r="R146" s="49">
        <v>3.0560048437978442</v>
      </c>
      <c r="S146" s="49">
        <v>2.9882048899149498</v>
      </c>
      <c r="T146" s="49">
        <v>2.9224885710572219</v>
      </c>
      <c r="U146" s="49">
        <v>2.8590458784551682</v>
      </c>
      <c r="V146" s="49">
        <v>2.7962099791641819</v>
      </c>
      <c r="W146" s="49">
        <v>2.7292125446206872</v>
      </c>
      <c r="X146" s="49">
        <v>2.6636398350135231</v>
      </c>
      <c r="Y146" s="49">
        <v>2.6001652131622039</v>
      </c>
      <c r="Z146" s="49">
        <v>2.5401149419535538</v>
      </c>
      <c r="AA146" s="49">
        <v>2.464636311360386</v>
      </c>
      <c r="AB146" s="49">
        <v>2.403511874001496</v>
      </c>
      <c r="AC146" s="49">
        <v>2.3437839449981279</v>
      </c>
      <c r="AD146" s="49">
        <v>2.285248839321071</v>
      </c>
      <c r="AE146" s="49">
        <v>2.2277388608183708</v>
      </c>
      <c r="AF146" s="50">
        <v>2.1711142224332001</v>
      </c>
    </row>
    <row r="147" spans="1:32" hidden="1">
      <c r="A147" s="49" t="s">
        <v>462</v>
      </c>
      <c r="B147" s="49">
        <v>7.1296212627063511</v>
      </c>
      <c r="C147" s="49">
        <v>6.8253548963291948</v>
      </c>
      <c r="D147" s="49">
        <v>6.5433288862091992</v>
      </c>
      <c r="E147" s="49">
        <v>6.277041731453437</v>
      </c>
      <c r="F147" s="49">
        <v>6.0223762344264484</v>
      </c>
      <c r="G147" s="49">
        <v>5.7765605515117198</v>
      </c>
      <c r="H147" s="49">
        <v>5.5376381028788124</v>
      </c>
      <c r="I147" s="49">
        <v>5.3041743617644359</v>
      </c>
      <c r="J147" s="49">
        <v>5.0750841199951058</v>
      </c>
      <c r="K147" s="49">
        <v>4.8495244389654513</v>
      </c>
      <c r="L147" s="49">
        <v>4.6268254835249794</v>
      </c>
      <c r="M147" s="49">
        <v>4.5050994605846846</v>
      </c>
      <c r="N147" s="49">
        <v>4.3955669013476228</v>
      </c>
      <c r="O147" s="49">
        <v>4.2938841847257088</v>
      </c>
      <c r="P147" s="49">
        <v>4.1982705568703</v>
      </c>
      <c r="Q147" s="49">
        <v>4.1076356472926419</v>
      </c>
      <c r="R147" s="49">
        <v>4.0216490281416473</v>
      </c>
      <c r="S147" s="49">
        <v>3.9384596011549711</v>
      </c>
      <c r="T147" s="49">
        <v>3.858248474367326</v>
      </c>
      <c r="U147" s="49">
        <v>3.78129208192026</v>
      </c>
      <c r="V147" s="49">
        <v>3.7051776985134648</v>
      </c>
      <c r="W147" s="49">
        <v>3.6227050450441949</v>
      </c>
      <c r="X147" s="49">
        <v>3.542328991015502</v>
      </c>
      <c r="Y147" s="49">
        <v>3.46502951373914</v>
      </c>
      <c r="Z147" s="49">
        <v>3.3927355847748091</v>
      </c>
      <c r="AA147" s="49">
        <v>3.2980911902324181</v>
      </c>
      <c r="AB147" s="49">
        <v>3.224314218115869</v>
      </c>
      <c r="AC147" s="49">
        <v>3.1526093796758841</v>
      </c>
      <c r="AD147" s="49">
        <v>3.0826844582774688</v>
      </c>
      <c r="AE147" s="49">
        <v>3.0142991143791118</v>
      </c>
      <c r="AF147" s="50">
        <v>2.9472532391291182</v>
      </c>
    </row>
    <row r="148" spans="1:32" hidden="1">
      <c r="A148" s="49" t="s">
        <v>463</v>
      </c>
      <c r="B148" s="49">
        <v>9.4101657610767173</v>
      </c>
      <c r="C148" s="49">
        <v>8.8783586183969625</v>
      </c>
      <c r="D148" s="49">
        <v>8.3723570745286828</v>
      </c>
      <c r="E148" s="49">
        <v>7.8847313720257084</v>
      </c>
      <c r="F148" s="49">
        <v>7.4107166274093519</v>
      </c>
      <c r="G148" s="49">
        <v>6.9470790687844648</v>
      </c>
      <c r="H148" s="49">
        <v>6.4915240496694357</v>
      </c>
      <c r="I148" s="49">
        <v>6.0423632758277446</v>
      </c>
      <c r="J148" s="49">
        <v>5.5983164923140896</v>
      </c>
      <c r="K148" s="49">
        <v>5.1583875549353246</v>
      </c>
      <c r="L148" s="49">
        <v>4.7217838732226216</v>
      </c>
      <c r="M148" s="49">
        <v>4.5840630516359484</v>
      </c>
      <c r="N148" s="49">
        <v>4.4509308457747778</v>
      </c>
      <c r="O148" s="49">
        <v>4.3208484267369522</v>
      </c>
      <c r="P148" s="49">
        <v>4.1935508609771084</v>
      </c>
      <c r="Q148" s="49">
        <v>4.0680434883100816</v>
      </c>
      <c r="R148" s="49">
        <v>3.943718893247917</v>
      </c>
      <c r="S148" s="49">
        <v>3.821872748507964</v>
      </c>
      <c r="T148" s="49">
        <v>3.701580418365455</v>
      </c>
      <c r="U148" s="49">
        <v>3.5830049444368361</v>
      </c>
      <c r="V148" s="49">
        <v>3.4653904339535768</v>
      </c>
      <c r="W148" s="49">
        <v>3.348433410684589</v>
      </c>
      <c r="X148" s="49">
        <v>3.231742094599674</v>
      </c>
      <c r="Y148" s="49">
        <v>3.116468054749169</v>
      </c>
      <c r="Z148" s="49">
        <v>3.0068636663130071</v>
      </c>
      <c r="AA148" s="49">
        <v>2.8709524227217429</v>
      </c>
      <c r="AB148" s="49">
        <v>2.7560210820347568</v>
      </c>
      <c r="AC148" s="49">
        <v>2.6423405152816821</v>
      </c>
      <c r="AD148" s="49">
        <v>2.529733266515775</v>
      </c>
      <c r="AE148" s="49">
        <v>2.4180489050944249</v>
      </c>
      <c r="AF148" s="50">
        <v>2.3071587207673718</v>
      </c>
    </row>
    <row r="149" spans="1:32" hidden="1">
      <c r="A149" s="49" t="s">
        <v>464</v>
      </c>
      <c r="B149" s="49">
        <v>10.767526542492069</v>
      </c>
      <c r="C149" s="49">
        <v>10.161997997049131</v>
      </c>
      <c r="D149" s="49">
        <v>9.5878103408918509</v>
      </c>
      <c r="E149" s="49">
        <v>9.0358335668352403</v>
      </c>
      <c r="F149" s="49">
        <v>8.5002119582973208</v>
      </c>
      <c r="G149" s="49">
        <v>7.976970754077473</v>
      </c>
      <c r="H149" s="49">
        <v>7.4632886783059771</v>
      </c>
      <c r="I149" s="49">
        <v>6.9570890343572778</v>
      </c>
      <c r="J149" s="49">
        <v>6.4567960356700382</v>
      </c>
      <c r="K149" s="49">
        <v>5.9611825412133674</v>
      </c>
      <c r="L149" s="49">
        <v>5.4692710831153759</v>
      </c>
      <c r="M149" s="49">
        <v>5.3103232842981249</v>
      </c>
      <c r="N149" s="49">
        <v>5.1570280768805654</v>
      </c>
      <c r="O149" s="49">
        <v>5.0074833036688684</v>
      </c>
      <c r="P149" s="49">
        <v>4.8613636441060581</v>
      </c>
      <c r="Q149" s="49">
        <v>4.71743873478826</v>
      </c>
      <c r="R149" s="49">
        <v>4.57495707788161</v>
      </c>
      <c r="S149" s="49">
        <v>4.4355271656691109</v>
      </c>
      <c r="T149" s="49">
        <v>4.2980042361698034</v>
      </c>
      <c r="U149" s="49">
        <v>4.1625923057254308</v>
      </c>
      <c r="V149" s="49">
        <v>4.0283546739981899</v>
      </c>
      <c r="W149" s="49">
        <v>3.8955904248857371</v>
      </c>
      <c r="X149" s="49">
        <v>3.7627837228981549</v>
      </c>
      <c r="Y149" s="49">
        <v>3.631336761814961</v>
      </c>
      <c r="Z149" s="49">
        <v>3.5064221840261478</v>
      </c>
      <c r="AA149" s="49">
        <v>3.3489882520589038</v>
      </c>
      <c r="AB149" s="49">
        <v>3.216794401804838</v>
      </c>
      <c r="AC149" s="49">
        <v>3.085676554237049</v>
      </c>
      <c r="AD149" s="49">
        <v>2.9553898020938889</v>
      </c>
      <c r="AE149" s="49">
        <v>2.82572380664429</v>
      </c>
      <c r="AF149" s="50">
        <v>2.6964959151150238</v>
      </c>
    </row>
    <row r="150" spans="1:32" hidden="1">
      <c r="A150" s="49" t="s">
        <v>465</v>
      </c>
      <c r="B150" s="49">
        <v>2.7681431517309512</v>
      </c>
      <c r="C150" s="49">
        <v>2.688755899937568</v>
      </c>
      <c r="D150" s="49">
        <v>2.6147402506493469</v>
      </c>
      <c r="E150" s="49">
        <v>2.5449239953908558</v>
      </c>
      <c r="F150" s="49">
        <v>2.4784708073699728</v>
      </c>
      <c r="G150" s="49">
        <v>2.4147637529376991</v>
      </c>
      <c r="H150" s="49">
        <v>2.3533350760100999</v>
      </c>
      <c r="I150" s="49">
        <v>2.2938218745951868</v>
      </c>
      <c r="J150" s="49">
        <v>2.2359370285305058</v>
      </c>
      <c r="K150" s="49">
        <v>2.179449503631762</v>
      </c>
      <c r="L150" s="49">
        <v>2.124170633480202</v>
      </c>
      <c r="M150" s="49">
        <v>2.0803859579641908</v>
      </c>
      <c r="N150" s="49">
        <v>2.0442210900869631</v>
      </c>
      <c r="O150" s="49">
        <v>2.0090906741672439</v>
      </c>
      <c r="P150" s="49">
        <v>1.9750419704022151</v>
      </c>
      <c r="Q150" s="49">
        <v>1.9423053942518009</v>
      </c>
      <c r="R150" s="49">
        <v>1.910156039135773</v>
      </c>
      <c r="S150" s="49">
        <v>1.8787060809483951</v>
      </c>
      <c r="T150" s="49">
        <v>1.849205776922757</v>
      </c>
      <c r="U150" s="49">
        <v>1.819644963383817</v>
      </c>
      <c r="V150" s="49">
        <v>1.7901660060815709</v>
      </c>
      <c r="W150" s="49">
        <v>1.7636036424760611</v>
      </c>
      <c r="X150" s="49">
        <v>1.7379427620457639</v>
      </c>
      <c r="Y150" s="49">
        <v>1.7127931931558229</v>
      </c>
      <c r="Z150" s="49">
        <v>1.6901591511034071</v>
      </c>
      <c r="AA150" s="49">
        <v>1.649785115159115</v>
      </c>
      <c r="AB150" s="49">
        <v>1.6236167492681419</v>
      </c>
      <c r="AC150" s="49">
        <v>1.59818120020635</v>
      </c>
      <c r="AD150" s="49">
        <v>1.573421288656496</v>
      </c>
      <c r="AE150" s="49">
        <v>1.5492869187575089</v>
      </c>
      <c r="AF150" s="50">
        <v>1.525733935072906</v>
      </c>
    </row>
    <row r="151" spans="1:32" hidden="1">
      <c r="A151" s="49" t="s">
        <v>466</v>
      </c>
      <c r="B151" s="49">
        <v>3.3576934222457671</v>
      </c>
      <c r="C151" s="49">
        <v>3.262206476086281</v>
      </c>
      <c r="D151" s="49">
        <v>3.1733665529952431</v>
      </c>
      <c r="E151" s="49">
        <v>3.0897069074069692</v>
      </c>
      <c r="F151" s="49">
        <v>3.010180569315215</v>
      </c>
      <c r="G151" s="49">
        <v>2.9340147651388708</v>
      </c>
      <c r="H151" s="49">
        <v>2.860623162022939</v>
      </c>
      <c r="I151" s="49">
        <v>2.7895504687768451</v>
      </c>
      <c r="J151" s="49">
        <v>2.720436096658946</v>
      </c>
      <c r="K151" s="49">
        <v>2.6529895386150382</v>
      </c>
      <c r="L151" s="49">
        <v>2.58697321956351</v>
      </c>
      <c r="M151" s="49">
        <v>2.5335713680919798</v>
      </c>
      <c r="N151" s="49">
        <v>2.4896150251727951</v>
      </c>
      <c r="O151" s="49">
        <v>2.4469331689134322</v>
      </c>
      <c r="P151" s="49">
        <v>2.4055846221294028</v>
      </c>
      <c r="Q151" s="49">
        <v>2.3658554886446241</v>
      </c>
      <c r="R151" s="49">
        <v>2.3268463991372701</v>
      </c>
      <c r="S151" s="49">
        <v>2.2886967035953969</v>
      </c>
      <c r="T151" s="49">
        <v>2.2529580843727741</v>
      </c>
      <c r="U151" s="49">
        <v>2.2171361691462952</v>
      </c>
      <c r="V151" s="49">
        <v>2.1814077359798349</v>
      </c>
      <c r="W151" s="49">
        <v>2.14929230205352</v>
      </c>
      <c r="X151" s="49">
        <v>2.118286686201996</v>
      </c>
      <c r="Y151" s="49">
        <v>2.0879067756129621</v>
      </c>
      <c r="Z151" s="49">
        <v>2.0606396858411751</v>
      </c>
      <c r="AA151" s="49">
        <v>2.011350905649071</v>
      </c>
      <c r="AB151" s="49">
        <v>1.979681536443149</v>
      </c>
      <c r="AC151" s="49">
        <v>1.948913219574385</v>
      </c>
      <c r="AD151" s="49">
        <v>1.918975068792705</v>
      </c>
      <c r="AE151" s="49">
        <v>1.8898049900437379</v>
      </c>
      <c r="AF151" s="50">
        <v>1.861348262430742</v>
      </c>
    </row>
    <row r="152" spans="1:32" hidden="1">
      <c r="A152" s="49" t="s">
        <v>467</v>
      </c>
      <c r="B152" s="49">
        <v>4.4158989785914748</v>
      </c>
      <c r="C152" s="49">
        <v>4.2912387917008212</v>
      </c>
      <c r="D152" s="49">
        <v>4.1755329060630269</v>
      </c>
      <c r="E152" s="49">
        <v>4.0668047916205126</v>
      </c>
      <c r="F152" s="49">
        <v>3.963643624708169</v>
      </c>
      <c r="G152" s="49">
        <v>3.8650080889912908</v>
      </c>
      <c r="H152" s="49">
        <v>3.7701081078412302</v>
      </c>
      <c r="I152" s="49">
        <v>3.6783301846892802</v>
      </c>
      <c r="J152" s="49">
        <v>3.5891884305192652</v>
      </c>
      <c r="K152" s="49">
        <v>3.5022913842062078</v>
      </c>
      <c r="L152" s="49">
        <v>3.4173189013652898</v>
      </c>
      <c r="M152" s="49">
        <v>3.3466692808816041</v>
      </c>
      <c r="N152" s="49">
        <v>3.288755279723095</v>
      </c>
      <c r="O152" s="49">
        <v>3.2325451372594882</v>
      </c>
      <c r="P152" s="49">
        <v>3.1781180486301528</v>
      </c>
      <c r="Q152" s="49">
        <v>3.1258598174281542</v>
      </c>
      <c r="R152" s="49">
        <v>3.074556734357373</v>
      </c>
      <c r="S152" s="49">
        <v>3.0243968324835429</v>
      </c>
      <c r="T152" s="49">
        <v>2.977472923952051</v>
      </c>
      <c r="U152" s="49">
        <v>2.9304203266867348</v>
      </c>
      <c r="V152" s="49">
        <v>2.883477849935157</v>
      </c>
      <c r="W152" s="49">
        <v>2.8414056503014908</v>
      </c>
      <c r="X152" s="49">
        <v>2.80081466127255</v>
      </c>
      <c r="Y152" s="49">
        <v>2.7610521706993789</v>
      </c>
      <c r="Z152" s="49">
        <v>2.7254708619207868</v>
      </c>
      <c r="AA152" s="49">
        <v>2.660191449624107</v>
      </c>
      <c r="AB152" s="49">
        <v>2.6186488365356362</v>
      </c>
      <c r="AC152" s="49">
        <v>2.5783067076303601</v>
      </c>
      <c r="AD152" s="49">
        <v>2.539069490904037</v>
      </c>
      <c r="AE152" s="49">
        <v>2.5008534834112308</v>
      </c>
      <c r="AF152" s="50">
        <v>2.4635849352363599</v>
      </c>
    </row>
    <row r="153" spans="1:32" hidden="1">
      <c r="A153" s="49" t="s">
        <v>468</v>
      </c>
      <c r="B153" s="49">
        <v>5.6740818922037439</v>
      </c>
      <c r="C153" s="49">
        <v>5.4919495240773788</v>
      </c>
      <c r="D153" s="49">
        <v>5.3327313249360486</v>
      </c>
      <c r="E153" s="49">
        <v>5.1898601587138202</v>
      </c>
      <c r="F153" s="49">
        <v>5.0591939367791214</v>
      </c>
      <c r="G153" s="49">
        <v>4.9379577672986361</v>
      </c>
      <c r="H153" s="49">
        <v>4.8242046480561251</v>
      </c>
      <c r="I153" s="49">
        <v>4.7165173964132814</v>
      </c>
      <c r="J153" s="49">
        <v>4.6138331962063601</v>
      </c>
      <c r="K153" s="49">
        <v>4.5153349565225316</v>
      </c>
      <c r="L153" s="49">
        <v>4.4203811798509189</v>
      </c>
      <c r="M153" s="49">
        <v>4.3056470297885721</v>
      </c>
      <c r="N153" s="49">
        <v>4.2048188740970396</v>
      </c>
      <c r="O153" s="49">
        <v>4.113108040351583</v>
      </c>
      <c r="P153" s="49">
        <v>4.028528808368411</v>
      </c>
      <c r="Q153" s="49">
        <v>3.9498558994465029</v>
      </c>
      <c r="R153" s="49">
        <v>3.8766895618145232</v>
      </c>
      <c r="S153" s="49">
        <v>3.8070111962122208</v>
      </c>
      <c r="T153" s="49">
        <v>3.7409858207459732</v>
      </c>
      <c r="U153" s="49">
        <v>3.6788786837669161</v>
      </c>
      <c r="V153" s="49">
        <v>3.6181019931473868</v>
      </c>
      <c r="W153" s="49">
        <v>3.5501586451740379</v>
      </c>
      <c r="X153" s="49">
        <v>3.485009842244152</v>
      </c>
      <c r="Y153" s="49">
        <v>3.4236689771594842</v>
      </c>
      <c r="Z153" s="49">
        <v>3.3681397061487348</v>
      </c>
      <c r="AA153" s="49">
        <v>3.2896765751454891</v>
      </c>
      <c r="AB153" s="49">
        <v>3.23368031133626</v>
      </c>
      <c r="AC153" s="49">
        <v>3.180369913284629</v>
      </c>
      <c r="AD153" s="49">
        <v>3.1294242957586871</v>
      </c>
      <c r="AE153" s="49">
        <v>3.0805792504157949</v>
      </c>
      <c r="AF153" s="50">
        <v>3.0336147368567179</v>
      </c>
    </row>
    <row r="154" spans="1:32" hidden="1">
      <c r="A154" s="49" t="s">
        <v>469</v>
      </c>
      <c r="B154" s="49">
        <v>6.5046319192726409</v>
      </c>
      <c r="C154" s="49">
        <v>6.2970217869338523</v>
      </c>
      <c r="D154" s="49">
        <v>6.1170629850613336</v>
      </c>
      <c r="E154" s="49">
        <v>5.9568659866954139</v>
      </c>
      <c r="F154" s="49">
        <v>5.8114564180635053</v>
      </c>
      <c r="G154" s="49">
        <v>5.677503240193106</v>
      </c>
      <c r="H154" s="49">
        <v>5.5526704189810658</v>
      </c>
      <c r="I154" s="49">
        <v>5.4352586328383508</v>
      </c>
      <c r="J154" s="49">
        <v>5.323994390649669</v>
      </c>
      <c r="K154" s="49">
        <v>5.2178994651340691</v>
      </c>
      <c r="L154" s="49">
        <v>5.1162066154074886</v>
      </c>
      <c r="M154" s="49">
        <v>4.9817342610780759</v>
      </c>
      <c r="N154" s="49">
        <v>4.864073840244763</v>
      </c>
      <c r="O154" s="49">
        <v>4.7574204729801384</v>
      </c>
      <c r="P154" s="49">
        <v>4.659367453189871</v>
      </c>
      <c r="Q154" s="49">
        <v>4.5684299898196752</v>
      </c>
      <c r="R154" s="49">
        <v>4.4841241142256107</v>
      </c>
      <c r="S154" s="49">
        <v>4.4040032177723774</v>
      </c>
      <c r="T154" s="49">
        <v>4.3282680099705964</v>
      </c>
      <c r="U154" s="49">
        <v>4.2572407027579491</v>
      </c>
      <c r="V154" s="49">
        <v>4.1877845823412736</v>
      </c>
      <c r="W154" s="49">
        <v>4.1095918171980506</v>
      </c>
      <c r="X154" s="49">
        <v>4.034747076911839</v>
      </c>
      <c r="Y154" s="49">
        <v>3.9644796837379799</v>
      </c>
      <c r="Z154" s="49">
        <v>3.9012196284842222</v>
      </c>
      <c r="AA154" s="49">
        <v>3.810115635812247</v>
      </c>
      <c r="AB154" s="49">
        <v>3.7462134132764331</v>
      </c>
      <c r="AC154" s="49">
        <v>3.6855306637057219</v>
      </c>
      <c r="AD154" s="49">
        <v>3.6276786959025</v>
      </c>
      <c r="AE154" s="49">
        <v>3.5723377523048399</v>
      </c>
      <c r="AF154" s="50">
        <v>3.519241603887612</v>
      </c>
    </row>
    <row r="155" spans="1:32" hidden="1">
      <c r="A155" s="49" t="s">
        <v>470</v>
      </c>
      <c r="B155" s="49">
        <v>4.0216815625517306</v>
      </c>
      <c r="C155" s="49">
        <v>3.8470857834872092</v>
      </c>
      <c r="D155" s="49">
        <v>3.6903730877031982</v>
      </c>
      <c r="E155" s="49">
        <v>3.5465192072388239</v>
      </c>
      <c r="F155" s="49">
        <v>3.4123226174470309</v>
      </c>
      <c r="G155" s="49">
        <v>3.2856269489038268</v>
      </c>
      <c r="H155" s="49">
        <v>3.1649156548996902</v>
      </c>
      <c r="I155" s="49">
        <v>3.0490845425028161</v>
      </c>
      <c r="J155" s="49">
        <v>2.937306441795541</v>
      </c>
      <c r="K155" s="49">
        <v>2.8289467787242542</v>
      </c>
      <c r="L155" s="49">
        <v>2.723508789210809</v>
      </c>
      <c r="M155" s="49">
        <v>2.65818081462734</v>
      </c>
      <c r="N155" s="49">
        <v>2.596958348230848</v>
      </c>
      <c r="O155" s="49">
        <v>2.538554534148044</v>
      </c>
      <c r="P155" s="49">
        <v>2.4827433892658011</v>
      </c>
      <c r="Q155" s="49">
        <v>2.4286913205529941</v>
      </c>
      <c r="R155" s="49">
        <v>2.3758870513478438</v>
      </c>
      <c r="S155" s="49">
        <v>2.3254058826399611</v>
      </c>
      <c r="T155" s="49">
        <v>2.2764730524838002</v>
      </c>
      <c r="U155" s="49">
        <v>2.2292207223759508</v>
      </c>
      <c r="V155" s="49">
        <v>2.1830144102170781</v>
      </c>
      <c r="W155" s="49">
        <v>2.136486217322032</v>
      </c>
      <c r="X155" s="49">
        <v>2.0906067747959272</v>
      </c>
      <c r="Y155" s="49">
        <v>2.0463411148184889</v>
      </c>
      <c r="Z155" s="49">
        <v>2.0072710811217749</v>
      </c>
      <c r="AA155" s="49">
        <v>1.946465440591844</v>
      </c>
      <c r="AB155" s="49">
        <v>1.9037316138077609</v>
      </c>
      <c r="AC155" s="49">
        <v>1.862475916869115</v>
      </c>
      <c r="AD155" s="49">
        <v>1.822553272397988</v>
      </c>
      <c r="AE155" s="49">
        <v>1.78384089242504</v>
      </c>
      <c r="AF155" s="50">
        <v>1.746233923553943</v>
      </c>
    </row>
    <row r="156" spans="1:32" hidden="1">
      <c r="A156" s="49" t="s">
        <v>471</v>
      </c>
      <c r="B156" s="49">
        <v>4.55856131060861</v>
      </c>
      <c r="C156" s="49">
        <v>4.3598273953940723</v>
      </c>
      <c r="D156" s="49">
        <v>4.1818546368418819</v>
      </c>
      <c r="E156" s="49">
        <v>4.0188124257438407</v>
      </c>
      <c r="F156" s="49">
        <v>3.866985692711927</v>
      </c>
      <c r="G156" s="49">
        <v>3.72387236107352</v>
      </c>
      <c r="H156" s="49">
        <v>3.587712892555452</v>
      </c>
      <c r="I156" s="49">
        <v>3.457226281176724</v>
      </c>
      <c r="J156" s="49">
        <v>3.3314529900835659</v>
      </c>
      <c r="K156" s="49">
        <v>3.209656969630883</v>
      </c>
      <c r="L156" s="49">
        <v>3.0912620776693021</v>
      </c>
      <c r="M156" s="49">
        <v>3.0167126541703491</v>
      </c>
      <c r="N156" s="49">
        <v>2.9469300410460608</v>
      </c>
      <c r="O156" s="49">
        <v>2.880415408073572</v>
      </c>
      <c r="P156" s="49">
        <v>2.8169055773939231</v>
      </c>
      <c r="Q156" s="49">
        <v>2.7554297980193452</v>
      </c>
      <c r="R156" s="49">
        <v>2.6953927708889598</v>
      </c>
      <c r="S156" s="49">
        <v>2.6380468200012488</v>
      </c>
      <c r="T156" s="49">
        <v>2.5824897961152429</v>
      </c>
      <c r="U156" s="49">
        <v>2.5288756948598632</v>
      </c>
      <c r="V156" s="49">
        <v>2.4764658136651612</v>
      </c>
      <c r="W156" s="49">
        <v>2.4236669296966049</v>
      </c>
      <c r="X156" s="49">
        <v>2.3716101074028479</v>
      </c>
      <c r="Y156" s="49">
        <v>2.3214191445155978</v>
      </c>
      <c r="Z156" s="49">
        <v>2.277264534348109</v>
      </c>
      <c r="AA156" s="49">
        <v>2.2077904078084121</v>
      </c>
      <c r="AB156" s="49">
        <v>2.1593448733994371</v>
      </c>
      <c r="AC156" s="49">
        <v>2.1126078383643572</v>
      </c>
      <c r="AD156" s="49">
        <v>2.0674105066334021</v>
      </c>
      <c r="AE156" s="49">
        <v>2.023610040042779</v>
      </c>
      <c r="AF156" s="50">
        <v>1.9810844862449151</v>
      </c>
    </row>
    <row r="157" spans="1:32" hidden="1">
      <c r="A157" s="49" t="s">
        <v>472</v>
      </c>
      <c r="B157" s="49">
        <v>4.7926211923085171</v>
      </c>
      <c r="C157" s="49">
        <v>4.5783001939140968</v>
      </c>
      <c r="D157" s="49">
        <v>4.3690159677689833</v>
      </c>
      <c r="E157" s="49">
        <v>4.1633380759989143</v>
      </c>
      <c r="F157" s="49">
        <v>3.9602250775383721</v>
      </c>
      <c r="G157" s="49">
        <v>3.7588894004035089</v>
      </c>
      <c r="H157" s="49">
        <v>3.5587157144032719</v>
      </c>
      <c r="I157" s="49">
        <v>3.3592092773571909</v>
      </c>
      <c r="J157" s="49">
        <v>3.1599619572030861</v>
      </c>
      <c r="K157" s="49">
        <v>2.9606291326766421</v>
      </c>
      <c r="L157" s="49">
        <v>2.7609135354767829</v>
      </c>
      <c r="M157" s="49">
        <v>2.6934868445572082</v>
      </c>
      <c r="N157" s="49">
        <v>2.6329458991712991</v>
      </c>
      <c r="O157" s="49">
        <v>2.5730887629736152</v>
      </c>
      <c r="P157" s="49">
        <v>2.513964049875788</v>
      </c>
      <c r="Q157" s="49">
        <v>2.4557931524591599</v>
      </c>
      <c r="R157" s="49">
        <v>2.397894711115498</v>
      </c>
      <c r="S157" s="49">
        <v>2.3403774522797529</v>
      </c>
      <c r="T157" s="49">
        <v>2.2844259210166382</v>
      </c>
      <c r="U157" s="49">
        <v>2.2281424109741281</v>
      </c>
      <c r="V157" s="49">
        <v>2.1716633062419981</v>
      </c>
      <c r="W157" s="49">
        <v>2.119191368102709</v>
      </c>
      <c r="X157" s="49">
        <v>2.0670877791703921</v>
      </c>
      <c r="Y157" s="49">
        <v>2.0149787430645278</v>
      </c>
      <c r="Z157" s="49">
        <v>1.9647470035972829</v>
      </c>
      <c r="AA157" s="49">
        <v>1.897322058415404</v>
      </c>
      <c r="AB157" s="49">
        <v>1.842782329780517</v>
      </c>
      <c r="AC157" s="49">
        <v>1.788429599217346</v>
      </c>
      <c r="AD157" s="49">
        <v>1.7342031211950499</v>
      </c>
      <c r="AE157" s="49">
        <v>1.680048533915711</v>
      </c>
      <c r="AF157" s="50">
        <v>1.625916775463162</v>
      </c>
    </row>
    <row r="158" spans="1:32" hidden="1">
      <c r="A158" s="49" t="s">
        <v>473</v>
      </c>
      <c r="B158" s="49">
        <v>5.6225761432136379</v>
      </c>
      <c r="C158" s="49">
        <v>5.3771391178488166</v>
      </c>
      <c r="D158" s="49">
        <v>5.1378083968213453</v>
      </c>
      <c r="E158" s="49">
        <v>4.9027719458162364</v>
      </c>
      <c r="F158" s="49">
        <v>4.6707060051755214</v>
      </c>
      <c r="G158" s="49">
        <v>4.4406050322167392</v>
      </c>
      <c r="H158" s="49">
        <v>4.2116789413419724</v>
      </c>
      <c r="I158" s="49">
        <v>3.9832880436161409</v>
      </c>
      <c r="J158" s="49">
        <v>3.754900214591486</v>
      </c>
      <c r="K158" s="49">
        <v>3.5260617387091289</v>
      </c>
      <c r="L158" s="49">
        <v>3.2963768767875141</v>
      </c>
      <c r="M158" s="49">
        <v>3.2170309332812308</v>
      </c>
      <c r="N158" s="49">
        <v>3.146267089264136</v>
      </c>
      <c r="O158" s="49">
        <v>3.076310675180367</v>
      </c>
      <c r="P158" s="49">
        <v>3.0072208150341551</v>
      </c>
      <c r="Q158" s="49">
        <v>2.9392725335837291</v>
      </c>
      <c r="R158" s="49">
        <v>2.8716117386201478</v>
      </c>
      <c r="S158" s="49">
        <v>2.8043730500576198</v>
      </c>
      <c r="T158" s="49">
        <v>2.73903435474007</v>
      </c>
      <c r="U158" s="49">
        <v>2.6732230472360601</v>
      </c>
      <c r="V158" s="49">
        <v>2.6071089849771649</v>
      </c>
      <c r="W158" s="49">
        <v>2.5461276168852391</v>
      </c>
      <c r="X158" s="49">
        <v>2.485556991912051</v>
      </c>
      <c r="Y158" s="49">
        <v>2.424928243897214</v>
      </c>
      <c r="Z158" s="49">
        <v>2.3665849569390121</v>
      </c>
      <c r="AA158" s="49">
        <v>2.286764563928013</v>
      </c>
      <c r="AB158" s="49">
        <v>2.222944079021095</v>
      </c>
      <c r="AC158" s="49">
        <v>2.159295971541801</v>
      </c>
      <c r="AD158" s="49">
        <v>2.0957412043231671</v>
      </c>
      <c r="AE158" s="49">
        <v>2.032208579035462</v>
      </c>
      <c r="AF158" s="50">
        <v>1.9686333724238829</v>
      </c>
    </row>
    <row r="159" spans="1:32" hidden="1">
      <c r="A159" s="49" t="s">
        <v>474</v>
      </c>
      <c r="B159" s="49">
        <v>7.1236699347076042</v>
      </c>
      <c r="C159" s="49">
        <v>6.8223682312506373</v>
      </c>
      <c r="D159" s="49">
        <v>6.5289851472737439</v>
      </c>
      <c r="E159" s="49">
        <v>6.2409873054267173</v>
      </c>
      <c r="F159" s="49">
        <v>5.956510463803399</v>
      </c>
      <c r="G159" s="49">
        <v>5.6741250231923477</v>
      </c>
      <c r="H159" s="49">
        <v>5.3926941885782398</v>
      </c>
      <c r="I159" s="49">
        <v>5.1112840194092666</v>
      </c>
      <c r="J159" s="49">
        <v>4.8291040581917306</v>
      </c>
      <c r="K159" s="49">
        <v>4.5454667560371336</v>
      </c>
      <c r="L159" s="49">
        <v>4.2597588686861396</v>
      </c>
      <c r="M159" s="49">
        <v>4.1586769564323864</v>
      </c>
      <c r="N159" s="49">
        <v>4.0692012346958757</v>
      </c>
      <c r="O159" s="49">
        <v>3.9807837135164781</v>
      </c>
      <c r="P159" s="49">
        <v>3.8935033444759339</v>
      </c>
      <c r="Q159" s="49">
        <v>3.8077315840966541</v>
      </c>
      <c r="R159" s="49">
        <v>3.7223093748596039</v>
      </c>
      <c r="S159" s="49">
        <v>3.6374180825301492</v>
      </c>
      <c r="T159" s="49">
        <v>3.5550584896610151</v>
      </c>
      <c r="U159" s="49">
        <v>3.4720147489013091</v>
      </c>
      <c r="V159" s="49">
        <v>3.3885162872417971</v>
      </c>
      <c r="W159" s="49">
        <v>3.3121861652983648</v>
      </c>
      <c r="X159" s="49">
        <v>3.236364418601088</v>
      </c>
      <c r="Y159" s="49">
        <v>3.160413018400841</v>
      </c>
      <c r="Z159" s="49">
        <v>3.087500091533292</v>
      </c>
      <c r="AA159" s="49">
        <v>2.9854686540264548</v>
      </c>
      <c r="AB159" s="49">
        <v>2.9050295074588561</v>
      </c>
      <c r="AC159" s="49">
        <v>2.8247595164362922</v>
      </c>
      <c r="AD159" s="49">
        <v>2.7445473949578538</v>
      </c>
      <c r="AE159" s="49">
        <v>2.6642922240294138</v>
      </c>
      <c r="AF159" s="50">
        <v>2.5839015892725619</v>
      </c>
    </row>
    <row r="160" spans="1:32" hidden="1">
      <c r="A160" s="49" t="s">
        <v>475</v>
      </c>
      <c r="B160" s="49">
        <v>7.9206503618120889</v>
      </c>
      <c r="C160" s="49">
        <v>7.5789681491163634</v>
      </c>
      <c r="D160" s="49">
        <v>7.258909317806002</v>
      </c>
      <c r="E160" s="49">
        <v>6.9534741069835171</v>
      </c>
      <c r="F160" s="49">
        <v>6.6581850425592162</v>
      </c>
      <c r="G160" s="49">
        <v>6.36998619512711</v>
      </c>
      <c r="H160" s="49">
        <v>6.0866810112857452</v>
      </c>
      <c r="I160" s="49">
        <v>5.8066209651565019</v>
      </c>
      <c r="J160" s="49">
        <v>5.5285218205835438</v>
      </c>
      <c r="K160" s="49">
        <v>5.2513494830087621</v>
      </c>
      <c r="L160" s="49">
        <v>4.9742459850834901</v>
      </c>
      <c r="M160" s="49">
        <v>4.8416305706432343</v>
      </c>
      <c r="N160" s="49">
        <v>4.7209821706571766</v>
      </c>
      <c r="O160" s="49">
        <v>4.6080091173969091</v>
      </c>
      <c r="P160" s="49">
        <v>4.5009456265275256</v>
      </c>
      <c r="Q160" s="49">
        <v>4.3987077034231286</v>
      </c>
      <c r="R160" s="49">
        <v>4.3009581652269144</v>
      </c>
      <c r="S160" s="49">
        <v>4.2058750577793678</v>
      </c>
      <c r="T160" s="49">
        <v>4.1136266400794348</v>
      </c>
      <c r="U160" s="49">
        <v>4.0244732588560854</v>
      </c>
      <c r="V160" s="49">
        <v>3.936054333838082</v>
      </c>
      <c r="W160" s="49">
        <v>3.8424561298748281</v>
      </c>
      <c r="X160" s="49">
        <v>3.7506440503387992</v>
      </c>
      <c r="Y160" s="49">
        <v>3.661551155473814</v>
      </c>
      <c r="Z160" s="49">
        <v>3.5770218008300612</v>
      </c>
      <c r="AA160" s="49">
        <v>3.470594311512103</v>
      </c>
      <c r="AB160" s="49">
        <v>3.384053654773679</v>
      </c>
      <c r="AC160" s="49">
        <v>3.2991906757023828</v>
      </c>
      <c r="AD160" s="49">
        <v>3.2157043544409509</v>
      </c>
      <c r="AE160" s="49">
        <v>3.1333447486369201</v>
      </c>
      <c r="AF160" s="50">
        <v>3.0519014424112751</v>
      </c>
    </row>
    <row r="161" spans="1:32" hidden="1">
      <c r="A161" s="49" t="s">
        <v>476</v>
      </c>
      <c r="B161" s="49">
        <v>8.5100372400705435</v>
      </c>
      <c r="C161" s="49">
        <v>8.1505008936116283</v>
      </c>
      <c r="D161" s="49">
        <v>7.8166300770079618</v>
      </c>
      <c r="E161" s="49">
        <v>7.500429308495451</v>
      </c>
      <c r="F161" s="49">
        <v>7.1968052862805134</v>
      </c>
      <c r="G161" s="49">
        <v>6.9023012037644182</v>
      </c>
      <c r="H161" s="49">
        <v>6.6144506219793513</v>
      </c>
      <c r="I161" s="49">
        <v>6.3314198270320912</v>
      </c>
      <c r="J161" s="49">
        <v>6.0517969418750983</v>
      </c>
      <c r="K161" s="49">
        <v>5.7744610626985757</v>
      </c>
      <c r="L161" s="49">
        <v>5.4984975500593762</v>
      </c>
      <c r="M161" s="49">
        <v>5.3535131718987632</v>
      </c>
      <c r="N161" s="49">
        <v>5.22271832158654</v>
      </c>
      <c r="O161" s="49">
        <v>5.1010313884856124</v>
      </c>
      <c r="P161" s="49">
        <v>4.9863647445891051</v>
      </c>
      <c r="Q161" s="49">
        <v>4.8774382024396932</v>
      </c>
      <c r="R161" s="49">
        <v>4.7738578644468026</v>
      </c>
      <c r="S161" s="49">
        <v>4.6734628734780284</v>
      </c>
      <c r="T161" s="49">
        <v>4.5764577816811416</v>
      </c>
      <c r="U161" s="49">
        <v>4.4831572144036222</v>
      </c>
      <c r="V161" s="49">
        <v>4.3907543858797062</v>
      </c>
      <c r="W161" s="49">
        <v>4.2915059111478833</v>
      </c>
      <c r="X161" s="49">
        <v>4.1945492250776741</v>
      </c>
      <c r="Y161" s="49">
        <v>4.1010106726181617</v>
      </c>
      <c r="Z161" s="49">
        <v>4.0131111280855176</v>
      </c>
      <c r="AA161" s="49">
        <v>3.899202110555315</v>
      </c>
      <c r="AB161" s="49">
        <v>3.8092732475274569</v>
      </c>
      <c r="AC161" s="49">
        <v>3.72156574185655</v>
      </c>
      <c r="AD161" s="49">
        <v>3.6357324603912389</v>
      </c>
      <c r="AE161" s="49">
        <v>3.551486773384648</v>
      </c>
      <c r="AF161" s="50">
        <v>3.4685889367182439</v>
      </c>
    </row>
    <row r="162" spans="1:32" hidden="1">
      <c r="A162" s="49" t="s">
        <v>477</v>
      </c>
      <c r="B162" s="49">
        <v>8.6684867631040081</v>
      </c>
      <c r="C162" s="49">
        <v>8.1797297733995347</v>
      </c>
      <c r="D162" s="49">
        <v>7.7138933613607916</v>
      </c>
      <c r="E162" s="49">
        <v>7.2642398529232111</v>
      </c>
      <c r="F162" s="49">
        <v>6.8264425348692406</v>
      </c>
      <c r="G162" s="49">
        <v>6.3975601179146073</v>
      </c>
      <c r="H162" s="49">
        <v>5.9755011425624769</v>
      </c>
      <c r="I162" s="49">
        <v>5.5587228383095253</v>
      </c>
      <c r="J162" s="49">
        <v>5.1460516199254842</v>
      </c>
      <c r="K162" s="49">
        <v>4.7365708852376471</v>
      </c>
      <c r="L162" s="49">
        <v>4.3295480607685342</v>
      </c>
      <c r="M162" s="49">
        <v>4.2029951421299927</v>
      </c>
      <c r="N162" s="49">
        <v>4.0804557727636714</v>
      </c>
      <c r="O162" s="49">
        <v>3.9605724632028161</v>
      </c>
      <c r="P162" s="49">
        <v>3.843105183852614</v>
      </c>
      <c r="Q162" s="49">
        <v>3.7271791705216049</v>
      </c>
      <c r="R162" s="49">
        <v>3.6122607866361172</v>
      </c>
      <c r="S162" s="49">
        <v>3.4994725225461649</v>
      </c>
      <c r="T162" s="49">
        <v>3.388004250455634</v>
      </c>
      <c r="U162" s="49">
        <v>3.2779924597540901</v>
      </c>
      <c r="V162" s="49">
        <v>3.168777521502903</v>
      </c>
      <c r="W162" s="49">
        <v>3.060705446261561</v>
      </c>
      <c r="X162" s="49">
        <v>2.9526681658370029</v>
      </c>
      <c r="Y162" s="49">
        <v>2.8456453900736731</v>
      </c>
      <c r="Z162" s="49">
        <v>2.743247455019644</v>
      </c>
      <c r="AA162" s="49">
        <v>2.618237131471667</v>
      </c>
      <c r="AB162" s="49">
        <v>2.510903332053668</v>
      </c>
      <c r="AC162" s="49">
        <v>2.4043962491845252</v>
      </c>
      <c r="AD162" s="49">
        <v>2.298548429533132</v>
      </c>
      <c r="AE162" s="49">
        <v>2.193216674155916</v>
      </c>
      <c r="AF162" s="50">
        <v>2.0882772466084591</v>
      </c>
    </row>
    <row r="163" spans="1:32" hidden="1">
      <c r="A163" s="49" t="s">
        <v>478</v>
      </c>
      <c r="B163" s="49">
        <v>9.6494451522327296</v>
      </c>
      <c r="C163" s="49">
        <v>9.1090441378306117</v>
      </c>
      <c r="D163" s="49">
        <v>8.5950732619654922</v>
      </c>
      <c r="E163" s="49">
        <v>8.0994376463151259</v>
      </c>
      <c r="F163" s="49">
        <v>7.6169263182153202</v>
      </c>
      <c r="G163" s="49">
        <v>7.1439853195857026</v>
      </c>
      <c r="H163" s="49">
        <v>6.6780767869871536</v>
      </c>
      <c r="I163" s="49">
        <v>6.2173184863828634</v>
      </c>
      <c r="J163" s="49">
        <v>5.7602688748055986</v>
      </c>
      <c r="K163" s="49">
        <v>5.3057926938204742</v>
      </c>
      <c r="L163" s="49">
        <v>4.8529735324576464</v>
      </c>
      <c r="M163" s="49">
        <v>4.7112488736682696</v>
      </c>
      <c r="N163" s="49">
        <v>4.5741305968583088</v>
      </c>
      <c r="O163" s="49">
        <v>4.4400616375754494</v>
      </c>
      <c r="P163" s="49">
        <v>4.3087681173339236</v>
      </c>
      <c r="Q163" s="49">
        <v>4.1792460843701642</v>
      </c>
      <c r="R163" s="49">
        <v>4.0508829848834722</v>
      </c>
      <c r="S163" s="49">
        <v>3.9249709681246512</v>
      </c>
      <c r="T163" s="49">
        <v>3.8005795856490292</v>
      </c>
      <c r="U163" s="49">
        <v>3.677867068813002</v>
      </c>
      <c r="V163" s="49">
        <v>3.556075234439056</v>
      </c>
      <c r="W163" s="49">
        <v>3.4355734914889839</v>
      </c>
      <c r="X163" s="49">
        <v>3.3151720827704789</v>
      </c>
      <c r="Y163" s="49">
        <v>3.1960054687122388</v>
      </c>
      <c r="Z163" s="49">
        <v>3.0822572039067029</v>
      </c>
      <c r="AA163" s="49">
        <v>2.9424002842776829</v>
      </c>
      <c r="AB163" s="49">
        <v>2.8230648356743928</v>
      </c>
      <c r="AC163" s="49">
        <v>2.7047647932663139</v>
      </c>
      <c r="AD163" s="49">
        <v>2.5873127285889228</v>
      </c>
      <c r="AE163" s="49">
        <v>2.470548814038048</v>
      </c>
      <c r="AF163" s="50">
        <v>2.35433538329726</v>
      </c>
    </row>
    <row r="164" spans="1:32" hidden="1">
      <c r="A164" s="49" t="s">
        <v>479</v>
      </c>
      <c r="B164" s="49">
        <v>2.7282179362290968</v>
      </c>
      <c r="C164" s="49">
        <v>2.652413158965651</v>
      </c>
      <c r="D164" s="49">
        <v>2.5825810527387749</v>
      </c>
      <c r="E164" s="49">
        <v>2.5174338833743568</v>
      </c>
      <c r="F164" s="49">
        <v>2.4560535545632889</v>
      </c>
      <c r="G164" s="49">
        <v>2.397763369806754</v>
      </c>
      <c r="H164" s="49">
        <v>2.3420507470521059</v>
      </c>
      <c r="I164" s="49">
        <v>2.28851844028505</v>
      </c>
      <c r="J164" s="49">
        <v>2.2368525503969612</v>
      </c>
      <c r="K164" s="49">
        <v>2.1868008567440871</v>
      </c>
      <c r="L164" s="49">
        <v>2.138157727508418</v>
      </c>
      <c r="M164" s="49">
        <v>2.0937030340059049</v>
      </c>
      <c r="N164" s="49">
        <v>2.0577398367563959</v>
      </c>
      <c r="O164" s="49">
        <v>2.0228910795359938</v>
      </c>
      <c r="P164" s="49">
        <v>1.9892107511267849</v>
      </c>
      <c r="Q164" s="49">
        <v>1.9569582120154121</v>
      </c>
      <c r="R164" s="49">
        <v>1.9253217206442259</v>
      </c>
      <c r="S164" s="49">
        <v>1.8944278489544699</v>
      </c>
      <c r="T164" s="49">
        <v>1.8656797806750429</v>
      </c>
      <c r="U164" s="49">
        <v>1.8368238692281369</v>
      </c>
      <c r="V164" s="49">
        <v>1.808020272482407</v>
      </c>
      <c r="W164" s="49">
        <v>1.7824275634623119</v>
      </c>
      <c r="X164" s="49">
        <v>1.757815948607353</v>
      </c>
      <c r="Y164" s="49">
        <v>1.733748506544998</v>
      </c>
      <c r="Z164" s="49">
        <v>1.7124781854257609</v>
      </c>
      <c r="AA164" s="49">
        <v>1.671238991107064</v>
      </c>
      <c r="AB164" s="49">
        <v>1.64593239728269</v>
      </c>
      <c r="AC164" s="49">
        <v>1.621420325461699</v>
      </c>
      <c r="AD164" s="49">
        <v>1.5976395479282279</v>
      </c>
      <c r="AE164" s="49">
        <v>1.574534715732709</v>
      </c>
      <c r="AF164" s="50">
        <v>1.5520570858209961</v>
      </c>
    </row>
    <row r="165" spans="1:32" hidden="1">
      <c r="A165" s="49" t="s">
        <v>480</v>
      </c>
      <c r="B165" s="49">
        <v>4.2257398847225884</v>
      </c>
      <c r="C165" s="49">
        <v>4.1109670685238644</v>
      </c>
      <c r="D165" s="49">
        <v>4.0060264465261284</v>
      </c>
      <c r="E165" s="49">
        <v>3.9087768624579491</v>
      </c>
      <c r="F165" s="49">
        <v>3.8176913562504211</v>
      </c>
      <c r="G165" s="49">
        <v>3.7316440857697359</v>
      </c>
      <c r="H165" s="49">
        <v>3.6497819063387098</v>
      </c>
      <c r="I165" s="49">
        <v>3.5714433157457881</v>
      </c>
      <c r="J165" s="49">
        <v>3.4961052960454202</v>
      </c>
      <c r="K165" s="49">
        <v>3.4233473044863429</v>
      </c>
      <c r="L165" s="49">
        <v>3.3528261962148211</v>
      </c>
      <c r="M165" s="49">
        <v>3.282798139598782</v>
      </c>
      <c r="N165" s="49">
        <v>3.226781769815128</v>
      </c>
      <c r="O165" s="49">
        <v>3.1725712310340568</v>
      </c>
      <c r="P165" s="49">
        <v>3.1202557865555578</v>
      </c>
      <c r="Q165" s="49">
        <v>3.070264171817167</v>
      </c>
      <c r="R165" s="49">
        <v>3.0212542254488071</v>
      </c>
      <c r="S165" s="49">
        <v>2.9734354517846979</v>
      </c>
      <c r="T165" s="49">
        <v>2.9291269037407588</v>
      </c>
      <c r="U165" s="49">
        <v>2.8846039417739049</v>
      </c>
      <c r="V165" s="49">
        <v>2.840131958820022</v>
      </c>
      <c r="W165" s="49">
        <v>2.8009401158726428</v>
      </c>
      <c r="X165" s="49">
        <v>2.7633382236472679</v>
      </c>
      <c r="Y165" s="49">
        <v>2.726604855177138</v>
      </c>
      <c r="Z165" s="49">
        <v>2.694462036066076</v>
      </c>
      <c r="AA165" s="49">
        <v>2.6293037203130369</v>
      </c>
      <c r="AB165" s="49">
        <v>2.590435417134791</v>
      </c>
      <c r="AC165" s="49">
        <v>2.552850894734453</v>
      </c>
      <c r="AD165" s="49">
        <v>2.5164460373970741</v>
      </c>
      <c r="AE165" s="49">
        <v>2.4811297444526281</v>
      </c>
      <c r="AF165" s="50">
        <v>2.4468218266103459</v>
      </c>
    </row>
    <row r="166" spans="1:32" hidden="1">
      <c r="A166" s="49" t="s">
        <v>481</v>
      </c>
      <c r="B166" s="49">
        <v>5.4068849254845937</v>
      </c>
      <c r="C166" s="49">
        <v>5.2613605802223109</v>
      </c>
      <c r="D166" s="49">
        <v>5.1286784696828853</v>
      </c>
      <c r="E166" s="49">
        <v>5.0060299362417338</v>
      </c>
      <c r="F166" s="49">
        <v>4.8914116009994828</v>
      </c>
      <c r="G166" s="49">
        <v>4.7833459867920816</v>
      </c>
      <c r="H166" s="49">
        <v>4.680713137697861</v>
      </c>
      <c r="I166" s="49">
        <v>4.5826443409029807</v>
      </c>
      <c r="J166" s="49">
        <v>4.4884524252130289</v>
      </c>
      <c r="K166" s="49">
        <v>4.3975845446724531</v>
      </c>
      <c r="L166" s="49">
        <v>4.3095892954981823</v>
      </c>
      <c r="M166" s="49">
        <v>4.2194400647718444</v>
      </c>
      <c r="N166" s="49">
        <v>4.1476150482102039</v>
      </c>
      <c r="O166" s="49">
        <v>4.0781385308703788</v>
      </c>
      <c r="P166" s="49">
        <v>4.0111276221918208</v>
      </c>
      <c r="Q166" s="49">
        <v>3.947143778530704</v>
      </c>
      <c r="R166" s="49">
        <v>3.8844304606778892</v>
      </c>
      <c r="S166" s="49">
        <v>3.823262130746595</v>
      </c>
      <c r="T166" s="49">
        <v>3.766674591598858</v>
      </c>
      <c r="U166" s="49">
        <v>3.7097926675882529</v>
      </c>
      <c r="V166" s="49">
        <v>3.6529639335760899</v>
      </c>
      <c r="W166" s="49">
        <v>3.6030477951515869</v>
      </c>
      <c r="X166" s="49">
        <v>3.5551923779148908</v>
      </c>
      <c r="Y166" s="49">
        <v>3.5084533388160959</v>
      </c>
      <c r="Z166" s="49">
        <v>3.467700569158767</v>
      </c>
      <c r="AA166" s="49">
        <v>3.383734218452993</v>
      </c>
      <c r="AB166" s="49">
        <v>3.334147146205888</v>
      </c>
      <c r="AC166" s="49">
        <v>3.2862209456842182</v>
      </c>
      <c r="AD166" s="49">
        <v>3.2398192229560352</v>
      </c>
      <c r="AE166" s="49">
        <v>3.1948226539933189</v>
      </c>
      <c r="AF166" s="50">
        <v>3.1511262252164349</v>
      </c>
    </row>
    <row r="167" spans="1:32" hidden="1">
      <c r="A167" s="49" t="s">
        <v>482</v>
      </c>
      <c r="B167" s="49">
        <v>6.8581618526979478</v>
      </c>
      <c r="C167" s="49">
        <v>6.6400525046248866</v>
      </c>
      <c r="D167" s="49">
        <v>6.4518027998303271</v>
      </c>
      <c r="E167" s="49">
        <v>6.2848879880808619</v>
      </c>
      <c r="F167" s="49">
        <v>6.1339332366640829</v>
      </c>
      <c r="G167" s="49">
        <v>5.9953393705018989</v>
      </c>
      <c r="H167" s="49">
        <v>5.866582325876597</v>
      </c>
      <c r="I167" s="49">
        <v>5.7458260039478466</v>
      </c>
      <c r="J167" s="49">
        <v>5.6316944074270348</v>
      </c>
      <c r="K167" s="49">
        <v>5.523130560992132</v>
      </c>
      <c r="L167" s="49">
        <v>5.4193054486033603</v>
      </c>
      <c r="M167" s="49">
        <v>5.2760574558314879</v>
      </c>
      <c r="N167" s="49">
        <v>5.1509631807689509</v>
      </c>
      <c r="O167" s="49">
        <v>5.0377472827146326</v>
      </c>
      <c r="P167" s="49">
        <v>4.9338081888797918</v>
      </c>
      <c r="Q167" s="49">
        <v>4.8375410047320333</v>
      </c>
      <c r="R167" s="49">
        <v>4.7484228211206707</v>
      </c>
      <c r="S167" s="49">
        <v>4.6638089075220703</v>
      </c>
      <c r="T167" s="49">
        <v>4.583916549927185</v>
      </c>
      <c r="U167" s="49">
        <v>4.5090943850450742</v>
      </c>
      <c r="V167" s="49">
        <v>4.4359515902506814</v>
      </c>
      <c r="W167" s="49">
        <v>4.3533448842884326</v>
      </c>
      <c r="X167" s="49">
        <v>4.2743401339340714</v>
      </c>
      <c r="Y167" s="49">
        <v>4.2002671217168803</v>
      </c>
      <c r="Z167" s="49">
        <v>4.1337540960425248</v>
      </c>
      <c r="AA167" s="49">
        <v>4.0371167886153909</v>
      </c>
      <c r="AB167" s="49">
        <v>3.9698760829843271</v>
      </c>
      <c r="AC167" s="49">
        <v>3.9061010896047419</v>
      </c>
      <c r="AD167" s="49">
        <v>3.845372036299139</v>
      </c>
      <c r="AE167" s="49">
        <v>3.7873436330668659</v>
      </c>
      <c r="AF167" s="50">
        <v>3.7317284256653229</v>
      </c>
    </row>
    <row r="168" spans="1:32" hidden="1">
      <c r="A168" s="49" t="s">
        <v>483</v>
      </c>
      <c r="B168" s="49">
        <v>8.0898127927374119</v>
      </c>
      <c r="C168" s="49">
        <v>7.8336517991728991</v>
      </c>
      <c r="D168" s="49">
        <v>7.6139547092810966</v>
      </c>
      <c r="E168" s="49">
        <v>7.4203232757751429</v>
      </c>
      <c r="F168" s="49">
        <v>7.2462021962265304</v>
      </c>
      <c r="G168" s="49">
        <v>7.0872024064091388</v>
      </c>
      <c r="H168" s="49">
        <v>6.9402463873167219</v>
      </c>
      <c r="I168" s="49">
        <v>6.8030958478790504</v>
      </c>
      <c r="J168" s="49">
        <v>6.6740737419767564</v>
      </c>
      <c r="K168" s="49">
        <v>6.5518921635490912</v>
      </c>
      <c r="L168" s="49">
        <v>6.4355412617809247</v>
      </c>
      <c r="M168" s="49">
        <v>6.2639840584840414</v>
      </c>
      <c r="N168" s="49">
        <v>6.1146032644092907</v>
      </c>
      <c r="O168" s="49">
        <v>5.9797204117946086</v>
      </c>
      <c r="P168" s="49">
        <v>5.8561525593661798</v>
      </c>
      <c r="Q168" s="49">
        <v>5.741936375647283</v>
      </c>
      <c r="R168" s="49">
        <v>5.6364325283725716</v>
      </c>
      <c r="S168" s="49">
        <v>5.5364052314694359</v>
      </c>
      <c r="T168" s="49">
        <v>5.4421208976973654</v>
      </c>
      <c r="U168" s="49">
        <v>5.3540066615535107</v>
      </c>
      <c r="V168" s="49">
        <v>5.2679137236702802</v>
      </c>
      <c r="W168" s="49">
        <v>5.1701987732637784</v>
      </c>
      <c r="X168" s="49">
        <v>5.07686018918199</v>
      </c>
      <c r="Y168" s="49">
        <v>4.9895261783318334</v>
      </c>
      <c r="Z168" s="49">
        <v>4.9114142892020212</v>
      </c>
      <c r="AA168" s="49">
        <v>4.7964043539528349</v>
      </c>
      <c r="AB168" s="49">
        <v>4.7173425441192052</v>
      </c>
      <c r="AC168" s="49">
        <v>4.6424941049258974</v>
      </c>
      <c r="AD168" s="49">
        <v>4.5713459931018194</v>
      </c>
      <c r="AE168" s="49">
        <v>4.5034762613349733</v>
      </c>
      <c r="AF168" s="50">
        <v>4.4385336967115796</v>
      </c>
    </row>
    <row r="169" spans="1:32" hidden="1">
      <c r="A169" s="49" t="s">
        <v>484</v>
      </c>
      <c r="B169" s="49">
        <v>4.0305487678389929</v>
      </c>
      <c r="C169" s="49">
        <v>3.851736383218614</v>
      </c>
      <c r="D169" s="49">
        <v>3.6931140390804531</v>
      </c>
      <c r="E169" s="49">
        <v>3.549013070371652</v>
      </c>
      <c r="F169" s="49">
        <v>3.4158223142749118</v>
      </c>
      <c r="G169" s="49">
        <v>3.291110184634531</v>
      </c>
      <c r="H169" s="49">
        <v>3.1731670933949121</v>
      </c>
      <c r="I169" s="49">
        <v>3.0607486932636312</v>
      </c>
      <c r="J169" s="49">
        <v>2.9529231407611181</v>
      </c>
      <c r="K169" s="49">
        <v>2.848975821707378</v>
      </c>
      <c r="L169" s="49">
        <v>2.748347533855283</v>
      </c>
      <c r="M169" s="49">
        <v>2.6806049850680589</v>
      </c>
      <c r="N169" s="49">
        <v>2.6174932430715492</v>
      </c>
      <c r="O169" s="49">
        <v>2.5575394965112839</v>
      </c>
      <c r="P169" s="49">
        <v>2.5004845318098501</v>
      </c>
      <c r="Q169" s="49">
        <v>2.445375342016169</v>
      </c>
      <c r="R169" s="49">
        <v>2.3916279512193581</v>
      </c>
      <c r="S169" s="49">
        <v>2.3404702881081572</v>
      </c>
      <c r="T169" s="49">
        <v>2.291017400887132</v>
      </c>
      <c r="U169" s="49">
        <v>2.243420088598397</v>
      </c>
      <c r="V169" s="49">
        <v>2.1969544030621169</v>
      </c>
      <c r="W169" s="49">
        <v>2.1500575300303608</v>
      </c>
      <c r="X169" s="49">
        <v>2.1038407398429011</v>
      </c>
      <c r="Y169" s="49">
        <v>2.0594061942263959</v>
      </c>
      <c r="Z169" s="49">
        <v>2.0208428975877242</v>
      </c>
      <c r="AA169" s="49">
        <v>1.9574152209065701</v>
      </c>
      <c r="AB169" s="49">
        <v>1.914555332289781</v>
      </c>
      <c r="AC169" s="49">
        <v>1.8733270268091089</v>
      </c>
      <c r="AD169" s="49">
        <v>1.83356583157482</v>
      </c>
      <c r="AE169" s="49">
        <v>1.795132645119917</v>
      </c>
      <c r="AF169" s="50">
        <v>1.757908777586487</v>
      </c>
    </row>
    <row r="170" spans="1:32" hidden="1">
      <c r="A170" s="49" t="s">
        <v>485</v>
      </c>
      <c r="B170" s="49">
        <v>4.1851562999301946</v>
      </c>
      <c r="C170" s="49">
        <v>3.999084651893289</v>
      </c>
      <c r="D170" s="49">
        <v>3.834213759671512</v>
      </c>
      <c r="E170" s="49">
        <v>3.684591003940334</v>
      </c>
      <c r="F170" s="49">
        <v>3.5464244015480859</v>
      </c>
      <c r="G170" s="49">
        <v>3.4171606597967878</v>
      </c>
      <c r="H170" s="49">
        <v>3.295004658411024</v>
      </c>
      <c r="I170" s="49">
        <v>3.1786498226022171</v>
      </c>
      <c r="J170" s="49">
        <v>3.0671177317201632</v>
      </c>
      <c r="K170" s="49">
        <v>2.9596580708905309</v>
      </c>
      <c r="L170" s="49">
        <v>2.8556837167447759</v>
      </c>
      <c r="M170" s="49">
        <v>2.785114495303072</v>
      </c>
      <c r="N170" s="49">
        <v>2.7194056048962731</v>
      </c>
      <c r="O170" s="49">
        <v>2.6570092654462019</v>
      </c>
      <c r="P170" s="49">
        <v>2.5976532225835069</v>
      </c>
      <c r="Q170" s="49">
        <v>2.5403359545691</v>
      </c>
      <c r="R170" s="49">
        <v>2.4844437837086382</v>
      </c>
      <c r="S170" s="49">
        <v>2.4312675548384211</v>
      </c>
      <c r="T170" s="49">
        <v>2.3798772269589472</v>
      </c>
      <c r="U170" s="49">
        <v>2.3304314512904001</v>
      </c>
      <c r="V170" s="49">
        <v>2.282169374131827</v>
      </c>
      <c r="W170" s="49">
        <v>2.2334459850056998</v>
      </c>
      <c r="X170" s="49">
        <v>2.1854319220863081</v>
      </c>
      <c r="Y170" s="49">
        <v>2.1392858292477062</v>
      </c>
      <c r="Z170" s="49">
        <v>2.09930603928975</v>
      </c>
      <c r="AA170" s="49">
        <v>2.0331841447404111</v>
      </c>
      <c r="AB170" s="49">
        <v>1.9886773217668929</v>
      </c>
      <c r="AC170" s="49">
        <v>1.945880404265742</v>
      </c>
      <c r="AD170" s="49">
        <v>1.904620575748418</v>
      </c>
      <c r="AE170" s="49">
        <v>1.8647516881279951</v>
      </c>
      <c r="AF170" s="50">
        <v>1.8261490481254761</v>
      </c>
    </row>
    <row r="171" spans="1:32" hidden="1">
      <c r="A171" s="49" t="s">
        <v>486</v>
      </c>
      <c r="B171" s="49">
        <v>5.242606317995727</v>
      </c>
      <c r="C171" s="49">
        <v>5.0066931733763713</v>
      </c>
      <c r="D171" s="49">
        <v>4.7990820902518392</v>
      </c>
      <c r="E171" s="49">
        <v>4.6118021152316526</v>
      </c>
      <c r="F171" s="49">
        <v>4.4397754083437473</v>
      </c>
      <c r="G171" s="49">
        <v>4.2795828020051783</v>
      </c>
      <c r="H171" s="49">
        <v>4.1288203937182821</v>
      </c>
      <c r="I171" s="49">
        <v>3.985738509852109</v>
      </c>
      <c r="J171" s="49">
        <v>3.8490269327087061</v>
      </c>
      <c r="K171" s="49">
        <v>3.7176809267961248</v>
      </c>
      <c r="L171" s="49">
        <v>3.5909143106037611</v>
      </c>
      <c r="M171" s="49">
        <v>3.5009199431178528</v>
      </c>
      <c r="N171" s="49">
        <v>3.4173666562261928</v>
      </c>
      <c r="O171" s="49">
        <v>3.3381903217318678</v>
      </c>
      <c r="P171" s="49">
        <v>3.2630297129957468</v>
      </c>
      <c r="Q171" s="49">
        <v>3.1905487503582428</v>
      </c>
      <c r="R171" s="49">
        <v>3.1199288399563812</v>
      </c>
      <c r="S171" s="49">
        <v>3.052896882509621</v>
      </c>
      <c r="T171" s="49">
        <v>2.988211442726747</v>
      </c>
      <c r="U171" s="49">
        <v>2.9260861440520052</v>
      </c>
      <c r="V171" s="49">
        <v>2.8655048882461882</v>
      </c>
      <c r="W171" s="49">
        <v>2.8042754495630642</v>
      </c>
      <c r="X171" s="49">
        <v>2.7439565576605109</v>
      </c>
      <c r="Y171" s="49">
        <v>2.6860984707269391</v>
      </c>
      <c r="Z171" s="49">
        <v>2.6364508225962018</v>
      </c>
      <c r="AA171" s="49">
        <v>2.551801111593818</v>
      </c>
      <c r="AB171" s="49">
        <v>2.4960258783036</v>
      </c>
      <c r="AC171" s="49">
        <v>2.4425021430864269</v>
      </c>
      <c r="AD171" s="49">
        <v>2.3909992631010382</v>
      </c>
      <c r="AE171" s="49">
        <v>2.3413222555214208</v>
      </c>
      <c r="AF171" s="50">
        <v>2.2933048244880849</v>
      </c>
    </row>
    <row r="172" spans="1:32" hidden="1">
      <c r="A172" s="49" t="s">
        <v>487</v>
      </c>
      <c r="B172" s="49">
        <v>4.3084469132741807</v>
      </c>
      <c r="C172" s="49">
        <v>4.1181351038096352</v>
      </c>
      <c r="D172" s="49">
        <v>3.933654247559359</v>
      </c>
      <c r="E172" s="49">
        <v>3.7537089715248082</v>
      </c>
      <c r="F172" s="49">
        <v>3.577369197516393</v>
      </c>
      <c r="G172" s="49">
        <v>3.403943695683942</v>
      </c>
      <c r="H172" s="49">
        <v>3.2329037951380588</v>
      </c>
      <c r="I172" s="49">
        <v>3.0638351804622141</v>
      </c>
      <c r="J172" s="49">
        <v>2.8964062436035518</v>
      </c>
      <c r="K172" s="49">
        <v>2.7303466212925742</v>
      </c>
      <c r="L172" s="49">
        <v>2.565432230568879</v>
      </c>
      <c r="M172" s="49">
        <v>2.5047294850663628</v>
      </c>
      <c r="N172" s="49">
        <v>2.4513123447955132</v>
      </c>
      <c r="O172" s="49">
        <v>2.398681105368178</v>
      </c>
      <c r="P172" s="49">
        <v>2.3468917411760022</v>
      </c>
      <c r="Q172" s="49">
        <v>2.2961835537547302</v>
      </c>
      <c r="R172" s="49">
        <v>2.2458407679027759</v>
      </c>
      <c r="S172" s="49">
        <v>2.1959814884056881</v>
      </c>
      <c r="T172" s="49">
        <v>2.147869494770307</v>
      </c>
      <c r="U172" s="49">
        <v>2.0994923971746511</v>
      </c>
      <c r="V172" s="49">
        <v>2.0509951163300202</v>
      </c>
      <c r="W172" s="49">
        <v>2.0059443504387469</v>
      </c>
      <c r="X172" s="49">
        <v>1.961519736360082</v>
      </c>
      <c r="Y172" s="49">
        <v>1.9173301211704741</v>
      </c>
      <c r="Z172" s="49">
        <v>1.8754170490659119</v>
      </c>
      <c r="AA172" s="49">
        <v>1.8151548381649349</v>
      </c>
      <c r="AB172" s="49">
        <v>1.7690577066006721</v>
      </c>
      <c r="AC172" s="49">
        <v>1.7234247476680551</v>
      </c>
      <c r="AD172" s="49">
        <v>1.6782010971389369</v>
      </c>
      <c r="AE172" s="49">
        <v>1.6333386291718619</v>
      </c>
      <c r="AF172" s="50">
        <v>1.5887948546052919</v>
      </c>
    </row>
    <row r="173" spans="1:32" hidden="1">
      <c r="A173" s="49" t="s">
        <v>488</v>
      </c>
      <c r="B173" s="49">
        <v>5.96500434494682</v>
      </c>
      <c r="C173" s="49">
        <v>5.7227325203003847</v>
      </c>
      <c r="D173" s="49">
        <v>5.4895090499170198</v>
      </c>
      <c r="E173" s="49">
        <v>5.2630705937093047</v>
      </c>
      <c r="F173" s="49">
        <v>5.0417832199000419</v>
      </c>
      <c r="G173" s="49">
        <v>4.824423972766386</v>
      </c>
      <c r="H173" s="49">
        <v>4.6100490398816136</v>
      </c>
      <c r="I173" s="49">
        <v>4.3979104129024087</v>
      </c>
      <c r="J173" s="49">
        <v>4.1874011329355127</v>
      </c>
      <c r="K173" s="49">
        <v>3.978018121189741</v>
      </c>
      <c r="L173" s="49">
        <v>3.769336226979831</v>
      </c>
      <c r="M173" s="49">
        <v>3.684188017741254</v>
      </c>
      <c r="N173" s="49">
        <v>3.6112372665632591</v>
      </c>
      <c r="O173" s="49">
        <v>3.5395076484110208</v>
      </c>
      <c r="P173" s="49">
        <v>3.4690912029160801</v>
      </c>
      <c r="Q173" s="49">
        <v>3.4003884208859758</v>
      </c>
      <c r="R173" s="49">
        <v>3.3321912903117692</v>
      </c>
      <c r="S173" s="49">
        <v>3.264697117448959</v>
      </c>
      <c r="T173" s="49">
        <v>3.2000289056304489</v>
      </c>
      <c r="U173" s="49">
        <v>3.1347997474811771</v>
      </c>
      <c r="V173" s="49">
        <v>3.0692532711285589</v>
      </c>
      <c r="W173" s="49">
        <v>3.0099275876376459</v>
      </c>
      <c r="X173" s="49">
        <v>2.9514508384151812</v>
      </c>
      <c r="Y173" s="49">
        <v>2.8931588522480691</v>
      </c>
      <c r="Z173" s="49">
        <v>2.8384598616175198</v>
      </c>
      <c r="AA173" s="49">
        <v>2.7528597772060261</v>
      </c>
      <c r="AB173" s="49">
        <v>2.6907376887677792</v>
      </c>
      <c r="AC173" s="49">
        <v>2.629160162884205</v>
      </c>
      <c r="AD173" s="49">
        <v>2.568025906092152</v>
      </c>
      <c r="AE173" s="49">
        <v>2.507244777275766</v>
      </c>
      <c r="AF173" s="50">
        <v>2.446735901575726</v>
      </c>
    </row>
    <row r="174" spans="1:32" hidden="1">
      <c r="A174" s="49" t="s">
        <v>489</v>
      </c>
      <c r="B174" s="49">
        <v>7.2895115067089318</v>
      </c>
      <c r="C174" s="49">
        <v>7.0054513027749241</v>
      </c>
      <c r="D174" s="49">
        <v>6.7329307990893668</v>
      </c>
      <c r="E174" s="49">
        <v>6.4689027435649171</v>
      </c>
      <c r="F174" s="49">
        <v>6.2111561117380916</v>
      </c>
      <c r="G174" s="49">
        <v>5.9580248765984098</v>
      </c>
      <c r="H174" s="49">
        <v>5.7082121473024987</v>
      </c>
      <c r="I174" s="49">
        <v>5.460678904069014</v>
      </c>
      <c r="J174" s="49">
        <v>5.2145708010321883</v>
      </c>
      <c r="K174" s="49">
        <v>4.9691683795737278</v>
      </c>
      <c r="L174" s="49">
        <v>4.7238522051879679</v>
      </c>
      <c r="M174" s="49">
        <v>4.6193543570084126</v>
      </c>
      <c r="N174" s="49">
        <v>4.5308616505743764</v>
      </c>
      <c r="O174" s="49">
        <v>4.443911938166119</v>
      </c>
      <c r="P174" s="49">
        <v>4.3586242786229734</v>
      </c>
      <c r="Q174" s="49">
        <v>4.2755233676362732</v>
      </c>
      <c r="R174" s="49">
        <v>4.1930173219158826</v>
      </c>
      <c r="S174" s="49">
        <v>4.111363980904617</v>
      </c>
      <c r="T174" s="49">
        <v>4.0333525907474126</v>
      </c>
      <c r="U174" s="49">
        <v>3.9545271570808289</v>
      </c>
      <c r="V174" s="49">
        <v>3.8752071206714791</v>
      </c>
      <c r="W174" s="49">
        <v>3.8041349772904312</v>
      </c>
      <c r="X174" s="49">
        <v>3.734137448752469</v>
      </c>
      <c r="Y174" s="49">
        <v>3.664338934425762</v>
      </c>
      <c r="Z174" s="49">
        <v>3.5992133492539282</v>
      </c>
      <c r="AA174" s="49">
        <v>3.4934491386815392</v>
      </c>
      <c r="AB174" s="49">
        <v>3.418473207050067</v>
      </c>
      <c r="AC174" s="49">
        <v>3.344156618911049</v>
      </c>
      <c r="AD174" s="49">
        <v>3.2703623365940051</v>
      </c>
      <c r="AE174" s="49">
        <v>3.196967731583817</v>
      </c>
      <c r="AF174" s="50">
        <v>3.1238620920456341</v>
      </c>
    </row>
    <row r="175" spans="1:32" hidden="1">
      <c r="A175" s="49" t="s">
        <v>490</v>
      </c>
      <c r="B175" s="49">
        <v>8.6692404436432788</v>
      </c>
      <c r="C175" s="49">
        <v>8.3065839098565171</v>
      </c>
      <c r="D175" s="49">
        <v>7.9714965867050864</v>
      </c>
      <c r="E175" s="49">
        <v>7.6556338639835184</v>
      </c>
      <c r="F175" s="49">
        <v>7.3536963285593178</v>
      </c>
      <c r="G175" s="49">
        <v>7.0621023159052037</v>
      </c>
      <c r="H175" s="49">
        <v>6.7783104592711476</v>
      </c>
      <c r="I175" s="49">
        <v>6.5004448569861211</v>
      </c>
      <c r="J175" s="49">
        <v>6.2270741669138463</v>
      </c>
      <c r="K175" s="49">
        <v>5.9570746312670826</v>
      </c>
      <c r="L175" s="49">
        <v>5.6895415089656618</v>
      </c>
      <c r="M175" s="49">
        <v>5.5403971643785308</v>
      </c>
      <c r="N175" s="49">
        <v>5.4064814728691593</v>
      </c>
      <c r="O175" s="49">
        <v>5.282347489722186</v>
      </c>
      <c r="P175" s="49">
        <v>5.1657595643655059</v>
      </c>
      <c r="Q175" s="49">
        <v>5.0553476467501861</v>
      </c>
      <c r="R175" s="49">
        <v>4.9506930061716723</v>
      </c>
      <c r="S175" s="49">
        <v>4.849477172345642</v>
      </c>
      <c r="T175" s="49">
        <v>4.751922881201315</v>
      </c>
      <c r="U175" s="49">
        <v>4.6583715322177968</v>
      </c>
      <c r="V175" s="49">
        <v>4.5658070129296586</v>
      </c>
      <c r="W175" s="49">
        <v>4.4657077649042973</v>
      </c>
      <c r="X175" s="49">
        <v>4.3680920100485094</v>
      </c>
      <c r="Y175" s="49">
        <v>4.2741737941129534</v>
      </c>
      <c r="Z175" s="49">
        <v>4.1863463415928273</v>
      </c>
      <c r="AA175" s="49">
        <v>4.0705371418181766</v>
      </c>
      <c r="AB175" s="49">
        <v>3.9805656424956939</v>
      </c>
      <c r="AC175" s="49">
        <v>3.893009942992038</v>
      </c>
      <c r="AD175" s="49">
        <v>3.807497956916599</v>
      </c>
      <c r="AE175" s="49">
        <v>3.723722554135918</v>
      </c>
      <c r="AF175" s="50">
        <v>3.6414269394294791</v>
      </c>
    </row>
    <row r="176" spans="1:32" hidden="1">
      <c r="A176" s="49" t="s">
        <v>491</v>
      </c>
      <c r="B176" s="49">
        <v>9.6749111049516685</v>
      </c>
      <c r="C176" s="49">
        <v>9.2802021048250793</v>
      </c>
      <c r="D176" s="49">
        <v>8.9186966198365631</v>
      </c>
      <c r="E176" s="49">
        <v>8.5805124050342432</v>
      </c>
      <c r="F176" s="49">
        <v>8.2593841726912558</v>
      </c>
      <c r="G176" s="49">
        <v>7.9510869199037622</v>
      </c>
      <c r="H176" s="49">
        <v>7.6526314521670766</v>
      </c>
      <c r="I176" s="49">
        <v>7.3618193691064739</v>
      </c>
      <c r="J176" s="49">
        <v>7.0769808684048439</v>
      </c>
      <c r="K176" s="49">
        <v>6.7968122219774951</v>
      </c>
      <c r="L176" s="49">
        <v>6.5202707334842582</v>
      </c>
      <c r="M176" s="49">
        <v>6.3508500943876429</v>
      </c>
      <c r="N176" s="49">
        <v>6.1998515456688121</v>
      </c>
      <c r="O176" s="49">
        <v>6.0607053928888854</v>
      </c>
      <c r="P176" s="49">
        <v>5.930719712082281</v>
      </c>
      <c r="Q176" s="49">
        <v>5.8082468316585718</v>
      </c>
      <c r="R176" s="49">
        <v>5.6927893957038247</v>
      </c>
      <c r="S176" s="49">
        <v>5.5815459394952622</v>
      </c>
      <c r="T176" s="49">
        <v>5.4747927646300374</v>
      </c>
      <c r="U176" s="49">
        <v>5.3729507997000976</v>
      </c>
      <c r="V176" s="49">
        <v>5.2723653820345264</v>
      </c>
      <c r="W176" s="49">
        <v>5.1619288305742757</v>
      </c>
      <c r="X176" s="49">
        <v>5.0546317169392427</v>
      </c>
      <c r="Y176" s="49">
        <v>4.9519585576535956</v>
      </c>
      <c r="Z176" s="49">
        <v>4.8568320522681123</v>
      </c>
      <c r="AA176" s="49">
        <v>4.7277901052820752</v>
      </c>
      <c r="AB176" s="49">
        <v>4.6303336534166917</v>
      </c>
      <c r="AC176" s="49">
        <v>4.5359749746238833</v>
      </c>
      <c r="AD176" s="49">
        <v>4.4442700021911454</v>
      </c>
      <c r="AE176" s="49">
        <v>4.3548532279806063</v>
      </c>
      <c r="AF176" s="50">
        <v>4.2674200519870968</v>
      </c>
    </row>
    <row r="177" spans="1:32" hidden="1">
      <c r="A177" s="49" t="s">
        <v>492</v>
      </c>
      <c r="B177" s="49">
        <v>8.1945888109919913</v>
      </c>
      <c r="C177" s="49">
        <v>7.7334624614286067</v>
      </c>
      <c r="D177" s="49">
        <v>7.2956086181238344</v>
      </c>
      <c r="E177" s="49">
        <v>6.8742229589714663</v>
      </c>
      <c r="F177" s="49">
        <v>6.4649396668862922</v>
      </c>
      <c r="G177" s="49">
        <v>6.0647938722815411</v>
      </c>
      <c r="H177" s="49">
        <v>5.6716798897707781</v>
      </c>
      <c r="I177" s="49">
        <v>5.284046669872418</v>
      </c>
      <c r="J177" s="49">
        <v>4.9007163009273871</v>
      </c>
      <c r="K177" s="49">
        <v>4.5207705837021184</v>
      </c>
      <c r="L177" s="49">
        <v>4.1434772974179674</v>
      </c>
      <c r="M177" s="49">
        <v>4.0227923929849929</v>
      </c>
      <c r="N177" s="49">
        <v>3.906291044232221</v>
      </c>
      <c r="O177" s="49">
        <v>3.7925757799426729</v>
      </c>
      <c r="P177" s="49">
        <v>3.6814093323984332</v>
      </c>
      <c r="Q177" s="49">
        <v>3.5718869721665292</v>
      </c>
      <c r="R177" s="49">
        <v>3.4634558946966481</v>
      </c>
      <c r="S177" s="49">
        <v>3.357303552815543</v>
      </c>
      <c r="T177" s="49">
        <v>3.2525872774848401</v>
      </c>
      <c r="U177" s="49">
        <v>3.1494589647992872</v>
      </c>
      <c r="V177" s="49">
        <v>3.047228318787627</v>
      </c>
      <c r="W177" s="49">
        <v>2.945630598919895</v>
      </c>
      <c r="X177" s="49">
        <v>2.8442620776213681</v>
      </c>
      <c r="Y177" s="49">
        <v>2.744179340153079</v>
      </c>
      <c r="Z177" s="49">
        <v>2.649284991459584</v>
      </c>
      <c r="AA177" s="49">
        <v>2.5302349502254451</v>
      </c>
      <c r="AB177" s="49">
        <v>2.4304220291213681</v>
      </c>
      <c r="AC177" s="49">
        <v>2.331743288906106</v>
      </c>
      <c r="AD177" s="49">
        <v>2.23403634233093</v>
      </c>
      <c r="AE177" s="49">
        <v>2.137163516021499</v>
      </c>
      <c r="AF177" s="50">
        <v>2.0410069974672109</v>
      </c>
    </row>
    <row r="178" spans="1:32" hidden="1">
      <c r="A178" s="49" t="s">
        <v>493</v>
      </c>
      <c r="B178" s="49">
        <v>8.4357786848010328</v>
      </c>
      <c r="C178" s="49">
        <v>7.9610070830107391</v>
      </c>
      <c r="D178" s="49">
        <v>7.5107088544237417</v>
      </c>
      <c r="E178" s="49">
        <v>7.0777174714046502</v>
      </c>
      <c r="F178" s="49">
        <v>6.6574346513072937</v>
      </c>
      <c r="G178" s="49">
        <v>6.2467375862236452</v>
      </c>
      <c r="H178" s="49">
        <v>5.8434083469205156</v>
      </c>
      <c r="I178" s="49">
        <v>5.4458131243559329</v>
      </c>
      <c r="J178" s="49">
        <v>5.0527110695619744</v>
      </c>
      <c r="K178" s="49">
        <v>4.663134828949099</v>
      </c>
      <c r="L178" s="49">
        <v>4.2763128834727944</v>
      </c>
      <c r="M178" s="49">
        <v>4.1519313792324661</v>
      </c>
      <c r="N178" s="49">
        <v>4.0319383935762874</v>
      </c>
      <c r="O178" s="49">
        <v>3.9148632248787139</v>
      </c>
      <c r="P178" s="49">
        <v>3.800455761626802</v>
      </c>
      <c r="Q178" s="49">
        <v>3.687764074189344</v>
      </c>
      <c r="R178" s="49">
        <v>3.5762065781794479</v>
      </c>
      <c r="S178" s="49">
        <v>3.467031570973548</v>
      </c>
      <c r="T178" s="49">
        <v>3.3593526408581749</v>
      </c>
      <c r="U178" s="49">
        <v>3.253329167562601</v>
      </c>
      <c r="V178" s="49">
        <v>3.1482352210455691</v>
      </c>
      <c r="W178" s="49">
        <v>3.043777258160683</v>
      </c>
      <c r="X178" s="49">
        <v>2.9395493386444431</v>
      </c>
      <c r="Y178" s="49">
        <v>2.8366616736013541</v>
      </c>
      <c r="Z178" s="49">
        <v>2.7392148471333848</v>
      </c>
      <c r="AA178" s="49">
        <v>2.616373997513687</v>
      </c>
      <c r="AB178" s="49">
        <v>2.513736602338017</v>
      </c>
      <c r="AC178" s="49">
        <v>2.4122790329289341</v>
      </c>
      <c r="AD178" s="49">
        <v>2.311830249963339</v>
      </c>
      <c r="AE178" s="49">
        <v>2.2122452043376311</v>
      </c>
      <c r="AF178" s="50">
        <v>2.113399732247752</v>
      </c>
    </row>
    <row r="179" spans="1:32" hidden="1">
      <c r="A179" s="49" t="s">
        <v>494</v>
      </c>
      <c r="B179" s="49">
        <v>10.018324745672389</v>
      </c>
      <c r="C179" s="49">
        <v>9.4571831264484842</v>
      </c>
      <c r="D179" s="49">
        <v>8.9277490961980419</v>
      </c>
      <c r="E179" s="49">
        <v>8.4207371707149381</v>
      </c>
      <c r="F179" s="49">
        <v>7.9301934373071754</v>
      </c>
      <c r="G179" s="49">
        <v>7.4520774811357366</v>
      </c>
      <c r="H179" s="49">
        <v>6.9835220841662586</v>
      </c>
      <c r="I179" s="49">
        <v>6.5224171532243433</v>
      </c>
      <c r="J179" s="49">
        <v>6.0671618071012894</v>
      </c>
      <c r="K179" s="49">
        <v>5.6165094757216627</v>
      </c>
      <c r="L179" s="49">
        <v>5.1694672233491543</v>
      </c>
      <c r="M179" s="49">
        <v>5.0200473985631504</v>
      </c>
      <c r="N179" s="49">
        <v>4.8764274240788339</v>
      </c>
      <c r="O179" s="49">
        <v>4.7366496346956408</v>
      </c>
      <c r="P179" s="49">
        <v>4.6003830627285662</v>
      </c>
      <c r="Q179" s="49">
        <v>4.4663598599590042</v>
      </c>
      <c r="R179" s="49">
        <v>4.3338053366065656</v>
      </c>
      <c r="S179" s="49">
        <v>4.204387269448679</v>
      </c>
      <c r="T179" s="49">
        <v>4.0769241803931324</v>
      </c>
      <c r="U179" s="49">
        <v>3.951630447973228</v>
      </c>
      <c r="V179" s="49">
        <v>3.8275377683300258</v>
      </c>
      <c r="W179" s="49">
        <v>3.7040792756348409</v>
      </c>
      <c r="X179" s="49">
        <v>3.5808829425673889</v>
      </c>
      <c r="Y179" s="49">
        <v>3.4594317269509869</v>
      </c>
      <c r="Z179" s="49">
        <v>3.345203978943232</v>
      </c>
      <c r="AA179" s="49">
        <v>3.1970003876562099</v>
      </c>
      <c r="AB179" s="49">
        <v>3.0757439907934772</v>
      </c>
      <c r="AC179" s="49">
        <v>2.9560161760085299</v>
      </c>
      <c r="AD179" s="49">
        <v>2.8375876560059758</v>
      </c>
      <c r="AE179" s="49">
        <v>2.720263811004354</v>
      </c>
      <c r="AF179" s="50">
        <v>2.603877871095801</v>
      </c>
    </row>
    <row r="180" spans="1:32" hidden="1">
      <c r="A180" s="49" t="s">
        <v>495</v>
      </c>
      <c r="B180" s="49">
        <v>5.9380980946573132</v>
      </c>
      <c r="C180" s="49">
        <v>5.7763627092804084</v>
      </c>
      <c r="D180" s="49">
        <v>5.6281730801048937</v>
      </c>
      <c r="E180" s="49">
        <v>5.4905463721453334</v>
      </c>
      <c r="F180" s="49">
        <v>5.3613539990573091</v>
      </c>
      <c r="G180" s="49">
        <v>5.2390252785894411</v>
      </c>
      <c r="H180" s="49">
        <v>5.1223688131848846</v>
      </c>
      <c r="I180" s="49">
        <v>5.0104597410776543</v>
      </c>
      <c r="J180" s="49">
        <v>4.9025657853722517</v>
      </c>
      <c r="K180" s="49">
        <v>4.7980971549803932</v>
      </c>
      <c r="L180" s="49">
        <v>4.6965716508643673</v>
      </c>
      <c r="M180" s="49">
        <v>4.5986323512081384</v>
      </c>
      <c r="N180" s="49">
        <v>4.5200104607670477</v>
      </c>
      <c r="O180" s="49">
        <v>4.4438903942205474</v>
      </c>
      <c r="P180" s="49">
        <v>4.3703948249535518</v>
      </c>
      <c r="Q180" s="49">
        <v>4.3001140584861233</v>
      </c>
      <c r="R180" s="49">
        <v>4.2311989251899664</v>
      </c>
      <c r="S180" s="49">
        <v>4.1639377852605577</v>
      </c>
      <c r="T180" s="49">
        <v>4.1015248401181639</v>
      </c>
      <c r="U180" s="49">
        <v>4.0388291783848516</v>
      </c>
      <c r="V180" s="49">
        <v>3.9762162137109871</v>
      </c>
      <c r="W180" s="49">
        <v>3.920933214145617</v>
      </c>
      <c r="X180" s="49">
        <v>3.867834068834989</v>
      </c>
      <c r="Y180" s="49">
        <v>3.815924357381733</v>
      </c>
      <c r="Z180" s="49">
        <v>3.7703243252591419</v>
      </c>
      <c r="AA180" s="49">
        <v>3.6793034557222888</v>
      </c>
      <c r="AB180" s="49">
        <v>3.624449972103593</v>
      </c>
      <c r="AC180" s="49">
        <v>3.5713577222084281</v>
      </c>
      <c r="AD180" s="49">
        <v>3.51988237123898</v>
      </c>
      <c r="AE180" s="49">
        <v>3.469897613069596</v>
      </c>
      <c r="AF180" s="50">
        <v>3.4212922567805482</v>
      </c>
    </row>
    <row r="181" spans="1:32" hidden="1">
      <c r="A181" s="49" t="s">
        <v>496</v>
      </c>
      <c r="B181" s="49">
        <v>6.4395950617862141</v>
      </c>
      <c r="C181" s="49">
        <v>6.1548733276914227</v>
      </c>
      <c r="D181" s="49">
        <v>5.9019173564562699</v>
      </c>
      <c r="E181" s="49">
        <v>5.6717826520025749</v>
      </c>
      <c r="F181" s="49">
        <v>5.4587703021648224</v>
      </c>
      <c r="G181" s="49">
        <v>5.2590423038324881</v>
      </c>
      <c r="H181" s="49">
        <v>5.0698998039311034</v>
      </c>
      <c r="I181" s="49">
        <v>4.8893780709385366</v>
      </c>
      <c r="J181" s="49">
        <v>4.7160055361050066</v>
      </c>
      <c r="K181" s="49">
        <v>4.54865347539738</v>
      </c>
      <c r="L181" s="49">
        <v>4.3864384699939967</v>
      </c>
      <c r="M181" s="49">
        <v>4.2788329686019742</v>
      </c>
      <c r="N181" s="49">
        <v>4.1784744820743889</v>
      </c>
      <c r="O181" s="49">
        <v>4.0830635190573137</v>
      </c>
      <c r="P181" s="49">
        <v>3.9921974677831451</v>
      </c>
      <c r="Q181" s="49">
        <v>3.9043871935261758</v>
      </c>
      <c r="R181" s="49">
        <v>3.8187198455432458</v>
      </c>
      <c r="S181" s="49">
        <v>3.737119556368246</v>
      </c>
      <c r="T181" s="49">
        <v>3.6582022735138189</v>
      </c>
      <c r="U181" s="49">
        <v>3.582205616036418</v>
      </c>
      <c r="V181" s="49">
        <v>3.507996291956982</v>
      </c>
      <c r="W181" s="49">
        <v>3.4331312027812371</v>
      </c>
      <c r="X181" s="49">
        <v>3.359345273232031</v>
      </c>
      <c r="Y181" s="49">
        <v>3.288365951844193</v>
      </c>
      <c r="Z181" s="49">
        <v>3.2266025668440959</v>
      </c>
      <c r="AA181" s="49">
        <v>3.1258768354789579</v>
      </c>
      <c r="AB181" s="49">
        <v>3.0574035040662588</v>
      </c>
      <c r="AC181" s="49">
        <v>2.9914998945471352</v>
      </c>
      <c r="AD181" s="49">
        <v>2.9279080230344841</v>
      </c>
      <c r="AE181" s="49">
        <v>2.8664096785849882</v>
      </c>
      <c r="AF181" s="50">
        <v>2.8068186486154199</v>
      </c>
    </row>
    <row r="182" spans="1:32" hidden="1">
      <c r="A182" s="49" t="s">
        <v>497</v>
      </c>
      <c r="B182" s="49">
        <v>8.3428604265540507</v>
      </c>
      <c r="C182" s="49">
        <v>8.0121304887043365</v>
      </c>
      <c r="D182" s="49">
        <v>7.6935450720348557</v>
      </c>
      <c r="E182" s="49">
        <v>7.3837322699867904</v>
      </c>
      <c r="F182" s="49">
        <v>7.0802353980075576</v>
      </c>
      <c r="G182" s="49">
        <v>6.7811935851380998</v>
      </c>
      <c r="H182" s="49">
        <v>6.4851488056986826</v>
      </c>
      <c r="I182" s="49">
        <v>6.1909237065156031</v>
      </c>
      <c r="J182" s="49">
        <v>5.897541152587026</v>
      </c>
      <c r="K182" s="49">
        <v>5.6041694231325083</v>
      </c>
      <c r="L182" s="49">
        <v>5.3100837526177234</v>
      </c>
      <c r="M182" s="49">
        <v>5.1906574278013746</v>
      </c>
      <c r="N182" s="49">
        <v>5.0883909908343554</v>
      </c>
      <c r="O182" s="49">
        <v>4.9877556448375424</v>
      </c>
      <c r="P182" s="49">
        <v>4.8888766313289373</v>
      </c>
      <c r="Q182" s="49">
        <v>4.7923136660131629</v>
      </c>
      <c r="R182" s="49">
        <v>4.6963580138007561</v>
      </c>
      <c r="S182" s="49">
        <v>4.6012842976869166</v>
      </c>
      <c r="T182" s="49">
        <v>4.5100766151268976</v>
      </c>
      <c r="U182" s="49">
        <v>4.417961186079812</v>
      </c>
      <c r="V182" s="49">
        <v>4.3252797714564366</v>
      </c>
      <c r="W182" s="49">
        <v>4.2420264636559164</v>
      </c>
      <c r="X182" s="49">
        <v>4.1597658208426882</v>
      </c>
      <c r="Y182" s="49">
        <v>4.0775534525271873</v>
      </c>
      <c r="Z182" s="49">
        <v>4.0001525937462494</v>
      </c>
      <c r="AA182" s="49">
        <v>3.8792572294516181</v>
      </c>
      <c r="AB182" s="49">
        <v>3.7910186459759498</v>
      </c>
      <c r="AC182" s="49">
        <v>3.703293835377945</v>
      </c>
      <c r="AD182" s="49">
        <v>3.615926093081729</v>
      </c>
      <c r="AE182" s="49">
        <v>3.5287738771975872</v>
      </c>
      <c r="AF182" s="50">
        <v>3.4417080878000128</v>
      </c>
    </row>
    <row r="183" spans="1:32" hidden="1">
      <c r="A183" s="49" t="s">
        <v>498</v>
      </c>
      <c r="B183" s="49">
        <v>12.834691380302971</v>
      </c>
      <c r="C183" s="49">
        <v>12.1170577874878</v>
      </c>
      <c r="D183" s="49">
        <v>11.4391694822916</v>
      </c>
      <c r="E183" s="49">
        <v>10.78876202356405</v>
      </c>
      <c r="F183" s="49">
        <v>10.157937662219171</v>
      </c>
      <c r="G183" s="49">
        <v>9.5413069450811108</v>
      </c>
      <c r="H183" s="49">
        <v>8.9350179319146008</v>
      </c>
      <c r="I183" s="49">
        <v>8.3362102135553986</v>
      </c>
      <c r="J183" s="49">
        <v>7.7426893440683067</v>
      </c>
      <c r="K183" s="49">
        <v>7.1527232371034204</v>
      </c>
      <c r="L183" s="49">
        <v>6.5649096906846731</v>
      </c>
      <c r="M183" s="49">
        <v>6.3744522311325369</v>
      </c>
      <c r="N183" s="49">
        <v>6.1909437039577178</v>
      </c>
      <c r="O183" s="49">
        <v>6.0120288591939239</v>
      </c>
      <c r="P183" s="49">
        <v>5.8373012632693744</v>
      </c>
      <c r="Q183" s="49">
        <v>5.6652391047620556</v>
      </c>
      <c r="R183" s="49">
        <v>5.4949132540769199</v>
      </c>
      <c r="S183" s="49">
        <v>5.3283034552807678</v>
      </c>
      <c r="T183" s="49">
        <v>5.1639955734848844</v>
      </c>
      <c r="U183" s="49">
        <v>5.0022379966941086</v>
      </c>
      <c r="V183" s="49">
        <v>4.8418751997636784</v>
      </c>
      <c r="W183" s="49">
        <v>4.6832149194062893</v>
      </c>
      <c r="X183" s="49">
        <v>4.5246817535674353</v>
      </c>
      <c r="Y183" s="49">
        <v>4.3680185534993949</v>
      </c>
      <c r="Z183" s="49">
        <v>4.21965844459951</v>
      </c>
      <c r="AA183" s="49">
        <v>4.0311350019058434</v>
      </c>
      <c r="AB183" s="49">
        <v>3.8741256794426691</v>
      </c>
      <c r="AC183" s="49">
        <v>3.7186866891168568</v>
      </c>
      <c r="AD183" s="49">
        <v>3.5645325478502849</v>
      </c>
      <c r="AE183" s="49">
        <v>3.411419655798309</v>
      </c>
      <c r="AF183" s="50">
        <v>3.259138024291456</v>
      </c>
    </row>
    <row r="184" spans="1:32" hidden="1">
      <c r="A184" s="49" t="s">
        <v>499</v>
      </c>
      <c r="B184" s="49">
        <v>3.9569908609710631</v>
      </c>
      <c r="C184" s="49">
        <v>3.8484408104432051</v>
      </c>
      <c r="D184" s="49">
        <v>3.748818889302882</v>
      </c>
      <c r="E184" s="49">
        <v>3.6561814008917999</v>
      </c>
      <c r="F184" s="49">
        <v>3.5691421585100591</v>
      </c>
      <c r="G184" s="49">
        <v>3.486679080606041</v>
      </c>
      <c r="H184" s="49">
        <v>3.4080176257704111</v>
      </c>
      <c r="I184" s="49">
        <v>3.332557219584487</v>
      </c>
      <c r="J184" s="49">
        <v>3.2598230026085049</v>
      </c>
      <c r="K184" s="49">
        <v>3.1894331443286461</v>
      </c>
      <c r="L184" s="49">
        <v>3.1210760797928199</v>
      </c>
      <c r="M184" s="49">
        <v>3.0560364155753992</v>
      </c>
      <c r="N184" s="49">
        <v>3.003715718835922</v>
      </c>
      <c r="O184" s="49">
        <v>2.9530501465700678</v>
      </c>
      <c r="P184" s="49">
        <v>2.904120938476801</v>
      </c>
      <c r="Q184" s="49">
        <v>2.857317356194808</v>
      </c>
      <c r="R184" s="49">
        <v>2.8114221732481068</v>
      </c>
      <c r="S184" s="49">
        <v>2.766625468847463</v>
      </c>
      <c r="T184" s="49">
        <v>2.7250320682242721</v>
      </c>
      <c r="U184" s="49">
        <v>2.6832620535125091</v>
      </c>
      <c r="V184" s="49">
        <v>2.6415558512702688</v>
      </c>
      <c r="W184" s="49">
        <v>2.6046612592905909</v>
      </c>
      <c r="X184" s="49">
        <v>2.5692146699566898</v>
      </c>
      <c r="Y184" s="49">
        <v>2.5345607080582542</v>
      </c>
      <c r="Z184" s="49">
        <v>2.5040754959546638</v>
      </c>
      <c r="AA184" s="49">
        <v>2.4436480887418921</v>
      </c>
      <c r="AB184" s="49">
        <v>2.4070755572929192</v>
      </c>
      <c r="AC184" s="49">
        <v>2.3716722283203411</v>
      </c>
      <c r="AD184" s="49">
        <v>2.3373430856089481</v>
      </c>
      <c r="AE184" s="49">
        <v>2.3040049770389639</v>
      </c>
      <c r="AF184" s="50">
        <v>2.2715846974774401</v>
      </c>
    </row>
    <row r="185" spans="1:32" hidden="1">
      <c r="A185" s="49" t="s">
        <v>500</v>
      </c>
      <c r="B185" s="49">
        <v>5.4583472746061306</v>
      </c>
      <c r="C185" s="49">
        <v>5.3103729768765291</v>
      </c>
      <c r="D185" s="49">
        <v>5.17508734568717</v>
      </c>
      <c r="E185" s="49">
        <v>5.0497099311449638</v>
      </c>
      <c r="F185" s="49">
        <v>4.9322571984581733</v>
      </c>
      <c r="G185" s="49">
        <v>4.8212660654150952</v>
      </c>
      <c r="H185" s="49">
        <v>4.715627273885584</v>
      </c>
      <c r="I185" s="49">
        <v>4.6144802145980499</v>
      </c>
      <c r="J185" s="49">
        <v>4.5171439470381181</v>
      </c>
      <c r="K185" s="49">
        <v>4.4230704703836521</v>
      </c>
      <c r="L185" s="49">
        <v>4.3318121788365049</v>
      </c>
      <c r="M185" s="49">
        <v>4.2413471831216416</v>
      </c>
      <c r="N185" s="49">
        <v>4.1689766982780014</v>
      </c>
      <c r="O185" s="49">
        <v>4.098938723993423</v>
      </c>
      <c r="P185" s="49">
        <v>4.0313486126719464</v>
      </c>
      <c r="Q185" s="49">
        <v>3.966760140396806</v>
      </c>
      <c r="R185" s="49">
        <v>3.9034400426154039</v>
      </c>
      <c r="S185" s="49">
        <v>3.8416589206730678</v>
      </c>
      <c r="T185" s="49">
        <v>3.7844119278881059</v>
      </c>
      <c r="U185" s="49">
        <v>3.7268887151355048</v>
      </c>
      <c r="V185" s="49">
        <v>3.6694320068398469</v>
      </c>
      <c r="W185" s="49">
        <v>3.6188214584469569</v>
      </c>
      <c r="X185" s="49">
        <v>3.570252721655486</v>
      </c>
      <c r="Y185" s="49">
        <v>3.5227937099634401</v>
      </c>
      <c r="Z185" s="49">
        <v>3.481247717592753</v>
      </c>
      <c r="AA185" s="49">
        <v>3.3970868460476291</v>
      </c>
      <c r="AB185" s="49">
        <v>3.3468458858590511</v>
      </c>
      <c r="AC185" s="49">
        <v>3.2982513121863311</v>
      </c>
      <c r="AD185" s="49">
        <v>3.2511681917407151</v>
      </c>
      <c r="AE185" s="49">
        <v>3.2054784617063148</v>
      </c>
      <c r="AF185" s="50">
        <v>3.1610782030087519</v>
      </c>
    </row>
    <row r="186" spans="1:32" hidden="1">
      <c r="A186" s="49" t="s">
        <v>501</v>
      </c>
      <c r="B186" s="49">
        <v>4.9805806155563328</v>
      </c>
      <c r="C186" s="49">
        <v>4.8207591211850769</v>
      </c>
      <c r="D186" s="49">
        <v>4.6813031511195859</v>
      </c>
      <c r="E186" s="49">
        <v>4.5564114691907207</v>
      </c>
      <c r="F186" s="49">
        <v>4.4424264331452976</v>
      </c>
      <c r="G186" s="49">
        <v>4.3368987921952451</v>
      </c>
      <c r="H186" s="49">
        <v>4.2381109531955854</v>
      </c>
      <c r="I186" s="49">
        <v>4.1448135193635238</v>
      </c>
      <c r="J186" s="49">
        <v>4.0560702236990123</v>
      </c>
      <c r="K186" s="49">
        <v>3.971161920379406</v>
      </c>
      <c r="L186" s="49">
        <v>3.8895246137573949</v>
      </c>
      <c r="M186" s="49">
        <v>3.78820884365541</v>
      </c>
      <c r="N186" s="49">
        <v>3.6992830759704249</v>
      </c>
      <c r="O186" s="49">
        <v>3.6184773521952449</v>
      </c>
      <c r="P186" s="49">
        <v>3.5440211344329722</v>
      </c>
      <c r="Q186" s="49">
        <v>3.474821975893708</v>
      </c>
      <c r="R186" s="49">
        <v>3.4105235583877498</v>
      </c>
      <c r="S186" s="49">
        <v>3.3493260165180061</v>
      </c>
      <c r="T186" s="49">
        <v>3.29137663799361</v>
      </c>
      <c r="U186" s="49">
        <v>3.236912084209234</v>
      </c>
      <c r="V186" s="49">
        <v>3.1836249259307912</v>
      </c>
      <c r="W186" s="49">
        <v>3.1239305737737868</v>
      </c>
      <c r="X186" s="49">
        <v>3.0667215553204898</v>
      </c>
      <c r="Y186" s="49">
        <v>3.0129024530493611</v>
      </c>
      <c r="Z186" s="49">
        <v>2.964261578116997</v>
      </c>
      <c r="AA186" s="49">
        <v>2.895155298101904</v>
      </c>
      <c r="AB186" s="49">
        <v>2.8460855238869081</v>
      </c>
      <c r="AC186" s="49">
        <v>2.7994071238270331</v>
      </c>
      <c r="AD186" s="49">
        <v>2.7548342180165641</v>
      </c>
      <c r="AE186" s="49">
        <v>2.7121315800841268</v>
      </c>
      <c r="AF186" s="50">
        <v>2.6711033177131469</v>
      </c>
    </row>
    <row r="187" spans="1:32" hidden="1">
      <c r="A187" s="49" t="s">
        <v>502</v>
      </c>
      <c r="B187" s="49">
        <v>5.7702823481790073</v>
      </c>
      <c r="C187" s="49">
        <v>5.5863835081863211</v>
      </c>
      <c r="D187" s="49">
        <v>5.4273948577982214</v>
      </c>
      <c r="E187" s="49">
        <v>5.2862268313541838</v>
      </c>
      <c r="F187" s="49">
        <v>5.1584100965856168</v>
      </c>
      <c r="G187" s="49">
        <v>5.040952321525519</v>
      </c>
      <c r="H187" s="49">
        <v>4.9317554198909344</v>
      </c>
      <c r="I187" s="49">
        <v>4.8292935129208248</v>
      </c>
      <c r="J187" s="49">
        <v>4.7324233942797198</v>
      </c>
      <c r="K187" s="49">
        <v>4.6402671856078399</v>
      </c>
      <c r="L187" s="49">
        <v>4.5521365971143881</v>
      </c>
      <c r="M187" s="49">
        <v>4.4320178759399909</v>
      </c>
      <c r="N187" s="49">
        <v>4.3270593374833561</v>
      </c>
      <c r="O187" s="49">
        <v>4.2320222425475746</v>
      </c>
      <c r="P187" s="49">
        <v>4.1447347161430592</v>
      </c>
      <c r="Q187" s="49">
        <v>4.0638569122129287</v>
      </c>
      <c r="R187" s="49">
        <v>3.9889522280056462</v>
      </c>
      <c r="S187" s="49">
        <v>3.91781276521397</v>
      </c>
      <c r="T187" s="49">
        <v>3.8506198392716962</v>
      </c>
      <c r="U187" s="49">
        <v>3.7876644187060209</v>
      </c>
      <c r="V187" s="49">
        <v>3.7261157717307891</v>
      </c>
      <c r="W187" s="49">
        <v>3.656666626809518</v>
      </c>
      <c r="X187" s="49">
        <v>3.590231075856579</v>
      </c>
      <c r="Y187" s="49">
        <v>3.527919952510747</v>
      </c>
      <c r="Z187" s="49">
        <v>3.4719287485265609</v>
      </c>
      <c r="AA187" s="49">
        <v>3.3907875380446488</v>
      </c>
      <c r="AB187" s="49">
        <v>3.3342016311536562</v>
      </c>
      <c r="AC187" s="49">
        <v>3.280517595298353</v>
      </c>
      <c r="AD187" s="49">
        <v>3.2293852649015271</v>
      </c>
      <c r="AE187" s="49">
        <v>3.1805165918538649</v>
      </c>
      <c r="AF187" s="50">
        <v>3.1336717620872609</v>
      </c>
    </row>
    <row r="188" spans="1:32" hidden="1">
      <c r="A188" s="49" t="s">
        <v>503</v>
      </c>
      <c r="B188" s="49">
        <v>6.36730147860718</v>
      </c>
      <c r="C188" s="49">
        <v>6.0850652518065242</v>
      </c>
      <c r="D188" s="49">
        <v>5.8347548263343354</v>
      </c>
      <c r="E188" s="49">
        <v>5.6073502620771416</v>
      </c>
      <c r="F188" s="49">
        <v>5.3971037486791271</v>
      </c>
      <c r="G188" s="49">
        <v>5.2001437639806696</v>
      </c>
      <c r="H188" s="49">
        <v>5.0137474451190016</v>
      </c>
      <c r="I188" s="49">
        <v>4.8359322386643573</v>
      </c>
      <c r="J188" s="49">
        <v>4.6652129497111279</v>
      </c>
      <c r="K188" s="49">
        <v>4.5004501710276728</v>
      </c>
      <c r="L188" s="49">
        <v>4.3407519241420616</v>
      </c>
      <c r="M188" s="49">
        <v>4.2340094059447626</v>
      </c>
      <c r="N188" s="49">
        <v>4.1344956860376811</v>
      </c>
      <c r="O188" s="49">
        <v>4.0399144937194809</v>
      </c>
      <c r="P188" s="49">
        <v>3.9498670250114558</v>
      </c>
      <c r="Q188" s="49">
        <v>3.8628647390238808</v>
      </c>
      <c r="R188" s="49">
        <v>3.777994851771235</v>
      </c>
      <c r="S188" s="49">
        <v>3.697189108562426</v>
      </c>
      <c r="T188" s="49">
        <v>3.6190623010935652</v>
      </c>
      <c r="U188" s="49">
        <v>3.5438551302060342</v>
      </c>
      <c r="V188" s="49">
        <v>3.4704320107130422</v>
      </c>
      <c r="W188" s="49">
        <v>3.3963556435866038</v>
      </c>
      <c r="X188" s="49">
        <v>3.323352371181918</v>
      </c>
      <c r="Y188" s="49">
        <v>3.253156194428819</v>
      </c>
      <c r="Z188" s="49">
        <v>3.1921992597948101</v>
      </c>
      <c r="AA188" s="49">
        <v>3.0921299304935772</v>
      </c>
      <c r="AB188" s="49">
        <v>3.0244207845911668</v>
      </c>
      <c r="AC188" s="49">
        <v>2.9592799459832202</v>
      </c>
      <c r="AD188" s="49">
        <v>2.896448035050843</v>
      </c>
      <c r="AE188" s="49">
        <v>2.83570568692484</v>
      </c>
      <c r="AF188" s="50">
        <v>2.7768657297330619</v>
      </c>
    </row>
    <row r="189" spans="1:32" hidden="1">
      <c r="A189" s="49" t="s">
        <v>504</v>
      </c>
      <c r="B189" s="49">
        <v>5.7998775939921066</v>
      </c>
      <c r="C189" s="49">
        <v>5.5599689333230931</v>
      </c>
      <c r="D189" s="49">
        <v>5.3282273640778586</v>
      </c>
      <c r="E189" s="49">
        <v>5.1025580504062873</v>
      </c>
      <c r="F189" s="49">
        <v>4.8814461639241324</v>
      </c>
      <c r="G189" s="49">
        <v>4.6637555228478096</v>
      </c>
      <c r="H189" s="49">
        <v>4.4486070461245291</v>
      </c>
      <c r="I189" s="49">
        <v>4.2353019044183364</v>
      </c>
      <c r="J189" s="49">
        <v>4.0232710189483489</v>
      </c>
      <c r="K189" s="49">
        <v>3.8120407701355168</v>
      </c>
      <c r="L189" s="49">
        <v>3.60120904637744</v>
      </c>
      <c r="M189" s="49">
        <v>3.5185997553811448</v>
      </c>
      <c r="N189" s="49">
        <v>3.4471199529731109</v>
      </c>
      <c r="O189" s="49">
        <v>3.3767632679312909</v>
      </c>
      <c r="P189" s="49">
        <v>3.3076135410494998</v>
      </c>
      <c r="Q189" s="49">
        <v>3.2400357787552951</v>
      </c>
      <c r="R189" s="49">
        <v>3.1729287895274112</v>
      </c>
      <c r="S189" s="49">
        <v>3.106472418816423</v>
      </c>
      <c r="T189" s="49">
        <v>3.0426017590045582</v>
      </c>
      <c r="U189" s="49">
        <v>2.978229642179079</v>
      </c>
      <c r="V189" s="49">
        <v>2.9135781893881649</v>
      </c>
      <c r="W189" s="49">
        <v>2.8546705400890451</v>
      </c>
      <c r="X189" s="49">
        <v>2.7965191613854889</v>
      </c>
      <c r="Y189" s="49">
        <v>2.738518304970968</v>
      </c>
      <c r="Z189" s="49">
        <v>2.6837718951147278</v>
      </c>
      <c r="AA189" s="49">
        <v>2.6008654010450298</v>
      </c>
      <c r="AB189" s="49">
        <v>2.5393258217460462</v>
      </c>
      <c r="AC189" s="49">
        <v>2.4782642579073539</v>
      </c>
      <c r="AD189" s="49">
        <v>2.417587972766154</v>
      </c>
      <c r="AE189" s="49">
        <v>2.3572144452522368</v>
      </c>
      <c r="AF189" s="50">
        <v>2.297069646550923</v>
      </c>
    </row>
    <row r="190" spans="1:32" hidden="1">
      <c r="A190" s="49" t="s">
        <v>505</v>
      </c>
      <c r="B190" s="49">
        <v>7.5486163230411023</v>
      </c>
      <c r="C190" s="49">
        <v>7.2506614092900197</v>
      </c>
      <c r="D190" s="49">
        <v>6.9641386417780833</v>
      </c>
      <c r="E190" s="49">
        <v>6.6859868821351807</v>
      </c>
      <c r="F190" s="49">
        <v>6.4139831180693054</v>
      </c>
      <c r="G190" s="49">
        <v>6.1464505237151066</v>
      </c>
      <c r="H190" s="49">
        <v>5.8820821582148772</v>
      </c>
      <c r="I190" s="49">
        <v>5.6198294133641262</v>
      </c>
      <c r="J190" s="49">
        <v>5.3588286204416322</v>
      </c>
      <c r="K190" s="49">
        <v>5.0983511242329982</v>
      </c>
      <c r="L190" s="49">
        <v>4.8377683170642731</v>
      </c>
      <c r="M190" s="49">
        <v>4.7298362921813606</v>
      </c>
      <c r="N190" s="49">
        <v>4.6378150606679416</v>
      </c>
      <c r="O190" s="49">
        <v>4.5472885759272756</v>
      </c>
      <c r="P190" s="49">
        <v>4.4583725129244947</v>
      </c>
      <c r="Q190" s="49">
        <v>4.3715857408196239</v>
      </c>
      <c r="R190" s="49">
        <v>4.2853416545689509</v>
      </c>
      <c r="S190" s="49">
        <v>4.1998945556164289</v>
      </c>
      <c r="T190" s="49">
        <v>4.1180130745528647</v>
      </c>
      <c r="U190" s="49">
        <v>4.0352662463405062</v>
      </c>
      <c r="V190" s="49">
        <v>3.951970746179192</v>
      </c>
      <c r="W190" s="49">
        <v>3.8768075079687319</v>
      </c>
      <c r="X190" s="49">
        <v>3.8026931540450111</v>
      </c>
      <c r="Y190" s="49">
        <v>3.7287581613970779</v>
      </c>
      <c r="Z190" s="49">
        <v>3.6594391692365948</v>
      </c>
      <c r="AA190" s="49">
        <v>3.5498041670449658</v>
      </c>
      <c r="AB190" s="49">
        <v>3.4706870721264438</v>
      </c>
      <c r="AC190" s="49">
        <v>3.3922064749640541</v>
      </c>
      <c r="AD190" s="49">
        <v>3.314225915981782</v>
      </c>
      <c r="AE190" s="49">
        <v>3.23662332947548</v>
      </c>
      <c r="AF190" s="50">
        <v>3.1592885637563319</v>
      </c>
    </row>
    <row r="191" spans="1:32" hidden="1">
      <c r="A191" s="49" t="s">
        <v>506</v>
      </c>
      <c r="B191" s="49">
        <v>6.966604412859887</v>
      </c>
      <c r="C191" s="49">
        <v>6.6608073628672004</v>
      </c>
      <c r="D191" s="49">
        <v>6.3741421542138363</v>
      </c>
      <c r="E191" s="49">
        <v>6.1007237994836396</v>
      </c>
      <c r="F191" s="49">
        <v>5.8368087765321199</v>
      </c>
      <c r="G191" s="49">
        <v>5.5798618320173494</v>
      </c>
      <c r="H191" s="49">
        <v>5.3280796054758994</v>
      </c>
      <c r="I191" s="49">
        <v>5.0801269801080382</v>
      </c>
      <c r="J191" s="49">
        <v>4.8349816602098343</v>
      </c>
      <c r="K191" s="49">
        <v>4.591837772652565</v>
      </c>
      <c r="L191" s="49">
        <v>4.3500435180671104</v>
      </c>
      <c r="M191" s="49">
        <v>4.233910922219037</v>
      </c>
      <c r="N191" s="49">
        <v>4.1282522445665313</v>
      </c>
      <c r="O191" s="49">
        <v>4.0293324129570376</v>
      </c>
      <c r="P191" s="49">
        <v>3.935617505832588</v>
      </c>
      <c r="Q191" s="49">
        <v>3.8461671530463022</v>
      </c>
      <c r="R191" s="49">
        <v>3.760692762472321</v>
      </c>
      <c r="S191" s="49">
        <v>3.6776056992920538</v>
      </c>
      <c r="T191" s="49">
        <v>3.5970572893045669</v>
      </c>
      <c r="U191" s="49">
        <v>3.519279964667994</v>
      </c>
      <c r="V191" s="49">
        <v>3.44220910561079</v>
      </c>
      <c r="W191" s="49">
        <v>3.3602241592585131</v>
      </c>
      <c r="X191" s="49">
        <v>3.2799363562042729</v>
      </c>
      <c r="Y191" s="49">
        <v>3.2021743249086132</v>
      </c>
      <c r="Z191" s="49">
        <v>3.1285716760412519</v>
      </c>
      <c r="AA191" s="49">
        <v>3.0358465222792099</v>
      </c>
      <c r="AB191" s="49">
        <v>2.9607744821421171</v>
      </c>
      <c r="AC191" s="49">
        <v>2.8873480904688651</v>
      </c>
      <c r="AD191" s="49">
        <v>2.815312223249431</v>
      </c>
      <c r="AE191" s="49">
        <v>2.7444563857130131</v>
      </c>
      <c r="AF191" s="50">
        <v>2.674604679465594</v>
      </c>
    </row>
    <row r="192" spans="1:32" hidden="1">
      <c r="A192" s="49" t="s">
        <v>507</v>
      </c>
      <c r="B192" s="49">
        <v>7.4984805408086492</v>
      </c>
      <c r="C192" s="49">
        <v>7.1775047550129951</v>
      </c>
      <c r="D192" s="49">
        <v>6.8795370022481794</v>
      </c>
      <c r="E192" s="49">
        <v>6.5977691066048347</v>
      </c>
      <c r="F192" s="49">
        <v>6.3278855237505516</v>
      </c>
      <c r="G192" s="49">
        <v>6.0669772051762507</v>
      </c>
      <c r="H192" s="49">
        <v>5.8129873679788444</v>
      </c>
      <c r="I192" s="49">
        <v>5.5644048928632523</v>
      </c>
      <c r="J192" s="49">
        <v>5.3200836750448026</v>
      </c>
      <c r="K192" s="49">
        <v>5.0791306516643404</v>
      </c>
      <c r="L192" s="49">
        <v>4.8408334398528048</v>
      </c>
      <c r="M192" s="49">
        <v>4.7131851728901752</v>
      </c>
      <c r="N192" s="49">
        <v>4.5981560810385229</v>
      </c>
      <c r="O192" s="49">
        <v>4.4912538446137074</v>
      </c>
      <c r="P192" s="49">
        <v>4.3906367494661396</v>
      </c>
      <c r="Q192" s="49">
        <v>4.2951771025490642</v>
      </c>
      <c r="R192" s="49">
        <v>4.2045331729942808</v>
      </c>
      <c r="S192" s="49">
        <v>4.116790501148607</v>
      </c>
      <c r="T192" s="49">
        <v>4.0321364078594701</v>
      </c>
      <c r="U192" s="49">
        <v>3.950856808756753</v>
      </c>
      <c r="V192" s="49">
        <v>3.8704563855367371</v>
      </c>
      <c r="W192" s="49">
        <v>3.7836219295647129</v>
      </c>
      <c r="X192" s="49">
        <v>3.6989266388719941</v>
      </c>
      <c r="Y192" s="49">
        <v>3.6173819230429172</v>
      </c>
      <c r="Z192" s="49">
        <v>3.5409793139278078</v>
      </c>
      <c r="AA192" s="49">
        <v>3.4414460065250481</v>
      </c>
      <c r="AB192" s="49">
        <v>3.3634466285433349</v>
      </c>
      <c r="AC192" s="49">
        <v>3.2875531300507972</v>
      </c>
      <c r="AD192" s="49">
        <v>3.2134618128010848</v>
      </c>
      <c r="AE192" s="49">
        <v>3.1409227088335809</v>
      </c>
      <c r="AF192" s="50">
        <v>3.0697275139401419</v>
      </c>
    </row>
    <row r="193" spans="1:32" hidden="1">
      <c r="A193" s="49" t="s">
        <v>508</v>
      </c>
      <c r="B193" s="49">
        <v>12.512287786114911</v>
      </c>
      <c r="C193" s="49">
        <v>11.818059803233201</v>
      </c>
      <c r="D193" s="49">
        <v>11.163403904941489</v>
      </c>
      <c r="E193" s="49">
        <v>10.535897254725819</v>
      </c>
      <c r="F193" s="49">
        <v>9.9275296009174099</v>
      </c>
      <c r="G193" s="49">
        <v>9.3328244175944413</v>
      </c>
      <c r="H193" s="49">
        <v>8.7478574048391131</v>
      </c>
      <c r="I193" s="49">
        <v>8.1697044397482639</v>
      </c>
      <c r="J193" s="49">
        <v>7.5961123439811846</v>
      </c>
      <c r="K193" s="49">
        <v>7.0252929371516064</v>
      </c>
      <c r="L193" s="49">
        <v>6.4557889827928889</v>
      </c>
      <c r="M193" s="49">
        <v>6.2690218876000934</v>
      </c>
      <c r="N193" s="49">
        <v>6.0891990879129736</v>
      </c>
      <c r="O193" s="49">
        <v>5.9139309504230591</v>
      </c>
      <c r="P193" s="49">
        <v>5.7427958278184512</v>
      </c>
      <c r="Q193" s="49">
        <v>5.5742535002143541</v>
      </c>
      <c r="R193" s="49">
        <v>5.4073643699301206</v>
      </c>
      <c r="S193" s="49">
        <v>5.2441068979161454</v>
      </c>
      <c r="T193" s="49">
        <v>5.0830541856780993</v>
      </c>
      <c r="U193" s="49">
        <v>4.9244472085747857</v>
      </c>
      <c r="V193" s="49">
        <v>4.7671238529312507</v>
      </c>
      <c r="W193" s="49">
        <v>4.6116386796450177</v>
      </c>
      <c r="X193" s="49">
        <v>4.4562400816640464</v>
      </c>
      <c r="Y193" s="49">
        <v>4.302665189556734</v>
      </c>
      <c r="Z193" s="49">
        <v>4.1573261360146567</v>
      </c>
      <c r="AA193" s="49">
        <v>3.9718969371839341</v>
      </c>
      <c r="AB193" s="49">
        <v>3.817847666898623</v>
      </c>
      <c r="AC193" s="49">
        <v>3.6653141747340801</v>
      </c>
      <c r="AD193" s="49">
        <v>3.5140086229162169</v>
      </c>
      <c r="AE193" s="49">
        <v>3.3636850586980489</v>
      </c>
      <c r="AF193" s="50">
        <v>3.2141311270203499</v>
      </c>
    </row>
    <row r="194" spans="1:32" hidden="1">
      <c r="A194" s="49" t="s">
        <v>509</v>
      </c>
      <c r="B194" s="49">
        <v>3.4193378570834452</v>
      </c>
      <c r="C194" s="49">
        <v>3.3231929501374591</v>
      </c>
      <c r="D194" s="49">
        <v>3.234106149963357</v>
      </c>
      <c r="E194" s="49">
        <v>3.1505273435248289</v>
      </c>
      <c r="F194" s="49">
        <v>3.0713504065247208</v>
      </c>
      <c r="G194" s="49">
        <v>2.9957592103745569</v>
      </c>
      <c r="H194" s="49">
        <v>2.923134800393302</v>
      </c>
      <c r="I194" s="49">
        <v>2.8529968022944319</v>
      </c>
      <c r="J194" s="49">
        <v>2.784964990037039</v>
      </c>
      <c r="K194" s="49">
        <v>2.7187332487703189</v>
      </c>
      <c r="L194" s="49">
        <v>2.654051439834995</v>
      </c>
      <c r="M194" s="49">
        <v>2.5991071019111698</v>
      </c>
      <c r="N194" s="49">
        <v>2.5542046364798958</v>
      </c>
      <c r="O194" s="49">
        <v>2.510640470582461</v>
      </c>
      <c r="P194" s="49">
        <v>2.4684776199132972</v>
      </c>
      <c r="Q194" s="49">
        <v>2.4280212307197551</v>
      </c>
      <c r="R194" s="49">
        <v>2.3883135179438599</v>
      </c>
      <c r="S194" s="49">
        <v>2.3495032399114262</v>
      </c>
      <c r="T194" s="49">
        <v>2.3132438673154159</v>
      </c>
      <c r="U194" s="49">
        <v>2.2768782341019351</v>
      </c>
      <c r="V194" s="49">
        <v>2.2405949160529071</v>
      </c>
      <c r="W194" s="49">
        <v>2.2081296816956648</v>
      </c>
      <c r="X194" s="49">
        <v>2.1768360607391268</v>
      </c>
      <c r="Y194" s="49">
        <v>2.1461986620317268</v>
      </c>
      <c r="Z194" s="49">
        <v>2.118869787021036</v>
      </c>
      <c r="AA194" s="49">
        <v>2.0680465259079952</v>
      </c>
      <c r="AB194" s="49">
        <v>2.0359989831834242</v>
      </c>
      <c r="AC194" s="49">
        <v>2.0049017473106581</v>
      </c>
      <c r="AD194" s="49">
        <v>1.974679755861138</v>
      </c>
      <c r="AE194" s="49">
        <v>1.945267275690348</v>
      </c>
      <c r="AF194" s="50">
        <v>1.916606396571588</v>
      </c>
    </row>
    <row r="195" spans="1:32" hidden="1">
      <c r="A195" s="49" t="s">
        <v>510</v>
      </c>
      <c r="B195" s="49">
        <v>4.136537970829961</v>
      </c>
      <c r="C195" s="49">
        <v>4.020560376925375</v>
      </c>
      <c r="D195" s="49">
        <v>3.9132313161193641</v>
      </c>
      <c r="E195" s="49">
        <v>3.8126557153969549</v>
      </c>
      <c r="F195" s="49">
        <v>3.7174814718329321</v>
      </c>
      <c r="G195" s="49">
        <v>3.6267111232650122</v>
      </c>
      <c r="H195" s="49">
        <v>3.539588332146705</v>
      </c>
      <c r="I195" s="49">
        <v>3.4555262303337928</v>
      </c>
      <c r="J195" s="49">
        <v>3.3740604206620319</v>
      </c>
      <c r="K195" s="49">
        <v>3.2948171371379491</v>
      </c>
      <c r="L195" s="49">
        <v>3.217491068818799</v>
      </c>
      <c r="M195" s="49">
        <v>3.150827064414218</v>
      </c>
      <c r="N195" s="49">
        <v>3.096465067686252</v>
      </c>
      <c r="O195" s="49">
        <v>3.0437351754494908</v>
      </c>
      <c r="P195" s="49">
        <v>2.9927144130251082</v>
      </c>
      <c r="Q195" s="49">
        <v>2.943776455116748</v>
      </c>
      <c r="R195" s="49">
        <v>2.8957474814410582</v>
      </c>
      <c r="S195" s="49">
        <v>2.8488097221704738</v>
      </c>
      <c r="T195" s="49">
        <v>2.8049885472870462</v>
      </c>
      <c r="U195" s="49">
        <v>2.7610286766722081</v>
      </c>
      <c r="V195" s="49">
        <v>2.7171613391632938</v>
      </c>
      <c r="W195" s="49">
        <v>2.677991018775788</v>
      </c>
      <c r="X195" s="49">
        <v>2.6402391441689219</v>
      </c>
      <c r="Y195" s="49">
        <v>2.6032742727468121</v>
      </c>
      <c r="Z195" s="49">
        <v>2.5703410583387538</v>
      </c>
      <c r="AA195" s="49">
        <v>2.508654043439881</v>
      </c>
      <c r="AB195" s="49">
        <v>2.469923437010296</v>
      </c>
      <c r="AC195" s="49">
        <v>2.4323405793079358</v>
      </c>
      <c r="AD195" s="49">
        <v>2.3958131621226229</v>
      </c>
      <c r="AE195" s="49">
        <v>2.3602603586214239</v>
      </c>
      <c r="AF195" s="50">
        <v>2.3256109693765881</v>
      </c>
    </row>
    <row r="196" spans="1:32" hidden="1">
      <c r="A196" s="49" t="s">
        <v>511</v>
      </c>
      <c r="B196" s="49">
        <v>4.9985267047160784</v>
      </c>
      <c r="C196" s="49">
        <v>4.859157204815423</v>
      </c>
      <c r="D196" s="49">
        <v>4.7302590867661394</v>
      </c>
      <c r="E196" s="49">
        <v>4.6094982290888602</v>
      </c>
      <c r="F196" s="49">
        <v>4.4952075847019852</v>
      </c>
      <c r="G196" s="49">
        <v>4.3861558008761126</v>
      </c>
      <c r="H196" s="49">
        <v>4.2814077383058731</v>
      </c>
      <c r="I196" s="49">
        <v>4.1802364153492819</v>
      </c>
      <c r="J196" s="49">
        <v>4.0820652448173007</v>
      </c>
      <c r="K196" s="49">
        <v>3.9864288954861751</v>
      </c>
      <c r="L196" s="49">
        <v>3.8929460277596282</v>
      </c>
      <c r="M196" s="49">
        <v>3.8122581819680499</v>
      </c>
      <c r="N196" s="49">
        <v>3.7464914144739541</v>
      </c>
      <c r="O196" s="49">
        <v>3.6827057733065689</v>
      </c>
      <c r="P196" s="49">
        <v>3.620995370385852</v>
      </c>
      <c r="Q196" s="49">
        <v>3.5618144557665641</v>
      </c>
      <c r="R196" s="49">
        <v>3.503738961223648</v>
      </c>
      <c r="S196" s="49">
        <v>3.446990387702165</v>
      </c>
      <c r="T196" s="49">
        <v>3.3940286411830178</v>
      </c>
      <c r="U196" s="49">
        <v>3.340901531348337</v>
      </c>
      <c r="V196" s="49">
        <v>3.2878895927412239</v>
      </c>
      <c r="W196" s="49">
        <v>3.2405787611682868</v>
      </c>
      <c r="X196" s="49">
        <v>3.1949870217862339</v>
      </c>
      <c r="Y196" s="49">
        <v>3.1503473094748569</v>
      </c>
      <c r="Z196" s="49">
        <v>3.1106006592631141</v>
      </c>
      <c r="AA196" s="49">
        <v>3.035925739199822</v>
      </c>
      <c r="AB196" s="49">
        <v>2.9891306872378309</v>
      </c>
      <c r="AC196" s="49">
        <v>2.943726038240349</v>
      </c>
      <c r="AD196" s="49">
        <v>2.8995996271378179</v>
      </c>
      <c r="AE196" s="49">
        <v>2.856653242481161</v>
      </c>
      <c r="AF196" s="50">
        <v>2.8148003731679121</v>
      </c>
    </row>
    <row r="197" spans="1:32" hidden="1">
      <c r="A197" s="49" t="s">
        <v>512</v>
      </c>
      <c r="B197" s="49">
        <v>4.7317321004933124</v>
      </c>
      <c r="C197" s="49">
        <v>4.5797081670440232</v>
      </c>
      <c r="D197" s="49">
        <v>4.4469563144064699</v>
      </c>
      <c r="E197" s="49">
        <v>4.327999738521811</v>
      </c>
      <c r="F197" s="49">
        <v>4.2193856593554822</v>
      </c>
      <c r="G197" s="49">
        <v>4.1188022410332206</v>
      </c>
      <c r="H197" s="49">
        <v>4.0246284423297736</v>
      </c>
      <c r="I197" s="49">
        <v>3.9356852545612528</v>
      </c>
      <c r="J197" s="49">
        <v>3.8510892910470189</v>
      </c>
      <c r="K197" s="49">
        <v>3.7701621406082251</v>
      </c>
      <c r="L197" s="49">
        <v>3.692371859442372</v>
      </c>
      <c r="M197" s="49">
        <v>3.596259467752184</v>
      </c>
      <c r="N197" s="49">
        <v>3.511880045705555</v>
      </c>
      <c r="O197" s="49">
        <v>3.4351906875759282</v>
      </c>
      <c r="P197" s="49">
        <v>3.3645149867055428</v>
      </c>
      <c r="Q197" s="49">
        <v>3.2988185664263172</v>
      </c>
      <c r="R197" s="49">
        <v>3.2377640310370279</v>
      </c>
      <c r="S197" s="49">
        <v>3.17964720769741</v>
      </c>
      <c r="T197" s="49">
        <v>3.1246075253099819</v>
      </c>
      <c r="U197" s="49">
        <v>3.0728690339745048</v>
      </c>
      <c r="V197" s="49">
        <v>3.022246991381428</v>
      </c>
      <c r="W197" s="49">
        <v>2.9655583341409488</v>
      </c>
      <c r="X197" s="49">
        <v>2.9112250674228082</v>
      </c>
      <c r="Y197" s="49">
        <v>2.8601038800219749</v>
      </c>
      <c r="Z197" s="49">
        <v>2.8138883990100001</v>
      </c>
      <c r="AA197" s="49">
        <v>2.7482954473737191</v>
      </c>
      <c r="AB197" s="49">
        <v>2.701678126834953</v>
      </c>
      <c r="AC197" s="49">
        <v>2.657327808838188</v>
      </c>
      <c r="AD197" s="49">
        <v>2.614973888671527</v>
      </c>
      <c r="AE197" s="49">
        <v>2.5743937032866868</v>
      </c>
      <c r="AF197" s="50">
        <v>2.5354018177129278</v>
      </c>
    </row>
    <row r="198" spans="1:32" hidden="1">
      <c r="A198" s="49" t="s">
        <v>513</v>
      </c>
      <c r="B198" s="49">
        <v>5.6144158729131117</v>
      </c>
      <c r="C198" s="49">
        <v>5.4353703415461538</v>
      </c>
      <c r="D198" s="49">
        <v>5.2805254622131699</v>
      </c>
      <c r="E198" s="49">
        <v>5.1430033880011532</v>
      </c>
      <c r="F198" s="49">
        <v>5.0184684790225731</v>
      </c>
      <c r="G198" s="49">
        <v>4.904018077566298</v>
      </c>
      <c r="H198" s="49">
        <v>4.7976171002078516</v>
      </c>
      <c r="I198" s="49">
        <v>4.6977855918556308</v>
      </c>
      <c r="J198" s="49">
        <v>4.6034148397399894</v>
      </c>
      <c r="K198" s="49">
        <v>4.5136535286302788</v>
      </c>
      <c r="L198" s="49">
        <v>4.4278342616997781</v>
      </c>
      <c r="M198" s="49">
        <v>4.3110220293768524</v>
      </c>
      <c r="N198" s="49">
        <v>4.2089446921481652</v>
      </c>
      <c r="O198" s="49">
        <v>4.1165107042220512</v>
      </c>
      <c r="P198" s="49">
        <v>4.0316092079879526</v>
      </c>
      <c r="Q198" s="49">
        <v>3.9529379956815589</v>
      </c>
      <c r="R198" s="49">
        <v>3.880072722689734</v>
      </c>
      <c r="S198" s="49">
        <v>3.8108675209213372</v>
      </c>
      <c r="T198" s="49">
        <v>3.7454986013735199</v>
      </c>
      <c r="U198" s="49">
        <v>3.6842487471688852</v>
      </c>
      <c r="V198" s="49">
        <v>3.624366758389908</v>
      </c>
      <c r="W198" s="49">
        <v>3.5568057895847862</v>
      </c>
      <c r="X198" s="49">
        <v>3.492174432886531</v>
      </c>
      <c r="Y198" s="49">
        <v>3.431552321005356</v>
      </c>
      <c r="Z198" s="49">
        <v>3.3770732860303831</v>
      </c>
      <c r="AA198" s="49">
        <v>3.298151369290685</v>
      </c>
      <c r="AB198" s="49">
        <v>3.2430956697193181</v>
      </c>
      <c r="AC198" s="49">
        <v>3.1908610176214709</v>
      </c>
      <c r="AD198" s="49">
        <v>3.141107087008348</v>
      </c>
      <c r="AE198" s="49">
        <v>3.0935539223766209</v>
      </c>
      <c r="AF198" s="50">
        <v>3.0479684457497309</v>
      </c>
    </row>
    <row r="199" spans="1:32" hidden="1">
      <c r="A199" s="49" t="s">
        <v>514</v>
      </c>
      <c r="B199" s="49">
        <v>6.4054549918701191</v>
      </c>
      <c r="C199" s="49">
        <v>6.1219983583692326</v>
      </c>
      <c r="D199" s="49">
        <v>5.8703291564610787</v>
      </c>
      <c r="E199" s="49">
        <v>5.6414765180646036</v>
      </c>
      <c r="F199" s="49">
        <v>5.4297241079696619</v>
      </c>
      <c r="G199" s="49">
        <v>5.2312217527677296</v>
      </c>
      <c r="H199" s="49">
        <v>5.043261717632582</v>
      </c>
      <c r="I199" s="49">
        <v>4.8638725547015742</v>
      </c>
      <c r="J199" s="49">
        <v>4.6915774637802627</v>
      </c>
      <c r="K199" s="49">
        <v>4.5252435421000881</v>
      </c>
      <c r="L199" s="49">
        <v>4.363983959423976</v>
      </c>
      <c r="M199" s="49">
        <v>4.2568907075902409</v>
      </c>
      <c r="N199" s="49">
        <v>4.1570117470603796</v>
      </c>
      <c r="O199" s="49">
        <v>4.0620575034867974</v>
      </c>
      <c r="P199" s="49">
        <v>3.9716292663839901</v>
      </c>
      <c r="Q199" s="49">
        <v>3.884243284680355</v>
      </c>
      <c r="R199" s="49">
        <v>3.798989781694972</v>
      </c>
      <c r="S199" s="49">
        <v>3.7177915264606769</v>
      </c>
      <c r="T199" s="49">
        <v>3.6392683039691369</v>
      </c>
      <c r="U199" s="49">
        <v>3.563658983179772</v>
      </c>
      <c r="V199" s="49">
        <v>3.4898324847407141</v>
      </c>
      <c r="W199" s="49">
        <v>3.415351688247581</v>
      </c>
      <c r="X199" s="49">
        <v>3.341946361862115</v>
      </c>
      <c r="Y199" s="49">
        <v>3.2713417161000882</v>
      </c>
      <c r="Z199" s="49">
        <v>3.2099367879707592</v>
      </c>
      <c r="AA199" s="49">
        <v>3.109625652174671</v>
      </c>
      <c r="AB199" s="49">
        <v>3.041518332799007</v>
      </c>
      <c r="AC199" s="49">
        <v>2.975972509317403</v>
      </c>
      <c r="AD199" s="49">
        <v>2.9127295761411438</v>
      </c>
      <c r="AE199" s="49">
        <v>2.851570815091081</v>
      </c>
      <c r="AF199" s="50">
        <v>2.7923095992549172</v>
      </c>
    </row>
    <row r="200" spans="1:32" hidden="1">
      <c r="A200" s="49" t="s">
        <v>515</v>
      </c>
      <c r="B200" s="49">
        <v>5.5178488989185066</v>
      </c>
      <c r="C200" s="49">
        <v>5.2791421288210216</v>
      </c>
      <c r="D200" s="49">
        <v>5.0469896926036233</v>
      </c>
      <c r="E200" s="49">
        <v>4.819597478045611</v>
      </c>
      <c r="F200" s="49">
        <v>4.5956623529246201</v>
      </c>
      <c r="G200" s="49">
        <v>4.3742015909600704</v>
      </c>
      <c r="H200" s="49">
        <v>4.154449862294781</v>
      </c>
      <c r="I200" s="49">
        <v>3.9357940691254738</v>
      </c>
      <c r="J200" s="49">
        <v>3.7177304948138352</v>
      </c>
      <c r="K200" s="49">
        <v>3.499835683104815</v>
      </c>
      <c r="L200" s="49">
        <v>3.2817460767343651</v>
      </c>
      <c r="M200" s="49">
        <v>3.203782270294365</v>
      </c>
      <c r="N200" s="49">
        <v>3.134804568923355</v>
      </c>
      <c r="O200" s="49">
        <v>3.066700414504131</v>
      </c>
      <c r="P200" s="49">
        <v>2.9995341348562041</v>
      </c>
      <c r="Q200" s="49">
        <v>2.9335964493265698</v>
      </c>
      <c r="R200" s="49">
        <v>2.8679955601353408</v>
      </c>
      <c r="S200" s="49">
        <v>2.8028742037079999</v>
      </c>
      <c r="T200" s="49">
        <v>2.7397856067343489</v>
      </c>
      <c r="U200" s="49">
        <v>2.6762429132899661</v>
      </c>
      <c r="V200" s="49">
        <v>2.6124246110545242</v>
      </c>
      <c r="W200" s="49">
        <v>2.5536539516939469</v>
      </c>
      <c r="X200" s="49">
        <v>2.4953994922005749</v>
      </c>
      <c r="Y200" s="49">
        <v>2.437171921683793</v>
      </c>
      <c r="Z200" s="49">
        <v>2.3814475142921201</v>
      </c>
      <c r="AA200" s="49">
        <v>2.3031444352426851</v>
      </c>
      <c r="AB200" s="49">
        <v>2.2418148354065428</v>
      </c>
      <c r="AC200" s="49">
        <v>2.180765703660736</v>
      </c>
      <c r="AD200" s="49">
        <v>2.1199185073753282</v>
      </c>
      <c r="AE200" s="49">
        <v>2.0592029773419438</v>
      </c>
      <c r="AF200" s="50">
        <v>1.9985556988322739</v>
      </c>
    </row>
    <row r="201" spans="1:32" hidden="1">
      <c r="A201" s="49" t="s">
        <v>516</v>
      </c>
      <c r="B201" s="49">
        <v>6.5066801181888572</v>
      </c>
      <c r="C201" s="49">
        <v>6.2321087403570044</v>
      </c>
      <c r="D201" s="49">
        <v>5.9653765935895713</v>
      </c>
      <c r="E201" s="49">
        <v>5.7041882960269454</v>
      </c>
      <c r="F201" s="49">
        <v>5.4468671171558123</v>
      </c>
      <c r="G201" s="49">
        <v>5.1921392214527753</v>
      </c>
      <c r="H201" s="49">
        <v>4.9390032925783913</v>
      </c>
      <c r="I201" s="49">
        <v>4.6866479775970298</v>
      </c>
      <c r="J201" s="49">
        <v>4.4343975200516139</v>
      </c>
      <c r="K201" s="49">
        <v>4.1816747317263916</v>
      </c>
      <c r="L201" s="49">
        <v>3.927975018568616</v>
      </c>
      <c r="M201" s="49">
        <v>3.8356570412585702</v>
      </c>
      <c r="N201" s="49">
        <v>3.7544445419689332</v>
      </c>
      <c r="O201" s="49">
        <v>3.674272680601014</v>
      </c>
      <c r="P201" s="49">
        <v>3.595219297401921</v>
      </c>
      <c r="Q201" s="49">
        <v>3.5176423502988241</v>
      </c>
      <c r="R201" s="49">
        <v>3.4404354932878372</v>
      </c>
      <c r="S201" s="49">
        <v>3.3637739916701701</v>
      </c>
      <c r="T201" s="49">
        <v>3.2895771923380681</v>
      </c>
      <c r="U201" s="49">
        <v>3.2147666749864778</v>
      </c>
      <c r="V201" s="49">
        <v>3.139562670954839</v>
      </c>
      <c r="W201" s="49">
        <v>3.0709615201209699</v>
      </c>
      <c r="X201" s="49">
        <v>3.0028829360801281</v>
      </c>
      <c r="Y201" s="49">
        <v>2.9347159170776829</v>
      </c>
      <c r="Z201" s="49">
        <v>2.8695050363086461</v>
      </c>
      <c r="AA201" s="49">
        <v>2.7763538484095691</v>
      </c>
      <c r="AB201" s="49">
        <v>2.7039818249595369</v>
      </c>
      <c r="AC201" s="49">
        <v>2.6318110340103789</v>
      </c>
      <c r="AD201" s="49">
        <v>2.559736082227912</v>
      </c>
      <c r="AE201" s="49">
        <v>2.487661482722662</v>
      </c>
      <c r="AF201" s="50">
        <v>2.4154998767391969</v>
      </c>
    </row>
    <row r="202" spans="1:32" hidden="1">
      <c r="A202" s="49" t="s">
        <v>517</v>
      </c>
      <c r="B202" s="49">
        <v>7.7161909627615444</v>
      </c>
      <c r="C202" s="49">
        <v>7.3976785428904686</v>
      </c>
      <c r="D202" s="49">
        <v>7.0884403592293967</v>
      </c>
      <c r="E202" s="49">
        <v>6.785582412888143</v>
      </c>
      <c r="F202" s="49">
        <v>6.4869770429871574</v>
      </c>
      <c r="G202" s="49">
        <v>6.1909942056783329</v>
      </c>
      <c r="H202" s="49">
        <v>5.8963389375479984</v>
      </c>
      <c r="I202" s="49">
        <v>5.6019482748476559</v>
      </c>
      <c r="J202" s="49">
        <v>5.306923202919716</v>
      </c>
      <c r="K202" s="49">
        <v>5.0104821330797407</v>
      </c>
      <c r="L202" s="49">
        <v>4.7119280832866464</v>
      </c>
      <c r="M202" s="49">
        <v>4.6020946807098966</v>
      </c>
      <c r="N202" s="49">
        <v>4.5058390296384836</v>
      </c>
      <c r="O202" s="49">
        <v>4.4108210033183104</v>
      </c>
      <c r="P202" s="49">
        <v>4.3171344053608038</v>
      </c>
      <c r="Q202" s="49">
        <v>4.2252159419315696</v>
      </c>
      <c r="R202" s="49">
        <v>4.1337088759573826</v>
      </c>
      <c r="S202" s="49">
        <v>4.0428264913346617</v>
      </c>
      <c r="T202" s="49">
        <v>3.9549163869398258</v>
      </c>
      <c r="U202" s="49">
        <v>3.8662085613643211</v>
      </c>
      <c r="V202" s="49">
        <v>3.7769717958721518</v>
      </c>
      <c r="W202" s="49">
        <v>3.6957361123861951</v>
      </c>
      <c r="X202" s="49">
        <v>3.6151073980084578</v>
      </c>
      <c r="Y202" s="49">
        <v>3.5343357101123432</v>
      </c>
      <c r="Z202" s="49">
        <v>3.4571400421544389</v>
      </c>
      <c r="AA202" s="49">
        <v>3.3457552882623518</v>
      </c>
      <c r="AB202" s="49">
        <v>3.259729878115047</v>
      </c>
      <c r="AC202" s="49">
        <v>3.173905926002182</v>
      </c>
      <c r="AD202" s="49">
        <v>3.0881510494959028</v>
      </c>
      <c r="AE202" s="49">
        <v>3.0023447987625622</v>
      </c>
      <c r="AF202" s="50">
        <v>2.9163764631014031</v>
      </c>
    </row>
    <row r="203" spans="1:32" hidden="1">
      <c r="A203" s="49" t="s">
        <v>518</v>
      </c>
      <c r="B203" s="49">
        <v>6.7083441266100294</v>
      </c>
      <c r="C203" s="49">
        <v>6.4102570953733036</v>
      </c>
      <c r="D203" s="49">
        <v>6.1303269548693704</v>
      </c>
      <c r="E203" s="49">
        <v>5.8631098221441267</v>
      </c>
      <c r="F203" s="49">
        <v>5.6051499857693861</v>
      </c>
      <c r="G203" s="49">
        <v>5.3541137824590619</v>
      </c>
      <c r="H203" s="49">
        <v>5.1083475368397666</v>
      </c>
      <c r="I203" s="49">
        <v>4.8666329571631399</v>
      </c>
      <c r="J203" s="49">
        <v>4.6280429811979156</v>
      </c>
      <c r="K203" s="49">
        <v>4.3918524020698184</v>
      </c>
      <c r="L203" s="49">
        <v>4.1574800946211932</v>
      </c>
      <c r="M203" s="49">
        <v>4.0462491106306686</v>
      </c>
      <c r="N203" s="49">
        <v>3.9448891037573879</v>
      </c>
      <c r="O203" s="49">
        <v>3.849880916197522</v>
      </c>
      <c r="P203" s="49">
        <v>3.7597791183059961</v>
      </c>
      <c r="Q203" s="49">
        <v>3.6736975142835062</v>
      </c>
      <c r="R203" s="49">
        <v>3.5913638960989318</v>
      </c>
      <c r="S203" s="49">
        <v>3.5112816769631201</v>
      </c>
      <c r="T203" s="49">
        <v>3.4335931414619498</v>
      </c>
      <c r="U203" s="49">
        <v>3.358516936590076</v>
      </c>
      <c r="V203" s="49">
        <v>3.2841084726598408</v>
      </c>
      <c r="W203" s="49">
        <v>3.204980299417346</v>
      </c>
      <c r="X203" s="49">
        <v>3.1274823339151152</v>
      </c>
      <c r="Y203" s="49">
        <v>3.0523966989366351</v>
      </c>
      <c r="Z203" s="49">
        <v>2.9812645791144412</v>
      </c>
      <c r="AA203" s="49">
        <v>2.892147151056784</v>
      </c>
      <c r="AB203" s="49">
        <v>2.819700585053051</v>
      </c>
      <c r="AC203" s="49">
        <v>2.7488430436798388</v>
      </c>
      <c r="AD203" s="49">
        <v>2.6793357348727942</v>
      </c>
      <c r="AE203" s="49">
        <v>2.6109818678354251</v>
      </c>
      <c r="AF203" s="50">
        <v>2.543617219080446</v>
      </c>
    </row>
    <row r="204" spans="1:32" hidden="1">
      <c r="A204" s="49" t="s">
        <v>519</v>
      </c>
      <c r="B204" s="49">
        <v>7.3585069075887564</v>
      </c>
      <c r="C204" s="49">
        <v>7.0413105824762434</v>
      </c>
      <c r="D204" s="49">
        <v>6.7464245597581138</v>
      </c>
      <c r="E204" s="49">
        <v>6.4673182111629766</v>
      </c>
      <c r="F204" s="49">
        <v>6.1998549674735131</v>
      </c>
      <c r="G204" s="49">
        <v>5.9412491823821956</v>
      </c>
      <c r="H204" s="49">
        <v>5.6895338835101867</v>
      </c>
      <c r="I204" s="49">
        <v>5.4432663551586113</v>
      </c>
      <c r="J204" s="49">
        <v>5.201354685652209</v>
      </c>
      <c r="K204" s="49">
        <v>4.9629502685799363</v>
      </c>
      <c r="L204" s="49">
        <v>4.7273783430094811</v>
      </c>
      <c r="M204" s="49">
        <v>4.6024952121001466</v>
      </c>
      <c r="N204" s="49">
        <v>4.4898250219658404</v>
      </c>
      <c r="O204" s="49">
        <v>4.3850242752938868</v>
      </c>
      <c r="P204" s="49">
        <v>4.2863125641927553</v>
      </c>
      <c r="Q204" s="49">
        <v>4.1925998596569434</v>
      </c>
      <c r="R204" s="49">
        <v>4.1035562522684348</v>
      </c>
      <c r="S204" s="49">
        <v>4.0173303407468328</v>
      </c>
      <c r="T204" s="49">
        <v>3.9341037363741571</v>
      </c>
      <c r="U204" s="49">
        <v>3.854153483125208</v>
      </c>
      <c r="V204" s="49">
        <v>3.7750657607494529</v>
      </c>
      <c r="W204" s="49">
        <v>3.6895948533683112</v>
      </c>
      <c r="X204" s="49">
        <v>3.6062451566199538</v>
      </c>
      <c r="Y204" s="49">
        <v>3.525998159562969</v>
      </c>
      <c r="Z204" s="49">
        <v>3.450785463321083</v>
      </c>
      <c r="AA204" s="49">
        <v>3.3532262152476671</v>
      </c>
      <c r="AB204" s="49">
        <v>3.276578488481372</v>
      </c>
      <c r="AC204" s="49">
        <v>3.2020310181961431</v>
      </c>
      <c r="AD204" s="49">
        <v>3.1292920981991319</v>
      </c>
      <c r="AE204" s="49">
        <v>3.0581219175431609</v>
      </c>
      <c r="AF204" s="50">
        <v>2.9883209132847548</v>
      </c>
    </row>
    <row r="205" spans="1:32" hidden="1">
      <c r="A205" s="49" t="s">
        <v>520</v>
      </c>
      <c r="B205" s="49">
        <v>12.599692362681241</v>
      </c>
      <c r="C205" s="49">
        <v>11.89701843733962</v>
      </c>
      <c r="D205" s="49">
        <v>11.23459228027196</v>
      </c>
      <c r="E205" s="49">
        <v>10.60008809390086</v>
      </c>
      <c r="F205" s="49">
        <v>9.9855757015432403</v>
      </c>
      <c r="G205" s="49">
        <v>9.3856495463220391</v>
      </c>
      <c r="H205" s="49">
        <v>8.7964515009599484</v>
      </c>
      <c r="I205" s="49">
        <v>8.2151213865020694</v>
      </c>
      <c r="J205" s="49">
        <v>7.6394693845523296</v>
      </c>
      <c r="K205" s="49">
        <v>7.0677712168334086</v>
      </c>
      <c r="L205" s="49">
        <v>6.4986349130220642</v>
      </c>
      <c r="M205" s="49">
        <v>6.310830873851458</v>
      </c>
      <c r="N205" s="49">
        <v>6.1301270861721484</v>
      </c>
      <c r="O205" s="49">
        <v>5.9540766256707087</v>
      </c>
      <c r="P205" s="49">
        <v>5.7822478275630242</v>
      </c>
      <c r="Q205" s="49">
        <v>5.6130635023161819</v>
      </c>
      <c r="R205" s="49">
        <v>5.44556149376184</v>
      </c>
      <c r="S205" s="49">
        <v>5.2817679600262188</v>
      </c>
      <c r="T205" s="49">
        <v>5.1202216966466922</v>
      </c>
      <c r="U205" s="49">
        <v>4.9611695238300531</v>
      </c>
      <c r="V205" s="49">
        <v>4.8034213525376526</v>
      </c>
      <c r="W205" s="49">
        <v>4.6477984780756154</v>
      </c>
      <c r="X205" s="49">
        <v>4.4920841813834826</v>
      </c>
      <c r="Y205" s="49">
        <v>4.3380410340274702</v>
      </c>
      <c r="Z205" s="49">
        <v>4.1921753135911768</v>
      </c>
      <c r="AA205" s="49">
        <v>4.0053535547441603</v>
      </c>
      <c r="AB205" s="49">
        <v>3.850242134781003</v>
      </c>
      <c r="AC205" s="49">
        <v>3.6964380334264861</v>
      </c>
      <c r="AD205" s="49">
        <v>3.5436309111015079</v>
      </c>
      <c r="AE205" s="49">
        <v>3.3915536865294311</v>
      </c>
      <c r="AF205" s="50">
        <v>3.23997388488046</v>
      </c>
    </row>
    <row r="206" spans="1:32" hidden="1">
      <c r="A206" s="49" t="s">
        <v>521</v>
      </c>
      <c r="B206" s="49">
        <v>6.0843809368595254</v>
      </c>
      <c r="C206" s="49">
        <v>5.9202225083841684</v>
      </c>
      <c r="D206" s="49">
        <v>5.7704157461072141</v>
      </c>
      <c r="E206" s="49">
        <v>5.6318167217826618</v>
      </c>
      <c r="F206" s="49">
        <v>5.5021826624397514</v>
      </c>
      <c r="G206" s="49">
        <v>5.379859317005983</v>
      </c>
      <c r="H206" s="49">
        <v>5.2635925287781991</v>
      </c>
      <c r="I206" s="49">
        <v>5.1524093018109802</v>
      </c>
      <c r="J206" s="49">
        <v>5.0455397979326913</v>
      </c>
      <c r="K206" s="49">
        <v>4.9423644957641208</v>
      </c>
      <c r="L206" s="49">
        <v>4.842377389664704</v>
      </c>
      <c r="M206" s="49">
        <v>4.7411280117206331</v>
      </c>
      <c r="N206" s="49">
        <v>4.6603505227302193</v>
      </c>
      <c r="O206" s="49">
        <v>4.5822037568751766</v>
      </c>
      <c r="P206" s="49">
        <v>4.5068188583262074</v>
      </c>
      <c r="Q206" s="49">
        <v>4.4348234512126066</v>
      </c>
      <c r="R206" s="49">
        <v>4.3642554706856993</v>
      </c>
      <c r="S206" s="49">
        <v>4.2954216650657324</v>
      </c>
      <c r="T206" s="49">
        <v>4.231714607190419</v>
      </c>
      <c r="U206" s="49">
        <v>4.1676869486184396</v>
      </c>
      <c r="V206" s="49">
        <v>4.1037268363563886</v>
      </c>
      <c r="W206" s="49">
        <v>4.0475026150213891</v>
      </c>
      <c r="X206" s="49">
        <v>3.9935788168042929</v>
      </c>
      <c r="Y206" s="49">
        <v>3.9408997181186458</v>
      </c>
      <c r="Z206" s="49">
        <v>3.8949055427677139</v>
      </c>
      <c r="AA206" s="49">
        <v>3.8006354374092561</v>
      </c>
      <c r="AB206" s="49">
        <v>3.7447711072256271</v>
      </c>
      <c r="AC206" s="49">
        <v>3.6907599377432629</v>
      </c>
      <c r="AD206" s="49">
        <v>3.6384491193654669</v>
      </c>
      <c r="AE206" s="49">
        <v>3.587704959615253</v>
      </c>
      <c r="AF206" s="50">
        <v>3.5384097929171099</v>
      </c>
    </row>
    <row r="207" spans="1:32" hidden="1">
      <c r="A207" s="49" t="s">
        <v>522</v>
      </c>
      <c r="B207" s="49">
        <v>5.5680376526334658</v>
      </c>
      <c r="C207" s="49">
        <v>5.3894225660627129</v>
      </c>
      <c r="D207" s="49">
        <v>5.233645878348022</v>
      </c>
      <c r="E207" s="49">
        <v>5.0941986892045019</v>
      </c>
      <c r="F207" s="49">
        <v>4.9669770885181137</v>
      </c>
      <c r="G207" s="49">
        <v>4.8492329241488088</v>
      </c>
      <c r="H207" s="49">
        <v>4.7390389358159544</v>
      </c>
      <c r="I207" s="49">
        <v>4.6349931655750209</v>
      </c>
      <c r="J207" s="49">
        <v>4.5360449801337976</v>
      </c>
      <c r="K207" s="49">
        <v>4.4413873527756147</v>
      </c>
      <c r="L207" s="49">
        <v>4.3503873337091603</v>
      </c>
      <c r="M207" s="49">
        <v>4.2369926273889762</v>
      </c>
      <c r="N207" s="49">
        <v>4.1374877101211656</v>
      </c>
      <c r="O207" s="49">
        <v>4.047085074952661</v>
      </c>
      <c r="P207" s="49">
        <v>3.9637996002587061</v>
      </c>
      <c r="Q207" s="49">
        <v>3.8864064491987378</v>
      </c>
      <c r="R207" s="49">
        <v>3.8145061421950981</v>
      </c>
      <c r="S207" s="49">
        <v>3.7460806734116781</v>
      </c>
      <c r="T207" s="49">
        <v>3.6812952122159182</v>
      </c>
      <c r="U207" s="49">
        <v>3.6204151344667328</v>
      </c>
      <c r="V207" s="49">
        <v>3.5608533448599302</v>
      </c>
      <c r="W207" s="49">
        <v>3.4941109926302421</v>
      </c>
      <c r="X207" s="49">
        <v>3.430151525522569</v>
      </c>
      <c r="Y207" s="49">
        <v>3.369988430762505</v>
      </c>
      <c r="Z207" s="49">
        <v>3.3156253725744138</v>
      </c>
      <c r="AA207" s="49">
        <v>3.23832099431309</v>
      </c>
      <c r="AB207" s="49">
        <v>3.183469943449269</v>
      </c>
      <c r="AC207" s="49">
        <v>3.131294301637213</v>
      </c>
      <c r="AD207" s="49">
        <v>3.0814732504971589</v>
      </c>
      <c r="AE207" s="49">
        <v>3.0337428239628461</v>
      </c>
      <c r="AF207" s="50">
        <v>2.9878832041484351</v>
      </c>
    </row>
    <row r="208" spans="1:32" hidden="1">
      <c r="A208" s="49" t="s">
        <v>523</v>
      </c>
      <c r="B208" s="49">
        <v>7.5154746525270868</v>
      </c>
      <c r="C208" s="49">
        <v>7.2761434922955122</v>
      </c>
      <c r="D208" s="49">
        <v>7.0693616929027501</v>
      </c>
      <c r="E208" s="49">
        <v>6.8858460898294256</v>
      </c>
      <c r="F208" s="49">
        <v>6.7197439148995057</v>
      </c>
      <c r="G208" s="49">
        <v>6.5671361513505628</v>
      </c>
      <c r="H208" s="49">
        <v>6.4252746068243898</v>
      </c>
      <c r="I208" s="49">
        <v>6.2921602967145107</v>
      </c>
      <c r="J208" s="49">
        <v>6.1662952948202552</v>
      </c>
      <c r="K208" s="49">
        <v>6.046529095185404</v>
      </c>
      <c r="L208" s="49">
        <v>5.9319594441058614</v>
      </c>
      <c r="M208" s="49">
        <v>5.7753468651249724</v>
      </c>
      <c r="N208" s="49">
        <v>5.6385256625924889</v>
      </c>
      <c r="O208" s="49">
        <v>5.5146560120059309</v>
      </c>
      <c r="P208" s="49">
        <v>5.4009022799915236</v>
      </c>
      <c r="Q208" s="49">
        <v>5.2955151549605137</v>
      </c>
      <c r="R208" s="49">
        <v>5.1979246267911474</v>
      </c>
      <c r="S208" s="49">
        <v>5.105248027018642</v>
      </c>
      <c r="T208" s="49">
        <v>5.0177221171752358</v>
      </c>
      <c r="U208" s="49">
        <v>4.9357268246281523</v>
      </c>
      <c r="V208" s="49">
        <v>4.8555662886487676</v>
      </c>
      <c r="W208" s="49">
        <v>4.7650884874302282</v>
      </c>
      <c r="X208" s="49">
        <v>4.6785426242666777</v>
      </c>
      <c r="Y208" s="49">
        <v>4.5973787094997292</v>
      </c>
      <c r="Z208" s="49">
        <v>4.524462606195593</v>
      </c>
      <c r="AA208" s="49">
        <v>4.4187111451019208</v>
      </c>
      <c r="AB208" s="49">
        <v>4.3450134212857154</v>
      </c>
      <c r="AC208" s="49">
        <v>4.2751008598737901</v>
      </c>
      <c r="AD208" s="49">
        <v>4.2085161570659464</v>
      </c>
      <c r="AE208" s="49">
        <v>4.1448831385793854</v>
      </c>
      <c r="AF208" s="50">
        <v>4.0838886271952024</v>
      </c>
    </row>
    <row r="209" spans="1:32" hidden="1">
      <c r="A209" s="49" t="s">
        <v>524</v>
      </c>
      <c r="B209" s="49">
        <v>4.0708785749356942</v>
      </c>
      <c r="C209" s="49">
        <v>3.8916037439236359</v>
      </c>
      <c r="D209" s="49">
        <v>3.7319408737123911</v>
      </c>
      <c r="E209" s="49">
        <v>3.5863810771484541</v>
      </c>
      <c r="F209" s="49">
        <v>3.4514146458579371</v>
      </c>
      <c r="G209" s="49">
        <v>3.324678077756285</v>
      </c>
      <c r="H209" s="49">
        <v>3.204509484044177</v>
      </c>
      <c r="I209" s="49">
        <v>3.0896991071557798</v>
      </c>
      <c r="J209" s="49">
        <v>2.979340905024026</v>
      </c>
      <c r="K209" s="49">
        <v>2.8727399679455532</v>
      </c>
      <c r="L209" s="49">
        <v>2.7693524448087352</v>
      </c>
      <c r="M209" s="49">
        <v>2.7017241479211789</v>
      </c>
      <c r="N209" s="49">
        <v>2.63859050436445</v>
      </c>
      <c r="O209" s="49">
        <v>2.5785286051137328</v>
      </c>
      <c r="P209" s="49">
        <v>2.521288930999825</v>
      </c>
      <c r="Q209" s="49">
        <v>2.4659500886480901</v>
      </c>
      <c r="R209" s="49">
        <v>2.4119472271596289</v>
      </c>
      <c r="S209" s="49">
        <v>2.3604698816144039</v>
      </c>
      <c r="T209" s="49">
        <v>2.3106618138381938</v>
      </c>
      <c r="U209" s="49">
        <v>2.262669631936562</v>
      </c>
      <c r="V209" s="49">
        <v>2.2157923191414688</v>
      </c>
      <c r="W209" s="49">
        <v>2.1685175872016429</v>
      </c>
      <c r="X209" s="49">
        <v>2.1219197031599419</v>
      </c>
      <c r="Y209" s="49">
        <v>2.0770662061235878</v>
      </c>
      <c r="Z209" s="49">
        <v>2.0379178549350891</v>
      </c>
      <c r="AA209" s="49">
        <v>1.9746994237765221</v>
      </c>
      <c r="AB209" s="49">
        <v>1.9314234105990129</v>
      </c>
      <c r="AC209" s="49">
        <v>1.8897440994849519</v>
      </c>
      <c r="AD209" s="49">
        <v>1.8495016454116009</v>
      </c>
      <c r="AE209" s="49">
        <v>1.810560832933215</v>
      </c>
      <c r="AF209" s="50">
        <v>1.77280626239501</v>
      </c>
    </row>
    <row r="210" spans="1:32" hidden="1">
      <c r="A210" s="49" t="s">
        <v>525</v>
      </c>
      <c r="B210" s="49">
        <v>4.2626458138985486</v>
      </c>
      <c r="C210" s="49">
        <v>4.0745750990597829</v>
      </c>
      <c r="D210" s="49">
        <v>3.9072474893718012</v>
      </c>
      <c r="E210" s="49">
        <v>3.754835512418861</v>
      </c>
      <c r="F210" s="49">
        <v>3.6136265327200459</v>
      </c>
      <c r="G210" s="49">
        <v>3.481120425300376</v>
      </c>
      <c r="H210" s="49">
        <v>3.3555592601353852</v>
      </c>
      <c r="I210" s="49">
        <v>3.235663387133537</v>
      </c>
      <c r="J210" s="49">
        <v>3.120474434987615</v>
      </c>
      <c r="K210" s="49">
        <v>3.0092573728077219</v>
      </c>
      <c r="L210" s="49">
        <v>2.901436961816052</v>
      </c>
      <c r="M210" s="49">
        <v>2.8304180168115041</v>
      </c>
      <c r="N210" s="49">
        <v>2.764154500140394</v>
      </c>
      <c r="O210" s="49">
        <v>2.7011391915116429</v>
      </c>
      <c r="P210" s="49">
        <v>2.6411069004463679</v>
      </c>
      <c r="Q210" s="49">
        <v>2.5830821320291388</v>
      </c>
      <c r="R210" s="49">
        <v>2.526467005687782</v>
      </c>
      <c r="S210" s="49">
        <v>2.4725186117036539</v>
      </c>
      <c r="T210" s="49">
        <v>2.4203309560035939</v>
      </c>
      <c r="U210" s="49">
        <v>2.3700584088369721</v>
      </c>
      <c r="V210" s="49">
        <v>2.3209596470496119</v>
      </c>
      <c r="W210" s="49">
        <v>2.27143534888932</v>
      </c>
      <c r="X210" s="49">
        <v>2.2226220140089978</v>
      </c>
      <c r="Y210" s="49">
        <v>2.175648030951383</v>
      </c>
      <c r="Z210" s="49">
        <v>2.134700280630367</v>
      </c>
      <c r="AA210" s="49">
        <v>2.0683056731259049</v>
      </c>
      <c r="AB210" s="49">
        <v>2.0229859627450728</v>
      </c>
      <c r="AC210" s="49">
        <v>1.979350525045287</v>
      </c>
      <c r="AD210" s="49">
        <v>1.9372307503877</v>
      </c>
      <c r="AE210" s="49">
        <v>1.896484012734504</v>
      </c>
      <c r="AF210" s="50">
        <v>1.8569885907799959</v>
      </c>
    </row>
    <row r="211" spans="1:32" hidden="1">
      <c r="A211" s="49" t="s">
        <v>526</v>
      </c>
      <c r="B211" s="49">
        <v>4.8776077180351658</v>
      </c>
      <c r="C211" s="49">
        <v>4.6614206842557007</v>
      </c>
      <c r="D211" s="49">
        <v>4.4696422744110906</v>
      </c>
      <c r="E211" s="49">
        <v>4.2953853398058097</v>
      </c>
      <c r="F211" s="49">
        <v>4.1342614381687071</v>
      </c>
      <c r="G211" s="49">
        <v>3.9833148729579722</v>
      </c>
      <c r="H211" s="49">
        <v>3.8404670414178002</v>
      </c>
      <c r="I211" s="49">
        <v>3.7042046079067901</v>
      </c>
      <c r="J211" s="49">
        <v>3.5733939853215282</v>
      </c>
      <c r="K211" s="49">
        <v>3.4471655979804212</v>
      </c>
      <c r="L211" s="49">
        <v>3.3248387783550348</v>
      </c>
      <c r="M211" s="49">
        <v>3.2430732049637072</v>
      </c>
      <c r="N211" s="49">
        <v>3.1668529308989619</v>
      </c>
      <c r="O211" s="49">
        <v>3.0944162607073089</v>
      </c>
      <c r="P211" s="49">
        <v>3.025455376507403</v>
      </c>
      <c r="Q211" s="49">
        <v>2.9588291848626551</v>
      </c>
      <c r="R211" s="49">
        <v>2.893838165658924</v>
      </c>
      <c r="S211" s="49">
        <v>2.831958385741721</v>
      </c>
      <c r="T211" s="49">
        <v>2.7721289790969208</v>
      </c>
      <c r="U211" s="49">
        <v>2.714532671373552</v>
      </c>
      <c r="V211" s="49">
        <v>2.658300579603694</v>
      </c>
      <c r="W211" s="49">
        <v>2.6015610258360322</v>
      </c>
      <c r="X211" s="49">
        <v>2.5456427042333498</v>
      </c>
      <c r="Y211" s="49">
        <v>2.4918703142779242</v>
      </c>
      <c r="Z211" s="49">
        <v>2.445157823024354</v>
      </c>
      <c r="AA211" s="49">
        <v>2.3685659620338799</v>
      </c>
      <c r="AB211" s="49">
        <v>2.3166976467608431</v>
      </c>
      <c r="AC211" s="49">
        <v>2.2667928120747129</v>
      </c>
      <c r="AD211" s="49">
        <v>2.2186533012654821</v>
      </c>
      <c r="AE211" s="49">
        <v>2.172111524639162</v>
      </c>
      <c r="AF211" s="50">
        <v>2.1270244845724271</v>
      </c>
    </row>
    <row r="212" spans="1:32" hidden="1">
      <c r="A212" s="49" t="s">
        <v>527</v>
      </c>
      <c r="B212" s="49">
        <v>8.2246372916816988</v>
      </c>
      <c r="C212" s="49">
        <v>7.9059983814039407</v>
      </c>
      <c r="D212" s="49">
        <v>7.6000961745930837</v>
      </c>
      <c r="E212" s="49">
        <v>7.3034419889556279</v>
      </c>
      <c r="F212" s="49">
        <v>7.0134951336698359</v>
      </c>
      <c r="G212" s="49">
        <v>6.7283318932457483</v>
      </c>
      <c r="H212" s="49">
        <v>6.4464455425782896</v>
      </c>
      <c r="I212" s="49">
        <v>6.1666197206568807</v>
      </c>
      <c r="J212" s="49">
        <v>5.8878450273157501</v>
      </c>
      <c r="K212" s="49">
        <v>5.6092621904679492</v>
      </c>
      <c r="L212" s="49">
        <v>5.3301221599277877</v>
      </c>
      <c r="M212" s="49">
        <v>5.2120207054170917</v>
      </c>
      <c r="N212" s="49">
        <v>5.1119124963214784</v>
      </c>
      <c r="O212" s="49">
        <v>5.0135564853586967</v>
      </c>
      <c r="P212" s="49">
        <v>4.917087567537715</v>
      </c>
      <c r="Q212" s="49">
        <v>4.8230966370485833</v>
      </c>
      <c r="R212" s="49">
        <v>4.7297959136258854</v>
      </c>
      <c r="S212" s="49">
        <v>4.6374760377627373</v>
      </c>
      <c r="T212" s="49">
        <v>4.5492740733705599</v>
      </c>
      <c r="U212" s="49">
        <v>4.4601815516620391</v>
      </c>
      <c r="V212" s="49">
        <v>4.3705579030827844</v>
      </c>
      <c r="W212" s="49">
        <v>4.2901938123246017</v>
      </c>
      <c r="X212" s="49">
        <v>4.2109600330181403</v>
      </c>
      <c r="Y212" s="49">
        <v>4.1318671252548782</v>
      </c>
      <c r="Z212" s="49">
        <v>4.0579347841992517</v>
      </c>
      <c r="AA212" s="49">
        <v>3.9382828896649351</v>
      </c>
      <c r="AB212" s="49">
        <v>3.8531165651656369</v>
      </c>
      <c r="AC212" s="49">
        <v>3.7685919238516128</v>
      </c>
      <c r="AD212" s="49">
        <v>3.684548638997744</v>
      </c>
      <c r="AE212" s="49">
        <v>3.6008423603859199</v>
      </c>
      <c r="AF212" s="50">
        <v>3.5173418774264129</v>
      </c>
    </row>
    <row r="213" spans="1:32" hidden="1">
      <c r="A213" s="49" t="s">
        <v>528</v>
      </c>
      <c r="B213" s="49">
        <v>7.7033775365074773</v>
      </c>
      <c r="C213" s="49">
        <v>7.3688494991485216</v>
      </c>
      <c r="D213" s="49">
        <v>7.0557666904614784</v>
      </c>
      <c r="E213" s="49">
        <v>6.7574305544740589</v>
      </c>
      <c r="F213" s="49">
        <v>6.4695737066319507</v>
      </c>
      <c r="G213" s="49">
        <v>6.1893000767593769</v>
      </c>
      <c r="H213" s="49">
        <v>5.914543821176049</v>
      </c>
      <c r="I213" s="49">
        <v>5.6437698134193042</v>
      </c>
      <c r="J213" s="49">
        <v>5.3757970408863613</v>
      </c>
      <c r="K213" s="49">
        <v>5.1096890300665621</v>
      </c>
      <c r="L213" s="49">
        <v>4.8446829370513758</v>
      </c>
      <c r="M213" s="49">
        <v>4.7156244758809223</v>
      </c>
      <c r="N213" s="49">
        <v>4.5983719290867544</v>
      </c>
      <c r="O213" s="49">
        <v>4.4887088724685507</v>
      </c>
      <c r="P213" s="49">
        <v>4.3849031449240137</v>
      </c>
      <c r="Q213" s="49">
        <v>4.2858925946859578</v>
      </c>
      <c r="R213" s="49">
        <v>4.1913504833414246</v>
      </c>
      <c r="S213" s="49">
        <v>4.0994840439603948</v>
      </c>
      <c r="T213" s="49">
        <v>4.0104631449660753</v>
      </c>
      <c r="U213" s="49">
        <v>3.9245490195549499</v>
      </c>
      <c r="V213" s="49">
        <v>3.8394130136573899</v>
      </c>
      <c r="W213" s="49">
        <v>3.748813597270845</v>
      </c>
      <c r="X213" s="49">
        <v>3.6600514258212451</v>
      </c>
      <c r="Y213" s="49">
        <v>3.5740545790099532</v>
      </c>
      <c r="Z213" s="49">
        <v>3.4926550934124578</v>
      </c>
      <c r="AA213" s="49">
        <v>3.3896544383869891</v>
      </c>
      <c r="AB213" s="49">
        <v>3.3064288959857651</v>
      </c>
      <c r="AC213" s="49">
        <v>3.2249577304612398</v>
      </c>
      <c r="AD213" s="49">
        <v>3.1449483599748032</v>
      </c>
      <c r="AE213" s="49">
        <v>3.0661586242099359</v>
      </c>
      <c r="AF213" s="50">
        <v>2.9883854185401799</v>
      </c>
    </row>
    <row r="214" spans="1:32" hidden="1">
      <c r="A214" s="49" t="s">
        <v>529</v>
      </c>
      <c r="B214" s="49">
        <v>9.6019257357175647</v>
      </c>
      <c r="C214" s="49">
        <v>9.1990488928680438</v>
      </c>
      <c r="D214" s="49">
        <v>8.826183454831634</v>
      </c>
      <c r="E214" s="49">
        <v>8.4741552073777378</v>
      </c>
      <c r="F214" s="49">
        <v>8.1371319352851259</v>
      </c>
      <c r="G214" s="49">
        <v>7.8111663927719608</v>
      </c>
      <c r="H214" s="49">
        <v>7.4934526484555484</v>
      </c>
      <c r="I214" s="49">
        <v>7.1819145703481491</v>
      </c>
      <c r="J214" s="49">
        <v>6.8749632610632707</v>
      </c>
      <c r="K214" s="49">
        <v>6.5713466173978006</v>
      </c>
      <c r="L214" s="49">
        <v>6.2700520238620241</v>
      </c>
      <c r="M214" s="49">
        <v>6.1052939862581592</v>
      </c>
      <c r="N214" s="49">
        <v>5.9571287919723401</v>
      </c>
      <c r="O214" s="49">
        <v>5.8196218874897649</v>
      </c>
      <c r="P214" s="49">
        <v>5.6903369517847597</v>
      </c>
      <c r="Q214" s="49">
        <v>5.567780734699225</v>
      </c>
      <c r="R214" s="49">
        <v>5.4514961211798667</v>
      </c>
      <c r="S214" s="49">
        <v>5.3389577537160626</v>
      </c>
      <c r="T214" s="49">
        <v>5.2304074217982386</v>
      </c>
      <c r="U214" s="49">
        <v>5.1262160239995263</v>
      </c>
      <c r="V214" s="49">
        <v>5.0230995448304023</v>
      </c>
      <c r="W214" s="49">
        <v>4.9117433266774846</v>
      </c>
      <c r="X214" s="49">
        <v>4.8031255275073237</v>
      </c>
      <c r="Y214" s="49">
        <v>4.6985698320654556</v>
      </c>
      <c r="Z214" s="49">
        <v>4.6006845651088328</v>
      </c>
      <c r="AA214" s="49">
        <v>4.4723666233348469</v>
      </c>
      <c r="AB214" s="49">
        <v>4.3722254824468276</v>
      </c>
      <c r="AC214" s="49">
        <v>4.2747584490323103</v>
      </c>
      <c r="AD214" s="49">
        <v>4.1795624734165919</v>
      </c>
      <c r="AE214" s="49">
        <v>4.086305219527393</v>
      </c>
      <c r="AF214" s="50">
        <v>3.9947091639217081</v>
      </c>
    </row>
    <row r="215" spans="1:32" hidden="1">
      <c r="A215" s="49" t="s">
        <v>530</v>
      </c>
      <c r="B215" s="49">
        <v>8.3989343813739588</v>
      </c>
      <c r="C215" s="49">
        <v>7.9257514467684178</v>
      </c>
      <c r="D215" s="49">
        <v>7.4762644835785181</v>
      </c>
      <c r="E215" s="49">
        <v>7.043608455032496</v>
      </c>
      <c r="F215" s="49">
        <v>6.6233806469642431</v>
      </c>
      <c r="G215" s="49">
        <v>6.2125929353311893</v>
      </c>
      <c r="H215" s="49">
        <v>5.8091247492701514</v>
      </c>
      <c r="I215" s="49">
        <v>5.4114155810772528</v>
      </c>
      <c r="J215" s="49">
        <v>5.018281749419069</v>
      </c>
      <c r="K215" s="49">
        <v>4.6288018972121394</v>
      </c>
      <c r="L215" s="49">
        <v>4.2422425649364488</v>
      </c>
      <c r="M215" s="49">
        <v>4.1187613593894081</v>
      </c>
      <c r="N215" s="49">
        <v>3.999521624293358</v>
      </c>
      <c r="O215" s="49">
        <v>3.883089529595213</v>
      </c>
      <c r="P215" s="49">
        <v>3.769216073027907</v>
      </c>
      <c r="Q215" s="49">
        <v>3.6569754295747212</v>
      </c>
      <c r="R215" s="49">
        <v>3.5458024504714469</v>
      </c>
      <c r="S215" s="49">
        <v>3.4368973442428099</v>
      </c>
      <c r="T215" s="49">
        <v>3.329400531734755</v>
      </c>
      <c r="U215" s="49">
        <v>3.2234614210386141</v>
      </c>
      <c r="V215" s="49">
        <v>3.1183782508604772</v>
      </c>
      <c r="W215" s="49">
        <v>3.0142982596304249</v>
      </c>
      <c r="X215" s="49">
        <v>2.910288034653354</v>
      </c>
      <c r="Y215" s="49">
        <v>2.807401124017205</v>
      </c>
      <c r="Z215" s="49">
        <v>2.7095235869344299</v>
      </c>
      <c r="AA215" s="49">
        <v>2.587364956709977</v>
      </c>
      <c r="AB215" s="49">
        <v>2.4842465550517852</v>
      </c>
      <c r="AC215" s="49">
        <v>2.382063434019519</v>
      </c>
      <c r="AD215" s="49">
        <v>2.2806405061746058</v>
      </c>
      <c r="AE215" s="49">
        <v>2.1798282919924801</v>
      </c>
      <c r="AF215" s="50">
        <v>2.0794978637590651</v>
      </c>
    </row>
    <row r="216" spans="1:32" hidden="1">
      <c r="A216" s="49" t="s">
        <v>531</v>
      </c>
      <c r="B216" s="49">
        <v>8.7230700093815443</v>
      </c>
      <c r="C216" s="49">
        <v>8.2327466917094405</v>
      </c>
      <c r="D216" s="49">
        <v>7.7674791333202933</v>
      </c>
      <c r="E216" s="49">
        <v>7.3199202192817392</v>
      </c>
      <c r="F216" s="49">
        <v>6.8853555502733528</v>
      </c>
      <c r="G216" s="49">
        <v>6.4605832019519154</v>
      </c>
      <c r="H216" s="49">
        <v>6.0433287930822557</v>
      </c>
      <c r="I216" s="49">
        <v>5.6319166725066747</v>
      </c>
      <c r="J216" s="49">
        <v>5.2250739611810824</v>
      </c>
      <c r="K216" s="49">
        <v>4.8218080904049092</v>
      </c>
      <c r="L216" s="49">
        <v>4.421327193386154</v>
      </c>
      <c r="M216" s="49">
        <v>4.2928220877525716</v>
      </c>
      <c r="N216" s="49">
        <v>4.1687845830641903</v>
      </c>
      <c r="O216" s="49">
        <v>4.0476929669653741</v>
      </c>
      <c r="P216" s="49">
        <v>3.929280245235526</v>
      </c>
      <c r="Q216" s="49">
        <v>3.8125649975410489</v>
      </c>
      <c r="R216" s="49">
        <v>3.6969483827471308</v>
      </c>
      <c r="S216" s="49">
        <v>3.583695272117879</v>
      </c>
      <c r="T216" s="49">
        <v>3.4718957715097658</v>
      </c>
      <c r="U216" s="49">
        <v>3.3617052208658049</v>
      </c>
      <c r="V216" s="49">
        <v>3.2523819335394699</v>
      </c>
      <c r="W216" s="49">
        <v>3.144037339266188</v>
      </c>
      <c r="X216" s="49">
        <v>3.035793210543178</v>
      </c>
      <c r="Y216" s="49">
        <v>2.9287616524643649</v>
      </c>
      <c r="Z216" s="49">
        <v>2.827045316815703</v>
      </c>
      <c r="AA216" s="49">
        <v>2.699734043587473</v>
      </c>
      <c r="AB216" s="49">
        <v>2.5925437101162792</v>
      </c>
      <c r="AC216" s="49">
        <v>2.4863741374727311</v>
      </c>
      <c r="AD216" s="49">
        <v>2.3810428721652368</v>
      </c>
      <c r="AE216" s="49">
        <v>2.2763943367808639</v>
      </c>
      <c r="AF216" s="50">
        <v>2.1722945296550198</v>
      </c>
    </row>
    <row r="217" spans="1:32" hidden="1">
      <c r="A217" s="49" t="s">
        <v>532</v>
      </c>
      <c r="B217" s="49">
        <v>9.7681271582356928</v>
      </c>
      <c r="C217" s="49">
        <v>9.2227991505573268</v>
      </c>
      <c r="D217" s="49">
        <v>8.7068540884912267</v>
      </c>
      <c r="E217" s="49">
        <v>8.2112754164894195</v>
      </c>
      <c r="F217" s="49">
        <v>7.7302601755895646</v>
      </c>
      <c r="G217" s="49">
        <v>7.259851372765624</v>
      </c>
      <c r="H217" s="49">
        <v>6.7972236307368252</v>
      </c>
      <c r="I217" s="49">
        <v>6.3402814707795763</v>
      </c>
      <c r="J217" s="49">
        <v>5.8874198002924434</v>
      </c>
      <c r="K217" s="49">
        <v>5.4373741503829809</v>
      </c>
      <c r="L217" s="49">
        <v>4.9891232526817113</v>
      </c>
      <c r="M217" s="49">
        <v>4.8443040281396748</v>
      </c>
      <c r="N217" s="49">
        <v>4.7046724205044388</v>
      </c>
      <c r="O217" s="49">
        <v>4.568468598120047</v>
      </c>
      <c r="P217" s="49">
        <v>4.4353877588316051</v>
      </c>
      <c r="Q217" s="49">
        <v>4.3042932626379038</v>
      </c>
      <c r="R217" s="49">
        <v>4.1744912267106589</v>
      </c>
      <c r="S217" s="49">
        <v>4.0474573111355889</v>
      </c>
      <c r="T217" s="49">
        <v>3.922135823393273</v>
      </c>
      <c r="U217" s="49">
        <v>3.798711055408666</v>
      </c>
      <c r="V217" s="49">
        <v>3.6763208256838591</v>
      </c>
      <c r="W217" s="49">
        <v>3.5548393001818779</v>
      </c>
      <c r="X217" s="49">
        <v>3.4335246654211602</v>
      </c>
      <c r="Y217" s="49">
        <v>3.3136799653249138</v>
      </c>
      <c r="Z217" s="49">
        <v>3.2001143668687342</v>
      </c>
      <c r="AA217" s="49">
        <v>3.0566211124830072</v>
      </c>
      <c r="AB217" s="49">
        <v>2.9367466471488219</v>
      </c>
      <c r="AC217" s="49">
        <v>2.8181310987529979</v>
      </c>
      <c r="AD217" s="49">
        <v>2.7005655766143999</v>
      </c>
      <c r="AE217" s="49">
        <v>2.5838723056188391</v>
      </c>
      <c r="AF217" s="50">
        <v>2.4678984988138351</v>
      </c>
    </row>
    <row r="218" spans="1:32" hidden="1">
      <c r="A218" s="49" t="s">
        <v>533</v>
      </c>
      <c r="B218" s="49">
        <v>3.8407421548543188</v>
      </c>
      <c r="C218" s="49">
        <v>3.734626046794594</v>
      </c>
      <c r="D218" s="49">
        <v>3.6369731020636968</v>
      </c>
      <c r="E218" s="49">
        <v>3.5459365084677739</v>
      </c>
      <c r="F218" s="49">
        <v>3.460198971229286</v>
      </c>
      <c r="G218" s="49">
        <v>3.3787890296652199</v>
      </c>
      <c r="H218" s="49">
        <v>3.300970347842231</v>
      </c>
      <c r="I218" s="49">
        <v>3.226171835176638</v>
      </c>
      <c r="J218" s="49">
        <v>3.153941815458039</v>
      </c>
      <c r="K218" s="49">
        <v>3.0839169798021868</v>
      </c>
      <c r="L218" s="49">
        <v>3.015800764008099</v>
      </c>
      <c r="M218" s="49">
        <v>2.953064011924714</v>
      </c>
      <c r="N218" s="49">
        <v>2.902376469595628</v>
      </c>
      <c r="O218" s="49">
        <v>2.8532661327908828</v>
      </c>
      <c r="P218" s="49">
        <v>2.80580944561865</v>
      </c>
      <c r="Q218" s="49">
        <v>2.7603742464131549</v>
      </c>
      <c r="R218" s="49">
        <v>2.715808483604778</v>
      </c>
      <c r="S218" s="49">
        <v>2.6722917068839038</v>
      </c>
      <c r="T218" s="49">
        <v>2.631814513446491</v>
      </c>
      <c r="U218" s="49">
        <v>2.5911794160577948</v>
      </c>
      <c r="V218" s="49">
        <v>2.550613782098663</v>
      </c>
      <c r="W218" s="49">
        <v>2.5146076494872389</v>
      </c>
      <c r="X218" s="49">
        <v>2.479984052747862</v>
      </c>
      <c r="Y218" s="49">
        <v>2.4461231022750711</v>
      </c>
      <c r="Z218" s="49">
        <v>2.4162182898074578</v>
      </c>
      <c r="AA218" s="49">
        <v>2.358001710545961</v>
      </c>
      <c r="AB218" s="49">
        <v>2.3223623353649239</v>
      </c>
      <c r="AC218" s="49">
        <v>2.287841107215677</v>
      </c>
      <c r="AD218" s="49">
        <v>2.2543481229468778</v>
      </c>
      <c r="AE218" s="49">
        <v>2.2218046908042139</v>
      </c>
      <c r="AF218" s="50">
        <v>2.1901415191428502</v>
      </c>
    </row>
    <row r="219" spans="1:32" hidden="1">
      <c r="A219" s="49" t="s">
        <v>534</v>
      </c>
      <c r="B219" s="49">
        <v>4.7828914019299296</v>
      </c>
      <c r="C219" s="49">
        <v>4.6512971453560663</v>
      </c>
      <c r="D219" s="49">
        <v>4.5303754020378388</v>
      </c>
      <c r="E219" s="49">
        <v>4.4177937504166804</v>
      </c>
      <c r="F219" s="49">
        <v>4.3118884248316958</v>
      </c>
      <c r="G219" s="49">
        <v>4.2114323648955319</v>
      </c>
      <c r="H219" s="49">
        <v>4.1154954139375892</v>
      </c>
      <c r="I219" s="49">
        <v>4.0233560762679952</v>
      </c>
      <c r="J219" s="49">
        <v>3.9344436421481932</v>
      </c>
      <c r="K219" s="49">
        <v>3.8482989815610078</v>
      </c>
      <c r="L219" s="49">
        <v>3.764547238926335</v>
      </c>
      <c r="M219" s="49">
        <v>3.6861591059411261</v>
      </c>
      <c r="N219" s="49">
        <v>3.6229689583205582</v>
      </c>
      <c r="O219" s="49">
        <v>3.5617607933243369</v>
      </c>
      <c r="P219" s="49">
        <v>3.502631052697541</v>
      </c>
      <c r="Q219" s="49">
        <v>3.4460438435583298</v>
      </c>
      <c r="R219" s="49">
        <v>3.3905454592229738</v>
      </c>
      <c r="S219" s="49">
        <v>3.3363625021065539</v>
      </c>
      <c r="T219" s="49">
        <v>3.2860064906317392</v>
      </c>
      <c r="U219" s="49">
        <v>3.2354431400238921</v>
      </c>
      <c r="V219" s="49">
        <v>3.1849594814379238</v>
      </c>
      <c r="W219" s="49">
        <v>3.1402324987806098</v>
      </c>
      <c r="X219" s="49">
        <v>3.0972408469206489</v>
      </c>
      <c r="Y219" s="49">
        <v>3.0552025199777582</v>
      </c>
      <c r="Z219" s="49">
        <v>3.0181457501582778</v>
      </c>
      <c r="AA219" s="49">
        <v>2.9453697373926682</v>
      </c>
      <c r="AB219" s="49">
        <v>2.901063973294387</v>
      </c>
      <c r="AC219" s="49">
        <v>2.858160447089102</v>
      </c>
      <c r="AD219" s="49">
        <v>2.8165457395722102</v>
      </c>
      <c r="AE219" s="49">
        <v>2.7761205848249269</v>
      </c>
      <c r="AF219" s="50">
        <v>2.7367975834312621</v>
      </c>
    </row>
    <row r="220" spans="1:32" hidden="1">
      <c r="A220" s="49" t="s">
        <v>535</v>
      </c>
      <c r="B220" s="49">
        <v>6.047458379559365</v>
      </c>
      <c r="C220" s="49">
        <v>5.8818090100431322</v>
      </c>
      <c r="D220" s="49">
        <v>5.7297615622793856</v>
      </c>
      <c r="E220" s="49">
        <v>5.5883268473522127</v>
      </c>
      <c r="F220" s="49">
        <v>5.45537198414522</v>
      </c>
      <c r="G220" s="49">
        <v>5.3293233525050256</v>
      </c>
      <c r="H220" s="49">
        <v>5.208987551176758</v>
      </c>
      <c r="I220" s="49">
        <v>5.0934383826798353</v>
      </c>
      <c r="J220" s="49">
        <v>4.9819427283215942</v>
      </c>
      <c r="K220" s="49">
        <v>4.8739103317384416</v>
      </c>
      <c r="L220" s="49">
        <v>4.7688588238919989</v>
      </c>
      <c r="M220" s="49">
        <v>4.6695069722858209</v>
      </c>
      <c r="N220" s="49">
        <v>4.5895365704644826</v>
      </c>
      <c r="O220" s="49">
        <v>4.5120840129692992</v>
      </c>
      <c r="P220" s="49">
        <v>4.4372715167006236</v>
      </c>
      <c r="Q220" s="49">
        <v>4.3656899177609656</v>
      </c>
      <c r="R220" s="49">
        <v>4.2954850931664161</v>
      </c>
      <c r="S220" s="49">
        <v>4.2269456046473914</v>
      </c>
      <c r="T220" s="49">
        <v>4.1632712462507966</v>
      </c>
      <c r="U220" s="49">
        <v>4.0993203354928562</v>
      </c>
      <c r="V220" s="49">
        <v>4.0354590734051241</v>
      </c>
      <c r="W220" s="49">
        <v>3.9789328037778362</v>
      </c>
      <c r="X220" s="49">
        <v>3.9246103747816861</v>
      </c>
      <c r="Y220" s="49">
        <v>3.8714956835980789</v>
      </c>
      <c r="Z220" s="49">
        <v>3.8247188720180989</v>
      </c>
      <c r="AA220" s="49">
        <v>3.7324468162865321</v>
      </c>
      <c r="AB220" s="49">
        <v>3.6764272069504811</v>
      </c>
      <c r="AC220" s="49">
        <v>3.622187422643997</v>
      </c>
      <c r="AD220" s="49">
        <v>3.5695829383498761</v>
      </c>
      <c r="AE220" s="49">
        <v>3.5184872694357932</v>
      </c>
      <c r="AF220" s="50">
        <v>3.4687890567044128</v>
      </c>
    </row>
    <row r="221" spans="1:32" hidden="1">
      <c r="A221" s="49" t="s">
        <v>536</v>
      </c>
      <c r="B221" s="49">
        <v>8.3776981816229537</v>
      </c>
      <c r="C221" s="49">
        <v>8.1097275522037169</v>
      </c>
      <c r="D221" s="49">
        <v>7.8766550046979784</v>
      </c>
      <c r="E221" s="49">
        <v>7.6685082999116183</v>
      </c>
      <c r="F221" s="49">
        <v>7.4789991718050173</v>
      </c>
      <c r="G221" s="49">
        <v>7.303916167253071</v>
      </c>
      <c r="H221" s="49">
        <v>7.1403053438642079</v>
      </c>
      <c r="I221" s="49">
        <v>6.9860174772571586</v>
      </c>
      <c r="J221" s="49">
        <v>6.8394415499504326</v>
      </c>
      <c r="K221" s="49">
        <v>6.699339736973613</v>
      </c>
      <c r="L221" s="49">
        <v>6.5647408898582391</v>
      </c>
      <c r="M221" s="49">
        <v>6.3930478013012388</v>
      </c>
      <c r="N221" s="49">
        <v>6.2425624377092781</v>
      </c>
      <c r="O221" s="49">
        <v>6.1059696703961421</v>
      </c>
      <c r="P221" s="49">
        <v>5.9802364469249518</v>
      </c>
      <c r="Q221" s="49">
        <v>5.8634914350813592</v>
      </c>
      <c r="R221" s="49">
        <v>5.7551244545859328</v>
      </c>
      <c r="S221" s="49">
        <v>5.6520521914532571</v>
      </c>
      <c r="T221" s="49">
        <v>5.5545272473079859</v>
      </c>
      <c r="U221" s="49">
        <v>5.4629553362526693</v>
      </c>
      <c r="V221" s="49">
        <v>5.3733835551740228</v>
      </c>
      <c r="W221" s="49">
        <v>5.2728274380173454</v>
      </c>
      <c r="X221" s="49">
        <v>5.1765054880674031</v>
      </c>
      <c r="Y221" s="49">
        <v>5.0859646129794882</v>
      </c>
      <c r="Z221" s="49">
        <v>5.004263056298198</v>
      </c>
      <c r="AA221" s="49">
        <v>4.8875100027124443</v>
      </c>
      <c r="AB221" s="49">
        <v>4.8050280832389278</v>
      </c>
      <c r="AC221" s="49">
        <v>4.7266113786096087</v>
      </c>
      <c r="AD221" s="49">
        <v>4.6517690485782177</v>
      </c>
      <c r="AE221" s="49">
        <v>4.580097263586258</v>
      </c>
      <c r="AF221" s="50">
        <v>4.5112597624135162</v>
      </c>
    </row>
    <row r="222" spans="1:32" hidden="1">
      <c r="A222" s="49" t="s">
        <v>537</v>
      </c>
      <c r="B222" s="49">
        <v>10.780879824622479</v>
      </c>
      <c r="C222" s="49">
        <v>10.438208057579679</v>
      </c>
      <c r="D222" s="49">
        <v>10.142581108323011</v>
      </c>
      <c r="E222" s="49">
        <v>9.8805405317755479</v>
      </c>
      <c r="F222" s="49">
        <v>9.6435997036477019</v>
      </c>
      <c r="G222" s="49">
        <v>9.4260747762097772</v>
      </c>
      <c r="H222" s="49">
        <v>9.223978948089993</v>
      </c>
      <c r="I222" s="49">
        <v>9.0344113809339444</v>
      </c>
      <c r="J222" s="49">
        <v>8.8551975226021291</v>
      </c>
      <c r="K222" s="49">
        <v>8.6846664097105144</v>
      </c>
      <c r="L222" s="49">
        <v>8.521506918573353</v>
      </c>
      <c r="M222" s="49">
        <v>8.2961932796935312</v>
      </c>
      <c r="N222" s="49">
        <v>8.099455653841261</v>
      </c>
      <c r="O222" s="49">
        <v>7.9214144737433729</v>
      </c>
      <c r="P222" s="49">
        <v>7.757973483326932</v>
      </c>
      <c r="Q222" s="49">
        <v>7.6066055582232757</v>
      </c>
      <c r="R222" s="49">
        <v>7.4664866751832282</v>
      </c>
      <c r="S222" s="49">
        <v>7.3334538870321957</v>
      </c>
      <c r="T222" s="49">
        <v>7.2078485343801857</v>
      </c>
      <c r="U222" s="49">
        <v>7.0902185919552743</v>
      </c>
      <c r="V222" s="49">
        <v>6.9752279267672188</v>
      </c>
      <c r="W222" s="49">
        <v>6.8453523414119708</v>
      </c>
      <c r="X222" s="49">
        <v>6.7211381394001108</v>
      </c>
      <c r="Y222" s="49">
        <v>6.6046754485796617</v>
      </c>
      <c r="Z222" s="49">
        <v>6.5000955324937921</v>
      </c>
      <c r="AA222" s="49">
        <v>6.3481337142893084</v>
      </c>
      <c r="AB222" s="49">
        <v>6.2423965328923803</v>
      </c>
      <c r="AC222" s="49">
        <v>6.1420996016833911</v>
      </c>
      <c r="AD222" s="49">
        <v>6.0465814540678933</v>
      </c>
      <c r="AE222" s="49">
        <v>5.9552979917823423</v>
      </c>
      <c r="AF222" s="50">
        <v>5.8677962554841718</v>
      </c>
    </row>
    <row r="223" spans="1:32" hidden="1">
      <c r="A223" s="49" t="s">
        <v>538</v>
      </c>
      <c r="B223" s="49">
        <v>4.0455287505753272</v>
      </c>
      <c r="C223" s="49">
        <v>3.868808924682742</v>
      </c>
      <c r="D223" s="49">
        <v>3.7107315665864742</v>
      </c>
      <c r="E223" s="49">
        <v>3.566058987794861</v>
      </c>
      <c r="F223" s="49">
        <v>3.4314539313768759</v>
      </c>
      <c r="G223" s="49">
        <v>3.3046687935272998</v>
      </c>
      <c r="H223" s="49">
        <v>3.1841230044897162</v>
      </c>
      <c r="I223" s="49">
        <v>3.0686658666442388</v>
      </c>
      <c r="J223" s="49">
        <v>2.9574354617752849</v>
      </c>
      <c r="K223" s="49">
        <v>2.8497706322469072</v>
      </c>
      <c r="L223" s="49">
        <v>2.7451538663537201</v>
      </c>
      <c r="M223" s="49">
        <v>2.678783506382489</v>
      </c>
      <c r="N223" s="49">
        <v>2.616690122098126</v>
      </c>
      <c r="O223" s="49">
        <v>2.5575270774042038</v>
      </c>
      <c r="P223" s="49">
        <v>2.5010579236288688</v>
      </c>
      <c r="Q223" s="49">
        <v>2.446410544081342</v>
      </c>
      <c r="R223" s="49">
        <v>2.3930501659730039</v>
      </c>
      <c r="S223" s="49">
        <v>2.342101890675977</v>
      </c>
      <c r="T223" s="49">
        <v>2.2927552711788279</v>
      </c>
      <c r="U223" s="49">
        <v>2.2451486845523179</v>
      </c>
      <c r="V223" s="49">
        <v>2.1986185583595779</v>
      </c>
      <c r="W223" s="49">
        <v>2.151736858634139</v>
      </c>
      <c r="X223" s="49">
        <v>2.1055163704881421</v>
      </c>
      <c r="Y223" s="49">
        <v>2.060967155334219</v>
      </c>
      <c r="Z223" s="49">
        <v>2.021838012777081</v>
      </c>
      <c r="AA223" s="49">
        <v>1.9599459772905341</v>
      </c>
      <c r="AB223" s="49">
        <v>1.9169486844833239</v>
      </c>
      <c r="AC223" s="49">
        <v>1.875482442657741</v>
      </c>
      <c r="AD223" s="49">
        <v>1.8353959469234229</v>
      </c>
      <c r="AE223" s="49">
        <v>1.7965611655030389</v>
      </c>
      <c r="AF223" s="50">
        <v>1.758868791710452</v>
      </c>
    </row>
    <row r="224" spans="1:32" hidden="1">
      <c r="A224" s="49" t="s">
        <v>539</v>
      </c>
      <c r="B224" s="49">
        <v>4.2874549477274346</v>
      </c>
      <c r="C224" s="49">
        <v>4.099788042190637</v>
      </c>
      <c r="D224" s="49">
        <v>3.932081024011894</v>
      </c>
      <c r="E224" s="49">
        <v>3.778734163704446</v>
      </c>
      <c r="F224" s="49">
        <v>3.6361798377502041</v>
      </c>
      <c r="G224" s="49">
        <v>3.5020155065672021</v>
      </c>
      <c r="H224" s="49">
        <v>3.374551798926094</v>
      </c>
      <c r="I224" s="49">
        <v>3.2525589210901309</v>
      </c>
      <c r="J224" s="49">
        <v>3.1351157969045831</v>
      </c>
      <c r="K224" s="49">
        <v>3.0215159600431081</v>
      </c>
      <c r="L224" s="49">
        <v>2.911206491017682</v>
      </c>
      <c r="M224" s="49">
        <v>2.8406278876445561</v>
      </c>
      <c r="N224" s="49">
        <v>2.77463856090771</v>
      </c>
      <c r="O224" s="49">
        <v>2.7117912297551401</v>
      </c>
      <c r="P224" s="49">
        <v>2.6518315533563661</v>
      </c>
      <c r="Q224" s="49">
        <v>2.593822424753375</v>
      </c>
      <c r="R224" s="49">
        <v>2.53718929595642</v>
      </c>
      <c r="S224" s="49">
        <v>2.4831405486458129</v>
      </c>
      <c r="T224" s="49">
        <v>2.4308055132495578</v>
      </c>
      <c r="U224" s="49">
        <v>2.380332692210382</v>
      </c>
      <c r="V224" s="49">
        <v>2.3310093571721908</v>
      </c>
      <c r="W224" s="49">
        <v>2.2812976754725289</v>
      </c>
      <c r="X224" s="49">
        <v>2.2322899692641021</v>
      </c>
      <c r="Y224" s="49">
        <v>2.1850706075594779</v>
      </c>
      <c r="Z224" s="49">
        <v>2.1436633883409542</v>
      </c>
      <c r="AA224" s="49">
        <v>2.077817087678139</v>
      </c>
      <c r="AB224" s="49">
        <v>2.0322472990488261</v>
      </c>
      <c r="AC224" s="49">
        <v>1.988314841563017</v>
      </c>
      <c r="AD224" s="49">
        <v>1.9458570759900129</v>
      </c>
      <c r="AE224" s="49">
        <v>1.9047363945821909</v>
      </c>
      <c r="AF224" s="50">
        <v>1.86483532945193</v>
      </c>
    </row>
    <row r="225" spans="1:32" hidden="1">
      <c r="A225" s="49" t="s">
        <v>540</v>
      </c>
      <c r="B225" s="49">
        <v>4.7680824330585079</v>
      </c>
      <c r="C225" s="49">
        <v>4.5586968863272581</v>
      </c>
      <c r="D225" s="49">
        <v>4.3719597603952858</v>
      </c>
      <c r="E225" s="49">
        <v>4.2015014198907679</v>
      </c>
      <c r="F225" s="49">
        <v>4.0432634354393064</v>
      </c>
      <c r="G225" s="49">
        <v>3.8945125516883619</v>
      </c>
      <c r="H225" s="49">
        <v>3.7533267185670272</v>
      </c>
      <c r="I225" s="49">
        <v>3.6183066673164732</v>
      </c>
      <c r="J225" s="49">
        <v>3.4884043213320641</v>
      </c>
      <c r="K225" s="49">
        <v>3.3628157528484151</v>
      </c>
      <c r="L225" s="49">
        <v>3.2409117236599632</v>
      </c>
      <c r="M225" s="49">
        <v>3.162057477865587</v>
      </c>
      <c r="N225" s="49">
        <v>3.0883833768664251</v>
      </c>
      <c r="O225" s="49">
        <v>3.0182527028427422</v>
      </c>
      <c r="P225" s="49">
        <v>2.951379081248553</v>
      </c>
      <c r="Q225" s="49">
        <v>2.886702244199951</v>
      </c>
      <c r="R225" s="49">
        <v>2.823572063850476</v>
      </c>
      <c r="S225" s="49">
        <v>2.76335900275377</v>
      </c>
      <c r="T225" s="49">
        <v>2.7050773501244012</v>
      </c>
      <c r="U225" s="49">
        <v>2.6488963931124858</v>
      </c>
      <c r="V225" s="49">
        <v>2.5940087579455429</v>
      </c>
      <c r="W225" s="49">
        <v>2.5386749144645009</v>
      </c>
      <c r="X225" s="49">
        <v>2.4841292753716679</v>
      </c>
      <c r="Y225" s="49">
        <v>2.4316022973515059</v>
      </c>
      <c r="Z225" s="49">
        <v>2.3856600909692061</v>
      </c>
      <c r="AA225" s="49">
        <v>2.311977323547715</v>
      </c>
      <c r="AB225" s="49">
        <v>2.2612913357292208</v>
      </c>
      <c r="AC225" s="49">
        <v>2.2124541696506079</v>
      </c>
      <c r="AD225" s="49">
        <v>2.1652817679360941</v>
      </c>
      <c r="AE225" s="49">
        <v>2.1196184145821531</v>
      </c>
      <c r="AF225" s="50">
        <v>2.0753311957721219</v>
      </c>
    </row>
    <row r="226" spans="1:32" hidden="1">
      <c r="A226" s="49" t="s">
        <v>541</v>
      </c>
      <c r="B226" s="49">
        <v>5.7905280083494004</v>
      </c>
      <c r="C226" s="49">
        <v>5.5498857840019351</v>
      </c>
      <c r="D226" s="49">
        <v>5.3168293933084669</v>
      </c>
      <c r="E226" s="49">
        <v>5.0892477871752426</v>
      </c>
      <c r="F226" s="49">
        <v>4.8656046059888114</v>
      </c>
      <c r="G226" s="49">
        <v>4.6447380748021434</v>
      </c>
      <c r="H226" s="49">
        <v>4.4257401349431689</v>
      </c>
      <c r="I226" s="49">
        <v>4.2078799518484882</v>
      </c>
      <c r="J226" s="49">
        <v>3.9905535815417261</v>
      </c>
      <c r="K226" s="49">
        <v>3.7732497282670781</v>
      </c>
      <c r="L226" s="49">
        <v>3.555525763034705</v>
      </c>
      <c r="M226" s="49">
        <v>3.47311866626081</v>
      </c>
      <c r="N226" s="49">
        <v>3.4013080757870751</v>
      </c>
      <c r="O226" s="49">
        <v>3.3305244918941641</v>
      </c>
      <c r="P226" s="49">
        <v>3.2608448161307049</v>
      </c>
      <c r="Q226" s="49">
        <v>3.1926134550062351</v>
      </c>
      <c r="R226" s="49">
        <v>3.1247780280671069</v>
      </c>
      <c r="S226" s="49">
        <v>3.057507703447814</v>
      </c>
      <c r="T226" s="49">
        <v>2.9926392153404011</v>
      </c>
      <c r="U226" s="49">
        <v>2.9272340825206218</v>
      </c>
      <c r="V226" s="49">
        <v>2.8615031730337721</v>
      </c>
      <c r="W226" s="49">
        <v>2.801305963720178</v>
      </c>
      <c r="X226" s="49">
        <v>2.7418342430780021</v>
      </c>
      <c r="Y226" s="49">
        <v>2.6825136788979811</v>
      </c>
      <c r="Z226" s="49">
        <v>2.6262883740694432</v>
      </c>
      <c r="AA226" s="49">
        <v>2.5433692158369512</v>
      </c>
      <c r="AB226" s="49">
        <v>2.4807244249950058</v>
      </c>
      <c r="AC226" s="49">
        <v>2.41854425301374</v>
      </c>
      <c r="AD226" s="49">
        <v>2.356741283027739</v>
      </c>
      <c r="AE226" s="49">
        <v>2.295237869226372</v>
      </c>
      <c r="AF226" s="50">
        <v>2.2339644996403751</v>
      </c>
    </row>
    <row r="227" spans="1:32" hidden="1">
      <c r="A227" s="49" t="s">
        <v>542</v>
      </c>
      <c r="B227" s="49">
        <v>7.0230951333627836</v>
      </c>
      <c r="C227" s="49">
        <v>6.7380313345054308</v>
      </c>
      <c r="D227" s="49">
        <v>6.4623575518572078</v>
      </c>
      <c r="E227" s="49">
        <v>6.1933391413852794</v>
      </c>
      <c r="F227" s="49">
        <v>5.9289762845938219</v>
      </c>
      <c r="G227" s="49">
        <v>5.6677471164694504</v>
      </c>
      <c r="H227" s="49">
        <v>5.4084524645826981</v>
      </c>
      <c r="I227" s="49">
        <v>5.1501174852247882</v>
      </c>
      <c r="J227" s="49">
        <v>4.8919268277147312</v>
      </c>
      <c r="K227" s="49">
        <v>4.6331804110206729</v>
      </c>
      <c r="L227" s="49">
        <v>4.3732623312574788</v>
      </c>
      <c r="M227" s="49">
        <v>4.2729747435850767</v>
      </c>
      <c r="N227" s="49">
        <v>4.186118781702433</v>
      </c>
      <c r="O227" s="49">
        <v>4.1005586037783139</v>
      </c>
      <c r="P227" s="49">
        <v>4.0163921227210864</v>
      </c>
      <c r="Q227" s="49">
        <v>3.9340567029208899</v>
      </c>
      <c r="R227" s="49">
        <v>3.852217445975278</v>
      </c>
      <c r="S227" s="49">
        <v>3.7710891570501222</v>
      </c>
      <c r="T227" s="49">
        <v>3.6930031577148519</v>
      </c>
      <c r="U227" s="49">
        <v>3.6142304918278039</v>
      </c>
      <c r="V227" s="49">
        <v>3.5350386173183228</v>
      </c>
      <c r="W227" s="49">
        <v>3.4630494039423692</v>
      </c>
      <c r="X227" s="49">
        <v>3.3919003245246349</v>
      </c>
      <c r="Y227" s="49">
        <v>3.3208583445109929</v>
      </c>
      <c r="Z227" s="49">
        <v>3.2536517626040742</v>
      </c>
      <c r="AA227" s="49">
        <v>3.1525196145612191</v>
      </c>
      <c r="AB227" s="49">
        <v>3.0769971813642769</v>
      </c>
      <c r="AC227" s="49">
        <v>3.001964853826546</v>
      </c>
      <c r="AD227" s="49">
        <v>2.9273065464984209</v>
      </c>
      <c r="AE227" s="49">
        <v>2.8529183986864699</v>
      </c>
      <c r="AF227" s="50">
        <v>2.7787066768356219</v>
      </c>
    </row>
    <row r="228" spans="1:32" hidden="1">
      <c r="A228" s="49" t="s">
        <v>543</v>
      </c>
      <c r="B228" s="49">
        <v>8.6925120747319333</v>
      </c>
      <c r="C228" s="49">
        <v>8.3450932050596762</v>
      </c>
      <c r="D228" s="49">
        <v>8.0097598548671947</v>
      </c>
      <c r="E228" s="49">
        <v>7.6829951585679783</v>
      </c>
      <c r="F228" s="49">
        <v>7.3622253841130094</v>
      </c>
      <c r="G228" s="49">
        <v>7.0454898430022794</v>
      </c>
      <c r="H228" s="49">
        <v>6.7312413367898882</v>
      </c>
      <c r="I228" s="49">
        <v>6.4182196889794572</v>
      </c>
      <c r="J228" s="49">
        <v>6.1053683367278069</v>
      </c>
      <c r="K228" s="49">
        <v>5.791777386910784</v>
      </c>
      <c r="L228" s="49">
        <v>5.4766435229967669</v>
      </c>
      <c r="M228" s="49">
        <v>5.3524295985106924</v>
      </c>
      <c r="N228" s="49">
        <v>5.2454787032386534</v>
      </c>
      <c r="O228" s="49">
        <v>5.1401478243432077</v>
      </c>
      <c r="P228" s="49">
        <v>5.0365610099906224</v>
      </c>
      <c r="Q228" s="49">
        <v>4.9352791107187031</v>
      </c>
      <c r="R228" s="49">
        <v>4.8345811944530173</v>
      </c>
      <c r="S228" s="49">
        <v>4.7347420531831954</v>
      </c>
      <c r="T228" s="49">
        <v>4.6387589997786201</v>
      </c>
      <c r="U228" s="49">
        <v>4.541831688772147</v>
      </c>
      <c r="V228" s="49">
        <v>4.4443033176021869</v>
      </c>
      <c r="W228" s="49">
        <v>4.3562210560435108</v>
      </c>
      <c r="X228" s="49">
        <v>4.2690917452204076</v>
      </c>
      <c r="Y228" s="49">
        <v>4.1819649253165601</v>
      </c>
      <c r="Z228" s="49">
        <v>4.0996157743366251</v>
      </c>
      <c r="AA228" s="49">
        <v>3.9736063001908302</v>
      </c>
      <c r="AB228" s="49">
        <v>3.8803021907319022</v>
      </c>
      <c r="AC228" s="49">
        <v>3.7874629502608128</v>
      </c>
      <c r="AD228" s="49">
        <v>3.694928692606922</v>
      </c>
      <c r="AE228" s="49">
        <v>3.602554792275364</v>
      </c>
      <c r="AF228" s="50">
        <v>3.5102091349988269</v>
      </c>
    </row>
    <row r="229" spans="1:32" hidden="1">
      <c r="A229" s="49" t="s">
        <v>544</v>
      </c>
      <c r="B229" s="49">
        <v>11.18714906640999</v>
      </c>
      <c r="C229" s="49">
        <v>10.715744478254789</v>
      </c>
      <c r="D229" s="49">
        <v>10.27702660248519</v>
      </c>
      <c r="E229" s="49">
        <v>9.8603463315497528</v>
      </c>
      <c r="F229" s="49">
        <v>9.4588802697481729</v>
      </c>
      <c r="G229" s="49">
        <v>9.0679594230191167</v>
      </c>
      <c r="H229" s="49">
        <v>8.6842154714662048</v>
      </c>
      <c r="I229" s="49">
        <v>8.3051077662622212</v>
      </c>
      <c r="J229" s="49">
        <v>7.928643998885569</v>
      </c>
      <c r="K229" s="49">
        <v>7.5532064559400229</v>
      </c>
      <c r="L229" s="49">
        <v>7.1774391372491957</v>
      </c>
      <c r="M229" s="49">
        <v>6.9875898272873664</v>
      </c>
      <c r="N229" s="49">
        <v>6.815856591365149</v>
      </c>
      <c r="O229" s="49">
        <v>6.6557356890819293</v>
      </c>
      <c r="P229" s="49">
        <v>6.5045521000144966</v>
      </c>
      <c r="Q229" s="49">
        <v>6.3606640043486804</v>
      </c>
      <c r="R229" s="49">
        <v>6.2235619093378238</v>
      </c>
      <c r="S229" s="49">
        <v>6.090483443283798</v>
      </c>
      <c r="T229" s="49">
        <v>5.9616850076911643</v>
      </c>
      <c r="U229" s="49">
        <v>5.8375628336466683</v>
      </c>
      <c r="V229" s="49">
        <v>5.7145357319754719</v>
      </c>
      <c r="W229" s="49">
        <v>5.5832708018223176</v>
      </c>
      <c r="X229" s="49">
        <v>5.4547642618032253</v>
      </c>
      <c r="Y229" s="49">
        <v>5.3304367110085753</v>
      </c>
      <c r="Z229" s="49">
        <v>5.2130948513901929</v>
      </c>
      <c r="AA229" s="49">
        <v>5.0625335526247426</v>
      </c>
      <c r="AB229" s="49">
        <v>4.9422424776032106</v>
      </c>
      <c r="AC229" s="49">
        <v>4.8245615412785394</v>
      </c>
      <c r="AD229" s="49">
        <v>4.7090367478429327</v>
      </c>
      <c r="AE229" s="49">
        <v>4.595291395276095</v>
      </c>
      <c r="AF229" s="50">
        <v>4.4830085954392107</v>
      </c>
    </row>
    <row r="230" spans="1:32" hidden="1">
      <c r="A230" s="49" t="s">
        <v>545</v>
      </c>
      <c r="B230" s="49">
        <v>13.4454284082203</v>
      </c>
      <c r="C230" s="49">
        <v>12.893174748095801</v>
      </c>
      <c r="D230" s="49">
        <v>12.38427326762265</v>
      </c>
      <c r="E230" s="49">
        <v>11.90513272890499</v>
      </c>
      <c r="F230" s="49">
        <v>11.44708411079649</v>
      </c>
      <c r="G230" s="49">
        <v>11.00423227341024</v>
      </c>
      <c r="H230" s="49">
        <v>10.57235914000834</v>
      </c>
      <c r="I230" s="49">
        <v>10.148316460464519</v>
      </c>
      <c r="J230" s="49">
        <v>9.7296675997523892</v>
      </c>
      <c r="K230" s="49">
        <v>9.3144650940156897</v>
      </c>
      <c r="L230" s="49">
        <v>8.9011064878090131</v>
      </c>
      <c r="M230" s="49">
        <v>8.6682695986689975</v>
      </c>
      <c r="N230" s="49">
        <v>8.4595366522329645</v>
      </c>
      <c r="O230" s="49">
        <v>8.2662799411065553</v>
      </c>
      <c r="P230" s="49">
        <v>8.0849579057753083</v>
      </c>
      <c r="Q230" s="49">
        <v>7.9134000171959613</v>
      </c>
      <c r="R230" s="49">
        <v>7.7509423389696934</v>
      </c>
      <c r="S230" s="49">
        <v>7.593912852648435</v>
      </c>
      <c r="T230" s="49">
        <v>7.4426636530287036</v>
      </c>
      <c r="U230" s="49">
        <v>7.297734649951229</v>
      </c>
      <c r="V230" s="49">
        <v>7.1543497371539733</v>
      </c>
      <c r="W230" s="49">
        <v>6.9988858637821076</v>
      </c>
      <c r="X230" s="49">
        <v>6.8473258807544717</v>
      </c>
      <c r="Y230" s="49">
        <v>6.7015890144431491</v>
      </c>
      <c r="Z230" s="49">
        <v>6.5654597309254896</v>
      </c>
      <c r="AA230" s="49">
        <v>6.3850150842847384</v>
      </c>
      <c r="AB230" s="49">
        <v>6.2454261318598459</v>
      </c>
      <c r="AC230" s="49">
        <v>6.1096216335873041</v>
      </c>
      <c r="AD230" s="49">
        <v>5.9770099351001162</v>
      </c>
      <c r="AE230" s="49">
        <v>5.8471022485352551</v>
      </c>
      <c r="AF230" s="50">
        <v>5.7194894765559754</v>
      </c>
    </row>
    <row r="231" spans="1:32" hidden="1">
      <c r="A231" s="49" t="s">
        <v>546</v>
      </c>
      <c r="B231" s="49">
        <v>8.5834052727660914</v>
      </c>
      <c r="C231" s="49">
        <v>8.09934848054416</v>
      </c>
      <c r="D231" s="49">
        <v>7.6383124885172258</v>
      </c>
      <c r="E231" s="49">
        <v>7.1935462017608804</v>
      </c>
      <c r="F231" s="49">
        <v>6.7607152135660513</v>
      </c>
      <c r="G231" s="49">
        <v>6.3368737898909577</v>
      </c>
      <c r="H231" s="49">
        <v>5.9199280006434947</v>
      </c>
      <c r="I231" s="49">
        <v>5.5083338736223899</v>
      </c>
      <c r="J231" s="49">
        <v>5.1009174774004622</v>
      </c>
      <c r="K231" s="49">
        <v>4.6967624653107567</v>
      </c>
      <c r="L231" s="49">
        <v>4.2951369592811384</v>
      </c>
      <c r="M231" s="49">
        <v>4.1695882650328109</v>
      </c>
      <c r="N231" s="49">
        <v>4.048105379762541</v>
      </c>
      <c r="O231" s="49">
        <v>3.929327881127878</v>
      </c>
      <c r="P231" s="49">
        <v>3.81302057763462</v>
      </c>
      <c r="Q231" s="49">
        <v>3.69830453136812</v>
      </c>
      <c r="R231" s="49">
        <v>3.584643072927824</v>
      </c>
      <c r="S231" s="49">
        <v>3.4731785352102569</v>
      </c>
      <c r="T231" s="49">
        <v>3.3630943282824202</v>
      </c>
      <c r="U231" s="49">
        <v>3.2545334826387902</v>
      </c>
      <c r="V231" s="49">
        <v>3.1468288312614412</v>
      </c>
      <c r="W231" s="49">
        <v>3.0400688440216102</v>
      </c>
      <c r="X231" s="49">
        <v>2.9334487482456919</v>
      </c>
      <c r="Y231" s="49">
        <v>2.8279761901086662</v>
      </c>
      <c r="Z231" s="49">
        <v>2.7273683260119679</v>
      </c>
      <c r="AA231" s="49">
        <v>2.6036344653006278</v>
      </c>
      <c r="AB231" s="49">
        <v>2.4981723665403388</v>
      </c>
      <c r="AC231" s="49">
        <v>2.3936919232797651</v>
      </c>
      <c r="AD231" s="49">
        <v>2.29003065010142</v>
      </c>
      <c r="AE231" s="49">
        <v>2.1870503038764579</v>
      </c>
      <c r="AF231" s="50">
        <v>2.08463211533673</v>
      </c>
    </row>
    <row r="232" spans="1:32" hidden="1">
      <c r="A232" s="49" t="s">
        <v>547</v>
      </c>
      <c r="B232" s="49">
        <v>9.0082890258899155</v>
      </c>
      <c r="C232" s="49">
        <v>8.5008018016577136</v>
      </c>
      <c r="D232" s="49">
        <v>8.0179196148469707</v>
      </c>
      <c r="E232" s="49">
        <v>7.5524380533071831</v>
      </c>
      <c r="F232" s="49">
        <v>7.0997329123883359</v>
      </c>
      <c r="G232" s="49">
        <v>6.6566625018831669</v>
      </c>
      <c r="H232" s="49">
        <v>6.220994430692941</v>
      </c>
      <c r="I232" s="49">
        <v>5.7910833488133822</v>
      </c>
      <c r="J232" s="49">
        <v>5.3656788775646884</v>
      </c>
      <c r="K232" s="49">
        <v>4.9438055665329772</v>
      </c>
      <c r="L232" s="49">
        <v>4.5246848504224308</v>
      </c>
      <c r="M232" s="49">
        <v>4.3926265353969463</v>
      </c>
      <c r="N232" s="49">
        <v>4.264938658210168</v>
      </c>
      <c r="O232" s="49">
        <v>4.140153872929857</v>
      </c>
      <c r="P232" s="49">
        <v>4.0180183003304224</v>
      </c>
      <c r="Q232" s="49">
        <v>3.8975840339915639</v>
      </c>
      <c r="R232" s="49">
        <v>3.7782723308784019</v>
      </c>
      <c r="S232" s="49">
        <v>3.6613146002510808</v>
      </c>
      <c r="T232" s="49">
        <v>3.5458302874619059</v>
      </c>
      <c r="U232" s="49">
        <v>3.4319734175933809</v>
      </c>
      <c r="V232" s="49">
        <v>3.3190246714343319</v>
      </c>
      <c r="W232" s="49">
        <v>3.2071014727176101</v>
      </c>
      <c r="X232" s="49">
        <v>3.0952891720454239</v>
      </c>
      <c r="Y232" s="49">
        <v>2.9846712517321459</v>
      </c>
      <c r="Z232" s="49">
        <v>2.879243995897196</v>
      </c>
      <c r="AA232" s="49">
        <v>2.7489000155453658</v>
      </c>
      <c r="AB232" s="49">
        <v>2.638168722602074</v>
      </c>
      <c r="AC232" s="49">
        <v>2.5284457056160932</v>
      </c>
      <c r="AD232" s="49">
        <v>2.419553487617589</v>
      </c>
      <c r="AE232" s="49">
        <v>2.3113408250498551</v>
      </c>
      <c r="AF232" s="50">
        <v>2.2036775396701902</v>
      </c>
    </row>
    <row r="233" spans="1:32" hidden="1">
      <c r="A233" s="49" t="s">
        <v>548</v>
      </c>
      <c r="B233" s="49">
        <v>9.8501443749086022</v>
      </c>
      <c r="C233" s="49">
        <v>9.2969765240316455</v>
      </c>
      <c r="D233" s="49">
        <v>8.7719080100378282</v>
      </c>
      <c r="E233" s="49">
        <v>8.2665446114404979</v>
      </c>
      <c r="F233" s="49">
        <v>7.7754930792916923</v>
      </c>
      <c r="G233" s="49">
        <v>7.2950843690209117</v>
      </c>
      <c r="H233" s="49">
        <v>6.8227068376961464</v>
      </c>
      <c r="I233" s="49">
        <v>6.3564313260810792</v>
      </c>
      <c r="J233" s="49">
        <v>5.8947876717976513</v>
      </c>
      <c r="K233" s="49">
        <v>5.4366250075219256</v>
      </c>
      <c r="L233" s="49">
        <v>4.9810209185435541</v>
      </c>
      <c r="M233" s="49">
        <v>4.8360875569068948</v>
      </c>
      <c r="N233" s="49">
        <v>4.696100825537469</v>
      </c>
      <c r="O233" s="49">
        <v>4.5593778441197266</v>
      </c>
      <c r="P233" s="49">
        <v>4.4256228660357069</v>
      </c>
      <c r="Q233" s="49">
        <v>4.2937507160618571</v>
      </c>
      <c r="R233" s="49">
        <v>4.1630992761712111</v>
      </c>
      <c r="S233" s="49">
        <v>4.035065873734621</v>
      </c>
      <c r="T233" s="49">
        <v>3.9086446469585701</v>
      </c>
      <c r="U233" s="49">
        <v>3.7840068503150879</v>
      </c>
      <c r="V233" s="49">
        <v>3.660332758946784</v>
      </c>
      <c r="W233" s="49">
        <v>3.5378723137065911</v>
      </c>
      <c r="X233" s="49">
        <v>3.4155341423120058</v>
      </c>
      <c r="Y233" s="49">
        <v>3.2945477780936718</v>
      </c>
      <c r="Z233" s="49">
        <v>3.179449455512827</v>
      </c>
      <c r="AA233" s="49">
        <v>3.0360679623813072</v>
      </c>
      <c r="AB233" s="49">
        <v>2.9149416916937181</v>
      </c>
      <c r="AC233" s="49">
        <v>2.794958137881038</v>
      </c>
      <c r="AD233" s="49">
        <v>2.675916673822238</v>
      </c>
      <c r="AE233" s="49">
        <v>2.5576463264084168</v>
      </c>
      <c r="AF233" s="50">
        <v>2.4399999325287891</v>
      </c>
    </row>
    <row r="234" spans="1:32" hidden="1">
      <c r="A234" s="49" t="s">
        <v>549</v>
      </c>
      <c r="B234" s="49">
        <v>4.6985690031234801</v>
      </c>
      <c r="C234" s="49">
        <v>4.5699013926478713</v>
      </c>
      <c r="D234" s="49">
        <v>4.4519714043594361</v>
      </c>
      <c r="E234" s="49">
        <v>4.3424548869333268</v>
      </c>
      <c r="F234" s="49">
        <v>4.2396947474716091</v>
      </c>
      <c r="G234" s="49">
        <v>4.1424695285592206</v>
      </c>
      <c r="H234" s="49">
        <v>4.0498539356866434</v>
      </c>
      <c r="I234" s="49">
        <v>3.9611308091538859</v>
      </c>
      <c r="J234" s="49">
        <v>3.8757333944962191</v>
      </c>
      <c r="K234" s="49">
        <v>3.793206238061102</v>
      </c>
      <c r="L234" s="49">
        <v>3.713177955004574</v>
      </c>
      <c r="M234" s="49">
        <v>3.635719811091493</v>
      </c>
      <c r="N234" s="49">
        <v>3.573546884326257</v>
      </c>
      <c r="O234" s="49">
        <v>3.5133565504270079</v>
      </c>
      <c r="P234" s="49">
        <v>3.4552465415942621</v>
      </c>
      <c r="Q234" s="49">
        <v>3.3996849100583382</v>
      </c>
      <c r="R234" s="49">
        <v>3.3452082599150761</v>
      </c>
      <c r="S234" s="49">
        <v>3.292045198052802</v>
      </c>
      <c r="T234" s="49">
        <v>3.2427262837043229</v>
      </c>
      <c r="U234" s="49">
        <v>3.1931880987209822</v>
      </c>
      <c r="V234" s="49">
        <v>3.14371981228568</v>
      </c>
      <c r="W234" s="49">
        <v>3.1000212294657219</v>
      </c>
      <c r="X234" s="49">
        <v>3.0580627252037549</v>
      </c>
      <c r="Y234" s="49">
        <v>3.0170566484896448</v>
      </c>
      <c r="Z234" s="49">
        <v>2.9810637644626592</v>
      </c>
      <c r="AA234" s="49">
        <v>2.909055344511855</v>
      </c>
      <c r="AB234" s="49">
        <v>2.8657363045317918</v>
      </c>
      <c r="AC234" s="49">
        <v>2.8238225914415871</v>
      </c>
      <c r="AD234" s="49">
        <v>2.783200279153121</v>
      </c>
      <c r="AE234" s="49">
        <v>2.7437696736122281</v>
      </c>
      <c r="AF234" s="50">
        <v>2.70544301279133</v>
      </c>
    </row>
    <row r="235" spans="1:32" hidden="1">
      <c r="A235" s="49" t="s">
        <v>550</v>
      </c>
      <c r="B235" s="49">
        <v>6.032619930854568</v>
      </c>
      <c r="C235" s="49">
        <v>5.8686795456870779</v>
      </c>
      <c r="D235" s="49">
        <v>5.7188275104267952</v>
      </c>
      <c r="E235" s="49">
        <v>5.5800085959378212</v>
      </c>
      <c r="F235" s="49">
        <v>5.4500443822307467</v>
      </c>
      <c r="G235" s="49">
        <v>5.3273290643107609</v>
      </c>
      <c r="H235" s="49">
        <v>5.2106461219308908</v>
      </c>
      <c r="I235" s="49">
        <v>5.0990526104908183</v>
      </c>
      <c r="J235" s="49">
        <v>4.9918032778461896</v>
      </c>
      <c r="K235" s="49">
        <v>4.8882991629878827</v>
      </c>
      <c r="L235" s="49">
        <v>4.7880518004651158</v>
      </c>
      <c r="M235" s="49">
        <v>4.6880101422246439</v>
      </c>
      <c r="N235" s="49">
        <v>4.6080349255824142</v>
      </c>
      <c r="O235" s="49">
        <v>4.5306467892901763</v>
      </c>
      <c r="P235" s="49">
        <v>4.455974305127798</v>
      </c>
      <c r="Q235" s="49">
        <v>4.3846325769328063</v>
      </c>
      <c r="R235" s="49">
        <v>4.3146990471784852</v>
      </c>
      <c r="S235" s="49">
        <v>4.2464742739926002</v>
      </c>
      <c r="T235" s="49">
        <v>4.1832830513161401</v>
      </c>
      <c r="U235" s="49">
        <v>4.1197870177251392</v>
      </c>
      <c r="V235" s="49">
        <v>4.0563663604831399</v>
      </c>
      <c r="W235" s="49">
        <v>4.000507158432641</v>
      </c>
      <c r="X235" s="49">
        <v>3.946913379985264</v>
      </c>
      <c r="Y235" s="49">
        <v>3.8945502953727318</v>
      </c>
      <c r="Z235" s="49">
        <v>3.8487507524822111</v>
      </c>
      <c r="AA235" s="49">
        <v>3.7556369835743801</v>
      </c>
      <c r="AB235" s="49">
        <v>3.7001809647066342</v>
      </c>
      <c r="AC235" s="49">
        <v>3.646551561249781</v>
      </c>
      <c r="AD235" s="49">
        <v>3.5945990384922948</v>
      </c>
      <c r="AE235" s="49">
        <v>3.544192386652306</v>
      </c>
      <c r="AF235" s="50">
        <v>3.495216294332157</v>
      </c>
    </row>
    <row r="236" spans="1:32" hidden="1">
      <c r="A236" s="49" t="s">
        <v>551</v>
      </c>
      <c r="B236" s="49">
        <v>8.4849697338953618</v>
      </c>
      <c r="C236" s="49">
        <v>8.2139389736869504</v>
      </c>
      <c r="D236" s="49">
        <v>7.9784816602822044</v>
      </c>
      <c r="E236" s="49">
        <v>7.7683830500134157</v>
      </c>
      <c r="F236" s="49">
        <v>7.5771997614159137</v>
      </c>
      <c r="G236" s="49">
        <v>7.4006146220332916</v>
      </c>
      <c r="H236" s="49">
        <v>7.2355979406371667</v>
      </c>
      <c r="I236" s="49">
        <v>7.0799439468987551</v>
      </c>
      <c r="J236" s="49">
        <v>6.9319979233922471</v>
      </c>
      <c r="K236" s="49">
        <v>6.7904872429919214</v>
      </c>
      <c r="L236" s="49">
        <v>6.6544122959911984</v>
      </c>
      <c r="M236" s="49">
        <v>6.4802137379911144</v>
      </c>
      <c r="N236" s="49">
        <v>6.3275820860781984</v>
      </c>
      <c r="O236" s="49">
        <v>6.1890764146129067</v>
      </c>
      <c r="P236" s="49">
        <v>6.0616112887452509</v>
      </c>
      <c r="Q236" s="49">
        <v>5.9432829864279482</v>
      </c>
      <c r="R236" s="49">
        <v>5.8334704634913441</v>
      </c>
      <c r="S236" s="49">
        <v>5.7290378225287037</v>
      </c>
      <c r="T236" s="49">
        <v>5.6302416636804038</v>
      </c>
      <c r="U236" s="49">
        <v>5.5374942492468744</v>
      </c>
      <c r="V236" s="49">
        <v>5.4467758850746968</v>
      </c>
      <c r="W236" s="49">
        <v>5.344876919174725</v>
      </c>
      <c r="X236" s="49">
        <v>5.247283759493623</v>
      </c>
      <c r="Y236" s="49">
        <v>5.1555709655237409</v>
      </c>
      <c r="Z236" s="49">
        <v>5.0728512309108833</v>
      </c>
      <c r="AA236" s="49">
        <v>4.9544739461947414</v>
      </c>
      <c r="AB236" s="49">
        <v>4.870961778194002</v>
      </c>
      <c r="AC236" s="49">
        <v>4.791588580516537</v>
      </c>
      <c r="AD236" s="49">
        <v>4.7158559727798863</v>
      </c>
      <c r="AE236" s="49">
        <v>4.6433539286743173</v>
      </c>
      <c r="AF236" s="50">
        <v>4.5737410319479679</v>
      </c>
    </row>
    <row r="237" spans="1:32" hidden="1">
      <c r="A237" s="49" t="s">
        <v>552</v>
      </c>
      <c r="B237" s="49">
        <v>10.96888503539676</v>
      </c>
      <c r="C237" s="49">
        <v>10.620384615019031</v>
      </c>
      <c r="D237" s="49">
        <v>10.31991047791862</v>
      </c>
      <c r="E237" s="49">
        <v>10.053713504601051</v>
      </c>
      <c r="F237" s="49">
        <v>9.8131233386134245</v>
      </c>
      <c r="G237" s="49">
        <v>9.5923327106027241</v>
      </c>
      <c r="H237" s="49">
        <v>9.3872679253032949</v>
      </c>
      <c r="I237" s="49">
        <v>9.1949646284666127</v>
      </c>
      <c r="J237" s="49">
        <v>9.0132003865907553</v>
      </c>
      <c r="K237" s="49">
        <v>8.8402671926460652</v>
      </c>
      <c r="L237" s="49">
        <v>8.6748246191011873</v>
      </c>
      <c r="M237" s="49">
        <v>8.4452963326428669</v>
      </c>
      <c r="N237" s="49">
        <v>8.244924391266732</v>
      </c>
      <c r="O237" s="49">
        <v>8.063628112207093</v>
      </c>
      <c r="P237" s="49">
        <v>7.8972283905014953</v>
      </c>
      <c r="Q237" s="49">
        <v>7.7431471938936962</v>
      </c>
      <c r="R237" s="49">
        <v>7.6005446011469431</v>
      </c>
      <c r="S237" s="49">
        <v>7.4651721730251612</v>
      </c>
      <c r="T237" s="49">
        <v>7.3373790422389584</v>
      </c>
      <c r="U237" s="49">
        <v>7.2177253430646626</v>
      </c>
      <c r="V237" s="49">
        <v>7.1007641011686866</v>
      </c>
      <c r="W237" s="49">
        <v>6.968585997535782</v>
      </c>
      <c r="X237" s="49">
        <v>6.8421890823509788</v>
      </c>
      <c r="Y237" s="49">
        <v>6.7237094946532192</v>
      </c>
      <c r="Z237" s="49">
        <v>6.6173691477531698</v>
      </c>
      <c r="AA237" s="49">
        <v>6.4626331763466389</v>
      </c>
      <c r="AB237" s="49">
        <v>6.3551143033652373</v>
      </c>
      <c r="AC237" s="49">
        <v>6.2531577735872137</v>
      </c>
      <c r="AD237" s="49">
        <v>6.1560892790386843</v>
      </c>
      <c r="AE237" s="49">
        <v>6.0633541675992557</v>
      </c>
      <c r="AF237" s="50">
        <v>5.9744907003320531</v>
      </c>
    </row>
    <row r="238" spans="1:32" hidden="1">
      <c r="A238" s="49" t="s">
        <v>553</v>
      </c>
      <c r="B238" s="49">
        <v>3.854064391755688</v>
      </c>
      <c r="C238" s="49">
        <v>3.686249053051883</v>
      </c>
      <c r="D238" s="49">
        <v>3.5358476899580369</v>
      </c>
      <c r="E238" s="49">
        <v>3.397977092653174</v>
      </c>
      <c r="F238" s="49">
        <v>3.2695260127407408</v>
      </c>
      <c r="G238" s="49">
        <v>3.1483991559278111</v>
      </c>
      <c r="H238" s="49">
        <v>3.033123124117767</v>
      </c>
      <c r="I238" s="49">
        <v>2.9226252877137688</v>
      </c>
      <c r="J238" s="49">
        <v>2.8161022358233572</v>
      </c>
      <c r="K238" s="49">
        <v>2.712937713048007</v>
      </c>
      <c r="L238" s="49">
        <v>2.612649370917254</v>
      </c>
      <c r="M238" s="49">
        <v>2.5497144351965808</v>
      </c>
      <c r="N238" s="49">
        <v>2.4907899518860028</v>
      </c>
      <c r="O238" s="49">
        <v>2.4346157559574348</v>
      </c>
      <c r="P238" s="49">
        <v>2.380970193482367</v>
      </c>
      <c r="Q238" s="49">
        <v>2.329037246483741</v>
      </c>
      <c r="R238" s="49">
        <v>2.2783165269278238</v>
      </c>
      <c r="S238" s="49">
        <v>2.2298597486551159</v>
      </c>
      <c r="T238" s="49">
        <v>2.1829087490028209</v>
      </c>
      <c r="U238" s="49">
        <v>2.1375925916758431</v>
      </c>
      <c r="V238" s="49">
        <v>2.0932906205128559</v>
      </c>
      <c r="W238" s="49">
        <v>2.0486644248600432</v>
      </c>
      <c r="X238" s="49">
        <v>2.004664105027953</v>
      </c>
      <c r="Y238" s="49">
        <v>1.962233791076164</v>
      </c>
      <c r="Z238" s="49">
        <v>1.924877887547227</v>
      </c>
      <c r="AA238" s="49">
        <v>1.8662498226670059</v>
      </c>
      <c r="AB238" s="49">
        <v>1.825292567356378</v>
      </c>
      <c r="AC238" s="49">
        <v>1.785773805592453</v>
      </c>
      <c r="AD238" s="49">
        <v>1.747551990137673</v>
      </c>
      <c r="AE238" s="49">
        <v>1.710507332220407</v>
      </c>
      <c r="AF238" s="50">
        <v>1.6745375498336901</v>
      </c>
    </row>
    <row r="239" spans="1:32" hidden="1">
      <c r="A239" s="49" t="s">
        <v>554</v>
      </c>
      <c r="B239" s="49">
        <v>4.0263401696586358</v>
      </c>
      <c r="C239" s="49">
        <v>3.8507265739860008</v>
      </c>
      <c r="D239" s="49">
        <v>3.69349300754009</v>
      </c>
      <c r="E239" s="49">
        <v>3.5494805666500699</v>
      </c>
      <c r="F239" s="49">
        <v>3.4154022782195121</v>
      </c>
      <c r="G239" s="49">
        <v>3.2890444596328821</v>
      </c>
      <c r="H239" s="49">
        <v>3.168850433266297</v>
      </c>
      <c r="I239" s="49">
        <v>3.05368692240227</v>
      </c>
      <c r="J239" s="49">
        <v>2.9427050772501899</v>
      </c>
      <c r="K239" s="49">
        <v>2.8352537791954782</v>
      </c>
      <c r="L239" s="49">
        <v>2.7308233855327968</v>
      </c>
      <c r="M239" s="49">
        <v>2.664916824150712</v>
      </c>
      <c r="N239" s="49">
        <v>2.6032349524844172</v>
      </c>
      <c r="O239" s="49">
        <v>2.5444488407771231</v>
      </c>
      <c r="P239" s="49">
        <v>2.4883249657990421</v>
      </c>
      <c r="Q239" s="49">
        <v>2.4340027229588288</v>
      </c>
      <c r="R239" s="49">
        <v>2.3809543909784061</v>
      </c>
      <c r="S239" s="49">
        <v>2.330289739630071</v>
      </c>
      <c r="T239" s="49">
        <v>2.281209091297848</v>
      </c>
      <c r="U239" s="49">
        <v>2.2338488012691808</v>
      </c>
      <c r="V239" s="49">
        <v>2.1875541646201722</v>
      </c>
      <c r="W239" s="49">
        <v>2.1409131419985381</v>
      </c>
      <c r="X239" s="49">
        <v>2.094928187736369</v>
      </c>
      <c r="Y239" s="49">
        <v>2.0505955759345129</v>
      </c>
      <c r="Z239" s="49">
        <v>2.011613087170955</v>
      </c>
      <c r="AA239" s="49">
        <v>1.950180846064109</v>
      </c>
      <c r="AB239" s="49">
        <v>1.9073901056412159</v>
      </c>
      <c r="AC239" s="49">
        <v>1.8661131797640289</v>
      </c>
      <c r="AD239" s="49">
        <v>1.826200769948247</v>
      </c>
      <c r="AE239" s="49">
        <v>1.7875265353759959</v>
      </c>
      <c r="AF239" s="50">
        <v>1.74998260668161</v>
      </c>
    </row>
    <row r="240" spans="1:32" hidden="1">
      <c r="A240" s="49" t="s">
        <v>555</v>
      </c>
      <c r="B240" s="49">
        <v>4.188102482456598</v>
      </c>
      <c r="C240" s="49">
        <v>4.0051688056746793</v>
      </c>
      <c r="D240" s="49">
        <v>3.8414907659650521</v>
      </c>
      <c r="E240" s="49">
        <v>3.6916713316530432</v>
      </c>
      <c r="F240" s="49">
        <v>3.5522720773085319</v>
      </c>
      <c r="G240" s="49">
        <v>3.420977503513472</v>
      </c>
      <c r="H240" s="49">
        <v>3.2961594629405271</v>
      </c>
      <c r="I240" s="49">
        <v>3.176632742597632</v>
      </c>
      <c r="J240" s="49">
        <v>3.061509662745864</v>
      </c>
      <c r="K240" s="49">
        <v>2.9501093755253351</v>
      </c>
      <c r="L240" s="49">
        <v>2.841899012956278</v>
      </c>
      <c r="M240" s="49">
        <v>2.7731636066460421</v>
      </c>
      <c r="N240" s="49">
        <v>2.7088650790156041</v>
      </c>
      <c r="O240" s="49">
        <v>2.647606105092148</v>
      </c>
      <c r="P240" s="49">
        <v>2.589140748607043</v>
      </c>
      <c r="Q240" s="49">
        <v>2.5325643634266708</v>
      </c>
      <c r="R240" s="49">
        <v>2.4773223024391018</v>
      </c>
      <c r="S240" s="49">
        <v>2.4245801113836838</v>
      </c>
      <c r="T240" s="49">
        <v>2.3734974400655622</v>
      </c>
      <c r="U240" s="49">
        <v>2.3242172557468779</v>
      </c>
      <c r="V240" s="49">
        <v>2.276051766905681</v>
      </c>
      <c r="W240" s="49">
        <v>2.2275185934801871</v>
      </c>
      <c r="X240" s="49">
        <v>2.179670051098674</v>
      </c>
      <c r="Y240" s="49">
        <v>2.1335524084690531</v>
      </c>
      <c r="Z240" s="49">
        <v>2.093048835950158</v>
      </c>
      <c r="AA240" s="49">
        <v>2.0289662207522841</v>
      </c>
      <c r="AB240" s="49">
        <v>1.9844553208757649</v>
      </c>
      <c r="AC240" s="49">
        <v>1.9415300882716631</v>
      </c>
      <c r="AD240" s="49">
        <v>1.9000337985692599</v>
      </c>
      <c r="AE240" s="49">
        <v>1.8598338346110299</v>
      </c>
      <c r="AF240" s="50">
        <v>1.820816975419407</v>
      </c>
    </row>
    <row r="241" spans="1:32" hidden="1">
      <c r="A241" s="49" t="s">
        <v>556</v>
      </c>
      <c r="B241" s="49">
        <v>5.5851948863414602</v>
      </c>
      <c r="C241" s="49">
        <v>5.337783223469529</v>
      </c>
      <c r="D241" s="49">
        <v>5.1181428336956234</v>
      </c>
      <c r="E241" s="49">
        <v>4.9184714466125179</v>
      </c>
      <c r="F241" s="49">
        <v>4.7337984993696072</v>
      </c>
      <c r="G241" s="49">
        <v>4.5607769087985686</v>
      </c>
      <c r="H241" s="49">
        <v>4.3970533236153866</v>
      </c>
      <c r="I241" s="49">
        <v>4.2409147512150351</v>
      </c>
      <c r="J241" s="49">
        <v>4.0910783422471289</v>
      </c>
      <c r="K241" s="49">
        <v>3.9465602591632272</v>
      </c>
      <c r="L241" s="49">
        <v>3.8065905917519038</v>
      </c>
      <c r="M241" s="49">
        <v>3.712954807331815</v>
      </c>
      <c r="N241" s="49">
        <v>3.6256799114342648</v>
      </c>
      <c r="O241" s="49">
        <v>3.5427448144990952</v>
      </c>
      <c r="P241" s="49">
        <v>3.4637945510141162</v>
      </c>
      <c r="Q241" s="49">
        <v>3.387520910003508</v>
      </c>
      <c r="R241" s="49">
        <v>3.3131221306107341</v>
      </c>
      <c r="S241" s="49">
        <v>3.2422857386296942</v>
      </c>
      <c r="T241" s="49">
        <v>3.173796496150608</v>
      </c>
      <c r="U241" s="49">
        <v>3.1078621141639222</v>
      </c>
      <c r="V241" s="49">
        <v>3.0434880755394289</v>
      </c>
      <c r="W241" s="49">
        <v>2.9785273897111511</v>
      </c>
      <c r="X241" s="49">
        <v>2.9145063292143858</v>
      </c>
      <c r="Y241" s="49">
        <v>2.8529397192906569</v>
      </c>
      <c r="Z241" s="49">
        <v>2.7994477323983689</v>
      </c>
      <c r="AA241" s="49">
        <v>2.7117848928280481</v>
      </c>
      <c r="AB241" s="49">
        <v>2.6523965935366332</v>
      </c>
      <c r="AC241" s="49">
        <v>2.5952553956149091</v>
      </c>
      <c r="AD241" s="49">
        <v>2.540135170904597</v>
      </c>
      <c r="AE241" s="49">
        <v>2.4868446648786011</v>
      </c>
      <c r="AF241" s="50">
        <v>2.4352206794643689</v>
      </c>
    </row>
    <row r="242" spans="1:32" hidden="1">
      <c r="A242" s="49" t="s">
        <v>557</v>
      </c>
      <c r="B242" s="49">
        <v>6.8358148543055712</v>
      </c>
      <c r="C242" s="49">
        <v>6.5570459055125951</v>
      </c>
      <c r="D242" s="49">
        <v>6.2877429376448397</v>
      </c>
      <c r="E242" s="49">
        <v>6.0252955239239174</v>
      </c>
      <c r="F242" s="49">
        <v>5.7678043516720523</v>
      </c>
      <c r="G242" s="49">
        <v>5.5138334975792134</v>
      </c>
      <c r="H242" s="49">
        <v>5.2622607962897758</v>
      </c>
      <c r="I242" s="49">
        <v>5.0121831415936731</v>
      </c>
      <c r="J242" s="49">
        <v>4.7628541658303876</v>
      </c>
      <c r="K242" s="49">
        <v>4.5136418338307074</v>
      </c>
      <c r="L242" s="49">
        <v>4.2639987336585889</v>
      </c>
      <c r="M242" s="49">
        <v>4.1663985477547776</v>
      </c>
      <c r="N242" s="49">
        <v>4.0820534939382327</v>
      </c>
      <c r="O242" s="49">
        <v>3.9990191917663518</v>
      </c>
      <c r="P242" s="49">
        <v>3.9173940232465019</v>
      </c>
      <c r="Q242" s="49">
        <v>3.837611264038304</v>
      </c>
      <c r="R242" s="49">
        <v>3.7583568366920761</v>
      </c>
      <c r="S242" s="49">
        <v>3.679843949881894</v>
      </c>
      <c r="T242" s="49">
        <v>3.6043752260440018</v>
      </c>
      <c r="U242" s="49">
        <v>3.5282728549160121</v>
      </c>
      <c r="V242" s="49">
        <v>3.4518011703586202</v>
      </c>
      <c r="W242" s="49">
        <v>3.3820171696120922</v>
      </c>
      <c r="X242" s="49">
        <v>3.3132251582092871</v>
      </c>
      <c r="Y242" s="49">
        <v>3.2447082299418222</v>
      </c>
      <c r="Z242" s="49">
        <v>3.1801700153229921</v>
      </c>
      <c r="AA242" s="49">
        <v>3.0821577169620662</v>
      </c>
      <c r="AB242" s="49">
        <v>3.0097162507997899</v>
      </c>
      <c r="AC242" s="49">
        <v>2.9379524374505088</v>
      </c>
      <c r="AD242" s="49">
        <v>2.866760700326624</v>
      </c>
      <c r="AE242" s="49">
        <v>2.7960476951524971</v>
      </c>
      <c r="AF242" s="50">
        <v>2.7257302799145942</v>
      </c>
    </row>
    <row r="243" spans="1:32" hidden="1">
      <c r="A243" s="49" t="s">
        <v>558</v>
      </c>
      <c r="B243" s="49">
        <v>8.4871367995681535</v>
      </c>
      <c r="C243" s="49">
        <v>8.1479493947875099</v>
      </c>
      <c r="D243" s="49">
        <v>7.8211973021991916</v>
      </c>
      <c r="E243" s="49">
        <v>7.5034749179084663</v>
      </c>
      <c r="F243" s="49">
        <v>7.1923042581132677</v>
      </c>
      <c r="G243" s="49">
        <v>6.8858115908966422</v>
      </c>
      <c r="H243" s="49">
        <v>6.5825321043076306</v>
      </c>
      <c r="I243" s="49">
        <v>6.2812862691636644</v>
      </c>
      <c r="J243" s="49">
        <v>5.9810984551507191</v>
      </c>
      <c r="K243" s="49">
        <v>5.6811415310303737</v>
      </c>
      <c r="L243" s="49">
        <v>5.3806980274242058</v>
      </c>
      <c r="M243" s="49">
        <v>5.2593533331277804</v>
      </c>
      <c r="N243" s="49">
        <v>5.1554086904028971</v>
      </c>
      <c r="O243" s="49">
        <v>5.0531780774995294</v>
      </c>
      <c r="P243" s="49">
        <v>4.9527916276647783</v>
      </c>
      <c r="Q243" s="49">
        <v>4.8548197304224221</v>
      </c>
      <c r="R243" s="49">
        <v>4.7575361699819059</v>
      </c>
      <c r="S243" s="49">
        <v>4.6612216572315939</v>
      </c>
      <c r="T243" s="49">
        <v>4.5689045952682052</v>
      </c>
      <c r="U243" s="49">
        <v>4.4757500134223127</v>
      </c>
      <c r="V243" s="49">
        <v>4.3821052907345699</v>
      </c>
      <c r="W243" s="49">
        <v>4.29701103227438</v>
      </c>
      <c r="X243" s="49">
        <v>4.2131956623949192</v>
      </c>
      <c r="Y243" s="49">
        <v>4.1297147824260811</v>
      </c>
      <c r="Z243" s="49">
        <v>4.0514375793671764</v>
      </c>
      <c r="AA243" s="49">
        <v>3.929110506472103</v>
      </c>
      <c r="AB243" s="49">
        <v>3.840380817406146</v>
      </c>
      <c r="AC243" s="49">
        <v>3.7525096475705459</v>
      </c>
      <c r="AD243" s="49">
        <v>3.6653563194955869</v>
      </c>
      <c r="AE243" s="49">
        <v>3.5787961620676971</v>
      </c>
      <c r="AF243" s="50">
        <v>3.4927178355140591</v>
      </c>
    </row>
    <row r="244" spans="1:32" hidden="1">
      <c r="A244" s="49" t="s">
        <v>559</v>
      </c>
      <c r="B244" s="49">
        <v>10.986041569209259</v>
      </c>
      <c r="C244" s="49">
        <v>10.531940634523631</v>
      </c>
      <c r="D244" s="49">
        <v>10.11153763469768</v>
      </c>
      <c r="E244" s="49">
        <v>9.7138619133990254</v>
      </c>
      <c r="F244" s="49">
        <v>9.3318793981377102</v>
      </c>
      <c r="G244" s="49">
        <v>8.96077159147403</v>
      </c>
      <c r="H244" s="49">
        <v>8.5970563785193015</v>
      </c>
      <c r="I244" s="49">
        <v>8.2381007991126367</v>
      </c>
      <c r="J244" s="49">
        <v>7.8818331759518099</v>
      </c>
      <c r="K244" s="49">
        <v>7.5265638962858983</v>
      </c>
      <c r="L244" s="49">
        <v>7.1708687953357826</v>
      </c>
      <c r="M244" s="49">
        <v>6.9823543390245462</v>
      </c>
      <c r="N244" s="49">
        <v>6.8125596091951603</v>
      </c>
      <c r="O244" s="49">
        <v>6.654748283634655</v>
      </c>
      <c r="P244" s="49">
        <v>6.5061486083554438</v>
      </c>
      <c r="Q244" s="49">
        <v>6.3650588104202486</v>
      </c>
      <c r="R244" s="49">
        <v>6.2309492774559034</v>
      </c>
      <c r="S244" s="49">
        <v>6.1009593507357058</v>
      </c>
      <c r="T244" s="49">
        <v>5.9753525714754394</v>
      </c>
      <c r="U244" s="49">
        <v>5.8545369282729496</v>
      </c>
      <c r="V244" s="49">
        <v>5.7348058635226051</v>
      </c>
      <c r="W244" s="49">
        <v>5.6070606142173496</v>
      </c>
      <c r="X244" s="49">
        <v>5.4819920138856464</v>
      </c>
      <c r="Y244" s="49">
        <v>5.3610530210172342</v>
      </c>
      <c r="Z244" s="49">
        <v>5.2471228993782804</v>
      </c>
      <c r="AA244" s="49">
        <v>5.0987023507569571</v>
      </c>
      <c r="AB244" s="49">
        <v>4.9812969318374218</v>
      </c>
      <c r="AC244" s="49">
        <v>4.866337414246396</v>
      </c>
      <c r="AD244" s="49">
        <v>4.7533366200636884</v>
      </c>
      <c r="AE244" s="49">
        <v>4.6418867822188341</v>
      </c>
      <c r="AF244" s="50">
        <v>4.531641328016641</v>
      </c>
    </row>
    <row r="245" spans="1:32" hidden="1">
      <c r="A245" s="49" t="s">
        <v>560</v>
      </c>
      <c r="B245" s="49">
        <v>13.375680771714389</v>
      </c>
      <c r="C245" s="49">
        <v>12.83622642139548</v>
      </c>
      <c r="D245" s="49">
        <v>12.341589681189131</v>
      </c>
      <c r="E245" s="49">
        <v>11.877663180037629</v>
      </c>
      <c r="F245" s="49">
        <v>11.43543914013711</v>
      </c>
      <c r="G245" s="49">
        <v>11.0087820893312</v>
      </c>
      <c r="H245" s="49">
        <v>10.59329160699906</v>
      </c>
      <c r="I245" s="49">
        <v>10.185672548324471</v>
      </c>
      <c r="J245" s="49">
        <v>9.7833633663979835</v>
      </c>
      <c r="K245" s="49">
        <v>9.3843051197012457</v>
      </c>
      <c r="L245" s="49">
        <v>8.9867915673933467</v>
      </c>
      <c r="M245" s="49">
        <v>8.7532080152581706</v>
      </c>
      <c r="N245" s="49">
        <v>8.5445277659243324</v>
      </c>
      <c r="O245" s="49">
        <v>8.3517746601195277</v>
      </c>
      <c r="P245" s="49">
        <v>8.1712561601038836</v>
      </c>
      <c r="Q245" s="49">
        <v>8.0007053070070437</v>
      </c>
      <c r="R245" s="49">
        <v>7.8394176350150957</v>
      </c>
      <c r="S245" s="49">
        <v>7.6835790224010037</v>
      </c>
      <c r="T245" s="49">
        <v>7.5335416119771104</v>
      </c>
      <c r="U245" s="49">
        <v>7.3898502563813953</v>
      </c>
      <c r="V245" s="49">
        <v>7.2475603813023488</v>
      </c>
      <c r="W245" s="49">
        <v>7.0940752211241316</v>
      </c>
      <c r="X245" s="49">
        <v>6.9442443108221976</v>
      </c>
      <c r="Y245" s="49">
        <v>6.8000133401374976</v>
      </c>
      <c r="Z245" s="49">
        <v>6.6652364333703211</v>
      </c>
      <c r="AA245" s="49">
        <v>6.4844600879764274</v>
      </c>
      <c r="AB245" s="49">
        <v>6.3452173264532137</v>
      </c>
      <c r="AC245" s="49">
        <v>6.2093432260939077</v>
      </c>
      <c r="AD245" s="49">
        <v>6.0761908200196864</v>
      </c>
      <c r="AE245" s="49">
        <v>5.9452184241852102</v>
      </c>
      <c r="AF245" s="50">
        <v>5.8159654039638502</v>
      </c>
    </row>
    <row r="246" spans="1:32" hidden="1">
      <c r="A246" s="49" t="s">
        <v>561</v>
      </c>
      <c r="B246" s="49">
        <v>8.3586836999228318</v>
      </c>
      <c r="C246" s="49">
        <v>7.8882257581128474</v>
      </c>
      <c r="D246" s="49">
        <v>7.438869019435689</v>
      </c>
      <c r="E246" s="49">
        <v>7.004374812976387</v>
      </c>
      <c r="F246" s="49">
        <v>6.5807349228305583</v>
      </c>
      <c r="G246" s="49">
        <v>6.1652228755396186</v>
      </c>
      <c r="H246" s="49">
        <v>5.7558984400573614</v>
      </c>
      <c r="I246" s="49">
        <v>5.3513290138766996</v>
      </c>
      <c r="J246" s="49">
        <v>4.9504235369371221</v>
      </c>
      <c r="K246" s="49">
        <v>4.5523286694566556</v>
      </c>
      <c r="L246" s="49">
        <v>4.1563612813297421</v>
      </c>
      <c r="M246" s="49">
        <v>4.0344751570333761</v>
      </c>
      <c r="N246" s="49">
        <v>3.916311093484858</v>
      </c>
      <c r="O246" s="49">
        <v>3.8006272791948579</v>
      </c>
      <c r="P246" s="49">
        <v>3.6872071419670212</v>
      </c>
      <c r="Q246" s="49">
        <v>3.5752491476418609</v>
      </c>
      <c r="R246" s="49">
        <v>3.4642640318730429</v>
      </c>
      <c r="S246" s="49">
        <v>3.3552884817227522</v>
      </c>
      <c r="T246" s="49">
        <v>3.247578721552959</v>
      </c>
      <c r="U246" s="49">
        <v>3.141263150062565</v>
      </c>
      <c r="V246" s="49">
        <v>3.0357348553465791</v>
      </c>
      <c r="W246" s="49">
        <v>2.9307440628499699</v>
      </c>
      <c r="X246" s="49">
        <v>2.8260133865883028</v>
      </c>
      <c r="Y246" s="49">
        <v>2.7224639440269769</v>
      </c>
      <c r="Z246" s="49">
        <v>2.6234963285359192</v>
      </c>
      <c r="AA246" s="49">
        <v>2.5035409093683789</v>
      </c>
      <c r="AB246" s="49">
        <v>2.400410793038283</v>
      </c>
      <c r="AC246" s="49">
        <v>2.298329665878533</v>
      </c>
      <c r="AD246" s="49">
        <v>2.197155914814132</v>
      </c>
      <c r="AE246" s="49">
        <v>2.0967695839093139</v>
      </c>
      <c r="AF246" s="50">
        <v>1.997068127000774</v>
      </c>
    </row>
    <row r="247" spans="1:32" hidden="1">
      <c r="A247" s="49" t="s">
        <v>562</v>
      </c>
      <c r="B247" s="49">
        <v>8.6681109152702973</v>
      </c>
      <c r="C247" s="49">
        <v>8.1805042651909687</v>
      </c>
      <c r="D247" s="49">
        <v>7.7152694636506398</v>
      </c>
      <c r="E247" s="49">
        <v>7.2657105035003076</v>
      </c>
      <c r="F247" s="49">
        <v>6.8275223319974154</v>
      </c>
      <c r="G247" s="49">
        <v>6.3977739124064499</v>
      </c>
      <c r="H247" s="49">
        <v>5.9743770310751776</v>
      </c>
      <c r="I247" s="49">
        <v>5.5557875787392952</v>
      </c>
      <c r="J247" s="49">
        <v>5.1408274568991894</v>
      </c>
      <c r="K247" s="49">
        <v>4.7285732336453261</v>
      </c>
      <c r="L247" s="49">
        <v>4.3182837297694121</v>
      </c>
      <c r="M247" s="49">
        <v>4.1917215436219113</v>
      </c>
      <c r="N247" s="49">
        <v>4.0690811252613743</v>
      </c>
      <c r="O247" s="49">
        <v>3.9490559630008741</v>
      </c>
      <c r="P247" s="49">
        <v>3.8314195361961878</v>
      </c>
      <c r="Q247" s="49">
        <v>3.71532797611941</v>
      </c>
      <c r="R247" s="49">
        <v>3.600266055467142</v>
      </c>
      <c r="S247" s="49">
        <v>3.487328805241801</v>
      </c>
      <c r="T247" s="49">
        <v>3.3757325131421831</v>
      </c>
      <c r="U247" s="49">
        <v>3.2656138082944239</v>
      </c>
      <c r="V247" s="49">
        <v>3.1563326253142541</v>
      </c>
      <c r="W247" s="49">
        <v>3.0477380545058148</v>
      </c>
      <c r="X247" s="49">
        <v>2.9393979481921071</v>
      </c>
      <c r="Y247" s="49">
        <v>2.8322852993287748</v>
      </c>
      <c r="Z247" s="49">
        <v>2.7299925079786922</v>
      </c>
      <c r="AA247" s="49">
        <v>2.6055061830394131</v>
      </c>
      <c r="AB247" s="49">
        <v>2.4987742399443769</v>
      </c>
      <c r="AC247" s="49">
        <v>2.3931292688084991</v>
      </c>
      <c r="AD247" s="49">
        <v>2.288421414116558</v>
      </c>
      <c r="AE247" s="49">
        <v>2.1845236963501158</v>
      </c>
      <c r="AF247" s="50">
        <v>2.081327524325395</v>
      </c>
    </row>
    <row r="248" spans="1:32" hidden="1">
      <c r="A248" s="49" t="s">
        <v>563</v>
      </c>
      <c r="B248" s="49">
        <v>8.9579596404650843</v>
      </c>
      <c r="C248" s="49">
        <v>8.4538053269111924</v>
      </c>
      <c r="D248" s="49">
        <v>7.9731969339061184</v>
      </c>
      <c r="E248" s="49">
        <v>7.5090711557198411</v>
      </c>
      <c r="F248" s="49">
        <v>7.0568862615626644</v>
      </c>
      <c r="G248" s="49">
        <v>6.6135496085701222</v>
      </c>
      <c r="H248" s="49">
        <v>6.1768574184520393</v>
      </c>
      <c r="I248" s="49">
        <v>5.7451797245449274</v>
      </c>
      <c r="J248" s="49">
        <v>5.3172725340345544</v>
      </c>
      <c r="K248" s="49">
        <v>4.8921603875856388</v>
      </c>
      <c r="L248" s="49">
        <v>4.4690599775271318</v>
      </c>
      <c r="M248" s="49">
        <v>4.3381361460329932</v>
      </c>
      <c r="N248" s="49">
        <v>4.2113334968957394</v>
      </c>
      <c r="O248" s="49">
        <v>4.0872824716607559</v>
      </c>
      <c r="P248" s="49">
        <v>3.9657473669355059</v>
      </c>
      <c r="Q248" s="49">
        <v>3.845842831704815</v>
      </c>
      <c r="R248" s="49">
        <v>3.7270281462653818</v>
      </c>
      <c r="S248" s="49">
        <v>3.6104568639412031</v>
      </c>
      <c r="T248" s="49">
        <v>3.4953058863806898</v>
      </c>
      <c r="U248" s="49">
        <v>3.3817204494834092</v>
      </c>
      <c r="V248" s="49">
        <v>3.269027574386083</v>
      </c>
      <c r="W248" s="49">
        <v>3.1570663903873908</v>
      </c>
      <c r="X248" s="49">
        <v>3.045362727755808</v>
      </c>
      <c r="Y248" s="49">
        <v>2.934941854533756</v>
      </c>
      <c r="Z248" s="49">
        <v>2.8295893291059389</v>
      </c>
      <c r="AA248" s="49">
        <v>2.7008388061662041</v>
      </c>
      <c r="AB248" s="49">
        <v>2.5907867052958862</v>
      </c>
      <c r="AC248" s="49">
        <v>2.4818691041238701</v>
      </c>
      <c r="AD248" s="49">
        <v>2.37392800525692</v>
      </c>
      <c r="AE248" s="49">
        <v>2.266829509920099</v>
      </c>
      <c r="AF248" s="50">
        <v>2.1604590896412552</v>
      </c>
    </row>
    <row r="249" spans="1:32" hidden="1">
      <c r="A249" s="49" t="s">
        <v>564</v>
      </c>
      <c r="B249" s="49">
        <v>11.31892718860724</v>
      </c>
      <c r="C249" s="49">
        <v>10.683602739986471</v>
      </c>
      <c r="D249" s="49">
        <v>10.08102669319158</v>
      </c>
      <c r="E249" s="49">
        <v>9.5015594421641705</v>
      </c>
      <c r="F249" s="49">
        <v>8.9390147493173355</v>
      </c>
      <c r="G249" s="49">
        <v>8.3891902450243823</v>
      </c>
      <c r="H249" s="49">
        <v>7.8491001319842626</v>
      </c>
      <c r="I249" s="49">
        <v>7.3165438585716824</v>
      </c>
      <c r="J249" s="49">
        <v>6.7898490666642353</v>
      </c>
      <c r="K249" s="49">
        <v>6.2677109486203033</v>
      </c>
      <c r="L249" s="49">
        <v>5.7490878170791762</v>
      </c>
      <c r="M249" s="49">
        <v>5.582019315471296</v>
      </c>
      <c r="N249" s="49">
        <v>5.4208216005353336</v>
      </c>
      <c r="O249" s="49">
        <v>5.2635031186183268</v>
      </c>
      <c r="P249" s="49">
        <v>5.1097175706537694</v>
      </c>
      <c r="Q249" s="49">
        <v>4.9581792152601309</v>
      </c>
      <c r="R249" s="49">
        <v>4.808103257507117</v>
      </c>
      <c r="S249" s="49">
        <v>4.6611552681286259</v>
      </c>
      <c r="T249" s="49">
        <v>4.5161417227052647</v>
      </c>
      <c r="U249" s="49">
        <v>4.3732696025555633</v>
      </c>
      <c r="V249" s="49">
        <v>4.2315647191628241</v>
      </c>
      <c r="W249" s="49">
        <v>4.090984237017234</v>
      </c>
      <c r="X249" s="49">
        <v>3.950597460441625</v>
      </c>
      <c r="Y249" s="49">
        <v>3.8118748628461958</v>
      </c>
      <c r="Z249" s="49">
        <v>3.6802432164498011</v>
      </c>
      <c r="AA249" s="49">
        <v>3.514846142708735</v>
      </c>
      <c r="AB249" s="49">
        <v>3.376106810486752</v>
      </c>
      <c r="AC249" s="49">
        <v>3.2387936255248899</v>
      </c>
      <c r="AD249" s="49">
        <v>3.1026709011446232</v>
      </c>
      <c r="AE249" s="49">
        <v>2.9675380913275751</v>
      </c>
      <c r="AF249" s="50">
        <v>2.833222872895004</v>
      </c>
    </row>
    <row r="250" spans="1:32" hidden="1">
      <c r="A250" s="49" t="s">
        <v>565</v>
      </c>
      <c r="B250" s="49">
        <v>6.1091128470805858</v>
      </c>
      <c r="C250" s="49">
        <v>5.9415207670996768</v>
      </c>
      <c r="D250" s="49">
        <v>5.7875197344861391</v>
      </c>
      <c r="E250" s="49">
        <v>5.6441120818154946</v>
      </c>
      <c r="F250" s="49">
        <v>5.5091584073638007</v>
      </c>
      <c r="G250" s="49">
        <v>5.3810798497375139</v>
      </c>
      <c r="H250" s="49">
        <v>5.2586786323204109</v>
      </c>
      <c r="I250" s="49">
        <v>5.1410247841196401</v>
      </c>
      <c r="J250" s="49">
        <v>5.0273818394446206</v>
      </c>
      <c r="K250" s="49">
        <v>4.9171565010333218</v>
      </c>
      <c r="L250" s="49">
        <v>4.809863579882216</v>
      </c>
      <c r="M250" s="49">
        <v>4.7097334716275903</v>
      </c>
      <c r="N250" s="49">
        <v>4.6289878035497161</v>
      </c>
      <c r="O250" s="49">
        <v>4.5507726176459631</v>
      </c>
      <c r="P250" s="49">
        <v>4.4752112169580496</v>
      </c>
      <c r="Q250" s="49">
        <v>4.4028959624487651</v>
      </c>
      <c r="R250" s="49">
        <v>4.3319727055740733</v>
      </c>
      <c r="S250" s="49">
        <v>4.2627306426749616</v>
      </c>
      <c r="T250" s="49">
        <v>4.1983743972585206</v>
      </c>
      <c r="U250" s="49">
        <v>4.1337570048433072</v>
      </c>
      <c r="V250" s="49">
        <v>4.0692445334766782</v>
      </c>
      <c r="W250" s="49">
        <v>4.012090165903504</v>
      </c>
      <c r="X250" s="49">
        <v>3.9571397859592849</v>
      </c>
      <c r="Y250" s="49">
        <v>3.9033951509663809</v>
      </c>
      <c r="Z250" s="49">
        <v>3.8559926395327899</v>
      </c>
      <c r="AA250" s="49">
        <v>3.7630373061575262</v>
      </c>
      <c r="AB250" s="49">
        <v>3.7063781393408912</v>
      </c>
      <c r="AC250" s="49">
        <v>3.651497744551865</v>
      </c>
      <c r="AD250" s="49">
        <v>3.5982508976601881</v>
      </c>
      <c r="AE250" s="49">
        <v>3.5465104936288072</v>
      </c>
      <c r="AF250" s="50">
        <v>3.4961646190391971</v>
      </c>
    </row>
    <row r="251" spans="1:32" hidden="1">
      <c r="A251" s="49" t="s">
        <v>566</v>
      </c>
      <c r="B251" s="49">
        <v>7.526178921900069</v>
      </c>
      <c r="C251" s="49">
        <v>7.2849079317498697</v>
      </c>
      <c r="D251" s="49">
        <v>7.074715273159133</v>
      </c>
      <c r="E251" s="49">
        <v>6.8867488177661631</v>
      </c>
      <c r="F251" s="49">
        <v>6.7154274460673022</v>
      </c>
      <c r="G251" s="49">
        <v>6.5570139679236252</v>
      </c>
      <c r="H251" s="49">
        <v>6.4088876502693246</v>
      </c>
      <c r="I251" s="49">
        <v>6.2691421900654616</v>
      </c>
      <c r="J251" s="49">
        <v>6.1363490925458706</v>
      </c>
      <c r="K251" s="49">
        <v>6.0094111688578318</v>
      </c>
      <c r="L251" s="49">
        <v>5.8874679731206534</v>
      </c>
      <c r="M251" s="49">
        <v>5.7337582465201642</v>
      </c>
      <c r="N251" s="49">
        <v>5.5989528521367076</v>
      </c>
      <c r="O251" s="49">
        <v>5.4765335977131864</v>
      </c>
      <c r="P251" s="49">
        <v>5.3637977990396504</v>
      </c>
      <c r="Q251" s="49">
        <v>5.2590779145376576</v>
      </c>
      <c r="R251" s="49">
        <v>5.1618301429441011</v>
      </c>
      <c r="S251" s="49">
        <v>5.0693070214013947</v>
      </c>
      <c r="T251" s="49">
        <v>4.9817335268978011</v>
      </c>
      <c r="U251" s="49">
        <v>4.8994710679228746</v>
      </c>
      <c r="V251" s="49">
        <v>4.8189973479850501</v>
      </c>
      <c r="W251" s="49">
        <v>4.728737215404303</v>
      </c>
      <c r="X251" s="49">
        <v>4.6422612495323801</v>
      </c>
      <c r="Y251" s="49">
        <v>4.5609498720510189</v>
      </c>
      <c r="Z251" s="49">
        <v>4.4875320443187414</v>
      </c>
      <c r="AA251" s="49">
        <v>4.3828696332088022</v>
      </c>
      <c r="AB251" s="49">
        <v>4.3087783163147533</v>
      </c>
      <c r="AC251" s="49">
        <v>4.2383265675104376</v>
      </c>
      <c r="AD251" s="49">
        <v>4.1710778450356596</v>
      </c>
      <c r="AE251" s="49">
        <v>4.106672976728472</v>
      </c>
      <c r="AF251" s="50">
        <v>4.0448128704486459</v>
      </c>
    </row>
    <row r="252" spans="1:32" hidden="1">
      <c r="A252" s="49" t="s">
        <v>567</v>
      </c>
      <c r="B252" s="49">
        <v>9.9065226287874317</v>
      </c>
      <c r="C252" s="49">
        <v>9.5912470625306909</v>
      </c>
      <c r="D252" s="49">
        <v>9.3190996861517661</v>
      </c>
      <c r="E252" s="49">
        <v>9.0777904372205374</v>
      </c>
      <c r="F252" s="49">
        <v>8.8595711964631985</v>
      </c>
      <c r="G252" s="49">
        <v>8.6592541375613195</v>
      </c>
      <c r="H252" s="49">
        <v>8.4732015810738872</v>
      </c>
      <c r="I252" s="49">
        <v>8.2987677659646657</v>
      </c>
      <c r="J252" s="49">
        <v>8.1339703003885386</v>
      </c>
      <c r="K252" s="49">
        <v>7.9772867483313998</v>
      </c>
      <c r="L252" s="49">
        <v>7.8275233355890421</v>
      </c>
      <c r="M252" s="49">
        <v>7.620586818508567</v>
      </c>
      <c r="N252" s="49">
        <v>7.4398849402290379</v>
      </c>
      <c r="O252" s="49">
        <v>7.2763486826483241</v>
      </c>
      <c r="P252" s="49">
        <v>7.1262183033072262</v>
      </c>
      <c r="Q252" s="49">
        <v>6.9871744443986543</v>
      </c>
      <c r="R252" s="49">
        <v>6.8584614173896474</v>
      </c>
      <c r="S252" s="49">
        <v>6.7362571081472957</v>
      </c>
      <c r="T252" s="49">
        <v>6.6208755469041556</v>
      </c>
      <c r="U252" s="49">
        <v>6.5128205898085074</v>
      </c>
      <c r="V252" s="49">
        <v>6.4071918805944641</v>
      </c>
      <c r="W252" s="49">
        <v>6.2878749051608764</v>
      </c>
      <c r="X252" s="49">
        <v>6.1737656330917634</v>
      </c>
      <c r="Y252" s="49">
        <v>6.066786977904556</v>
      </c>
      <c r="Z252" s="49">
        <v>5.9707393565725138</v>
      </c>
      <c r="AA252" s="49">
        <v>5.8311465376318354</v>
      </c>
      <c r="AB252" s="49">
        <v>5.7340515804830314</v>
      </c>
      <c r="AC252" s="49">
        <v>5.6419707627727433</v>
      </c>
      <c r="AD252" s="49">
        <v>5.5542978976100734</v>
      </c>
      <c r="AE252" s="49">
        <v>5.4705343523233774</v>
      </c>
      <c r="AF252" s="50">
        <v>5.390265009590431</v>
      </c>
    </row>
    <row r="253" spans="1:32" hidden="1">
      <c r="A253" s="49" t="s">
        <v>568</v>
      </c>
      <c r="B253" s="49">
        <v>3.9844506505286499</v>
      </c>
      <c r="C253" s="49">
        <v>3.8109868197663381</v>
      </c>
      <c r="D253" s="49">
        <v>3.655474896638474</v>
      </c>
      <c r="E253" s="49">
        <v>3.5128922176923738</v>
      </c>
      <c r="F253" s="49">
        <v>3.380038974045882</v>
      </c>
      <c r="G253" s="49">
        <v>3.2547604185659562</v>
      </c>
      <c r="H253" s="49">
        <v>3.1355414744604069</v>
      </c>
      <c r="I253" s="49">
        <v>3.0212792599082778</v>
      </c>
      <c r="J253" s="49">
        <v>2.9111477692120862</v>
      </c>
      <c r="K253" s="49">
        <v>2.8045134628565842</v>
      </c>
      <c r="L253" s="49">
        <v>2.700880499105951</v>
      </c>
      <c r="M253" s="49">
        <v>2.6358062425608142</v>
      </c>
      <c r="N253" s="49">
        <v>2.574885224826807</v>
      </c>
      <c r="O253" s="49">
        <v>2.516812199062596</v>
      </c>
      <c r="P253" s="49">
        <v>2.4613565521564968</v>
      </c>
      <c r="Q253" s="49">
        <v>2.4076735816161521</v>
      </c>
      <c r="R253" s="49">
        <v>2.3552454284448281</v>
      </c>
      <c r="S253" s="49">
        <v>2.3051581042446152</v>
      </c>
      <c r="T253" s="49">
        <v>2.2566273575649411</v>
      </c>
      <c r="U253" s="49">
        <v>2.2097857794904319</v>
      </c>
      <c r="V253" s="49">
        <v>2.1639918124358091</v>
      </c>
      <c r="W253" s="49">
        <v>2.1178590568192281</v>
      </c>
      <c r="X253" s="49">
        <v>2.072373049837303</v>
      </c>
      <c r="Y253" s="49">
        <v>2.0285085334074129</v>
      </c>
      <c r="Z253" s="49">
        <v>1.98988355930105</v>
      </c>
      <c r="AA253" s="49">
        <v>1.9292970717237981</v>
      </c>
      <c r="AB253" s="49">
        <v>1.886955038109333</v>
      </c>
      <c r="AC253" s="49">
        <v>1.8460986857962709</v>
      </c>
      <c r="AD253" s="49">
        <v>1.8065818693146569</v>
      </c>
      <c r="AE253" s="49">
        <v>1.768280907475942</v>
      </c>
      <c r="AF253" s="50">
        <v>1.7310901937766101</v>
      </c>
    </row>
    <row r="254" spans="1:32" hidden="1">
      <c r="A254" s="49" t="s">
        <v>569</v>
      </c>
      <c r="B254" s="49">
        <v>4.210073155295202</v>
      </c>
      <c r="C254" s="49">
        <v>4.0263352480196559</v>
      </c>
      <c r="D254" s="49">
        <v>3.8618550535862188</v>
      </c>
      <c r="E254" s="49">
        <v>3.7112355935417081</v>
      </c>
      <c r="F254" s="49">
        <v>3.5710384515719902</v>
      </c>
      <c r="G254" s="49">
        <v>3.43894811632186</v>
      </c>
      <c r="H254" s="49">
        <v>3.313336418236418</v>
      </c>
      <c r="I254" s="49">
        <v>3.193018117146516</v>
      </c>
      <c r="J254" s="49">
        <v>3.0771055039500119</v>
      </c>
      <c r="K254" s="49">
        <v>2.9649177007039671</v>
      </c>
      <c r="L254" s="49">
        <v>2.855921809410308</v>
      </c>
      <c r="M254" s="49">
        <v>2.7869287648030681</v>
      </c>
      <c r="N254" s="49">
        <v>2.7223746005792311</v>
      </c>
      <c r="O254" s="49">
        <v>2.6608621535269048</v>
      </c>
      <c r="P254" s="49">
        <v>2.6021453127155461</v>
      </c>
      <c r="Q254" s="49">
        <v>2.5453196073572109</v>
      </c>
      <c r="R254" s="49">
        <v>2.4898305026000469</v>
      </c>
      <c r="S254" s="49">
        <v>2.4368427883989061</v>
      </c>
      <c r="T254" s="49">
        <v>2.3855163695613331</v>
      </c>
      <c r="U254" s="49">
        <v>2.335993976372666</v>
      </c>
      <c r="V254" s="49">
        <v>2.2875880955925578</v>
      </c>
      <c r="W254" s="49">
        <v>2.2388126481770869</v>
      </c>
      <c r="X254" s="49">
        <v>2.1907241063144118</v>
      </c>
      <c r="Y254" s="49">
        <v>2.1443676265965612</v>
      </c>
      <c r="Z254" s="49">
        <v>2.1036218067986252</v>
      </c>
      <c r="AA254" s="49">
        <v>2.039325986127654</v>
      </c>
      <c r="AB254" s="49">
        <v>1.9945834916325851</v>
      </c>
      <c r="AC254" s="49">
        <v>1.95142700006394</v>
      </c>
      <c r="AD254" s="49">
        <v>1.909699614792095</v>
      </c>
      <c r="AE254" s="49">
        <v>1.869268572252893</v>
      </c>
      <c r="AF254" s="50">
        <v>1.8300205262552049</v>
      </c>
    </row>
    <row r="255" spans="1:32" hidden="1">
      <c r="A255" s="49" t="s">
        <v>570</v>
      </c>
      <c r="B255" s="49">
        <v>4.9738968122375322</v>
      </c>
      <c r="C255" s="49">
        <v>4.7554248695221224</v>
      </c>
      <c r="D255" s="49">
        <v>4.5605568430062471</v>
      </c>
      <c r="E255" s="49">
        <v>4.3826695209375064</v>
      </c>
      <c r="F255" s="49">
        <v>4.2175433339922526</v>
      </c>
      <c r="G255" s="49">
        <v>4.0623367911503898</v>
      </c>
      <c r="H255" s="49">
        <v>3.91505193410647</v>
      </c>
      <c r="I255" s="49">
        <v>3.7742343824730091</v>
      </c>
      <c r="J255" s="49">
        <v>3.638794894333889</v>
      </c>
      <c r="K255" s="49">
        <v>3.5078980554575159</v>
      </c>
      <c r="L255" s="49">
        <v>3.3808900547628591</v>
      </c>
      <c r="M255" s="49">
        <v>3.2985692655479331</v>
      </c>
      <c r="N255" s="49">
        <v>3.2216747679399802</v>
      </c>
      <c r="O255" s="49">
        <v>3.1484914000934379</v>
      </c>
      <c r="P255" s="49">
        <v>3.0787170042674381</v>
      </c>
      <c r="Q255" s="49">
        <v>3.0112415216016188</v>
      </c>
      <c r="R255" s="49">
        <v>2.9453845351091861</v>
      </c>
      <c r="S255" s="49">
        <v>2.882575538711901</v>
      </c>
      <c r="T255" s="49">
        <v>2.8217836620917232</v>
      </c>
      <c r="U255" s="49">
        <v>2.763184137723214</v>
      </c>
      <c r="V255" s="49">
        <v>2.705933516264166</v>
      </c>
      <c r="W255" s="49">
        <v>2.648212398733552</v>
      </c>
      <c r="X255" s="49">
        <v>2.5913134035737508</v>
      </c>
      <c r="Y255" s="49">
        <v>2.5365196422733591</v>
      </c>
      <c r="Z255" s="49">
        <v>2.4885926298662522</v>
      </c>
      <c r="AA255" s="49">
        <v>2.4117380753270301</v>
      </c>
      <c r="AB255" s="49">
        <v>2.358864625877223</v>
      </c>
      <c r="AC255" s="49">
        <v>2.3079192923624809</v>
      </c>
      <c r="AD255" s="49">
        <v>2.2587101382000978</v>
      </c>
      <c r="AE255" s="49">
        <v>2.2110747810972748</v>
      </c>
      <c r="AF255" s="50">
        <v>2.1648746168147062</v>
      </c>
    </row>
    <row r="256" spans="1:32" hidden="1">
      <c r="A256" s="49" t="s">
        <v>571</v>
      </c>
      <c r="B256" s="49">
        <v>8.882604818369078</v>
      </c>
      <c r="C256" s="49">
        <v>8.5225897753952573</v>
      </c>
      <c r="D256" s="49">
        <v>8.1748918402610684</v>
      </c>
      <c r="E256" s="49">
        <v>7.8360546826479993</v>
      </c>
      <c r="F256" s="49">
        <v>7.5035590952198632</v>
      </c>
      <c r="G256" s="49">
        <v>7.1754961153414341</v>
      </c>
      <c r="H256" s="49">
        <v>6.8503695373992333</v>
      </c>
      <c r="I256" s="49">
        <v>6.526970881132101</v>
      </c>
      <c r="J256" s="49">
        <v>6.2042970628136747</v>
      </c>
      <c r="K256" s="49">
        <v>5.8814943267297988</v>
      </c>
      <c r="L256" s="49">
        <v>5.5578189142962433</v>
      </c>
      <c r="M256" s="49">
        <v>5.4311963078880314</v>
      </c>
      <c r="N256" s="49">
        <v>5.3218910063187197</v>
      </c>
      <c r="O256" s="49">
        <v>5.2142342725073902</v>
      </c>
      <c r="P256" s="49">
        <v>5.108351760413516</v>
      </c>
      <c r="Q256" s="49">
        <v>5.0048071613126126</v>
      </c>
      <c r="R256" s="49">
        <v>4.9018767610018834</v>
      </c>
      <c r="S256" s="49">
        <v>4.7998371290846649</v>
      </c>
      <c r="T256" s="49">
        <v>4.7016957877149519</v>
      </c>
      <c r="U256" s="49">
        <v>4.6026399549771551</v>
      </c>
      <c r="V256" s="49">
        <v>4.5030143246945791</v>
      </c>
      <c r="W256" s="49">
        <v>4.4130750812560997</v>
      </c>
      <c r="X256" s="49">
        <v>4.324051983632712</v>
      </c>
      <c r="Y256" s="49">
        <v>4.2349894492340159</v>
      </c>
      <c r="Z256" s="49">
        <v>4.1506743905396659</v>
      </c>
      <c r="AA256" s="49">
        <v>4.0225317383296009</v>
      </c>
      <c r="AB256" s="49">
        <v>3.9271422282560469</v>
      </c>
      <c r="AC256" s="49">
        <v>3.832169939013824</v>
      </c>
      <c r="AD256" s="49">
        <v>3.7374519435826898</v>
      </c>
      <c r="AE256" s="49">
        <v>3.6428405345623158</v>
      </c>
      <c r="AF256" s="50">
        <v>3.5482004532967739</v>
      </c>
    </row>
    <row r="257" spans="1:32" hidden="1">
      <c r="A257" s="49" t="s">
        <v>572</v>
      </c>
      <c r="B257" s="49">
        <v>10.187072964812121</v>
      </c>
      <c r="C257" s="49">
        <v>9.7562551449041734</v>
      </c>
      <c r="D257" s="49">
        <v>9.3545000836915246</v>
      </c>
      <c r="E257" s="49">
        <v>8.9722526900414596</v>
      </c>
      <c r="F257" s="49">
        <v>8.6033842926941535</v>
      </c>
      <c r="G257" s="49">
        <v>8.2436953683848095</v>
      </c>
      <c r="H257" s="49">
        <v>7.8901506339418699</v>
      </c>
      <c r="I257" s="49">
        <v>7.5404551850789776</v>
      </c>
      <c r="J257" s="49">
        <v>7.1928041236299238</v>
      </c>
      <c r="K257" s="49">
        <v>6.8457267633965202</v>
      </c>
      <c r="L257" s="49">
        <v>6.4979853494669131</v>
      </c>
      <c r="M257" s="49">
        <v>6.3257918470099854</v>
      </c>
      <c r="N257" s="49">
        <v>6.1697151056542374</v>
      </c>
      <c r="O257" s="49">
        <v>6.0239519794472116</v>
      </c>
      <c r="P257" s="49">
        <v>5.8861126384755451</v>
      </c>
      <c r="Q257" s="49">
        <v>5.7547289193110673</v>
      </c>
      <c r="R257" s="49">
        <v>5.6293411464329743</v>
      </c>
      <c r="S257" s="49">
        <v>5.5074872764547358</v>
      </c>
      <c r="T257" s="49">
        <v>5.3893909428314313</v>
      </c>
      <c r="U257" s="49">
        <v>5.2753995600383812</v>
      </c>
      <c r="V257" s="49">
        <v>5.1623276445493103</v>
      </c>
      <c r="W257" s="49">
        <v>5.0421125111733867</v>
      </c>
      <c r="X257" s="49">
        <v>4.9243782292298954</v>
      </c>
      <c r="Y257" s="49">
        <v>4.8103894485697429</v>
      </c>
      <c r="Z257" s="49">
        <v>4.7026433718749274</v>
      </c>
      <c r="AA257" s="49">
        <v>4.5654142988166431</v>
      </c>
      <c r="AB257" s="49">
        <v>4.4551224916824337</v>
      </c>
      <c r="AC257" s="49">
        <v>4.3471933278231392</v>
      </c>
      <c r="AD257" s="49">
        <v>4.2412265479700046</v>
      </c>
      <c r="AE257" s="49">
        <v>4.1368905716964468</v>
      </c>
      <c r="AF257" s="50">
        <v>4.0339069979960174</v>
      </c>
    </row>
    <row r="258" spans="1:32" hidden="1">
      <c r="A258" s="49" t="s">
        <v>573</v>
      </c>
      <c r="B258" s="49">
        <v>12.50271389469847</v>
      </c>
      <c r="C258" s="49">
        <v>11.98658201030333</v>
      </c>
      <c r="D258" s="49">
        <v>11.510024260253561</v>
      </c>
      <c r="E258" s="49">
        <v>11.06054980324693</v>
      </c>
      <c r="F258" s="49">
        <v>10.63018519236488</v>
      </c>
      <c r="G258" s="49">
        <v>10.213502436554631</v>
      </c>
      <c r="H258" s="49">
        <v>9.8066121508172088</v>
      </c>
      <c r="I258" s="49">
        <v>9.4066060608905175</v>
      </c>
      <c r="J258" s="49">
        <v>9.0112280759533139</v>
      </c>
      <c r="K258" s="49">
        <v>8.6186699758586247</v>
      </c>
      <c r="L258" s="49">
        <v>8.2274389465622342</v>
      </c>
      <c r="M258" s="49">
        <v>8.0116991595702878</v>
      </c>
      <c r="N258" s="49">
        <v>7.8179677497139384</v>
      </c>
      <c r="O258" s="49">
        <v>7.6383728965722151</v>
      </c>
      <c r="P258" s="49">
        <v>7.4696835380565476</v>
      </c>
      <c r="Q258" s="49">
        <v>7.3099195574350224</v>
      </c>
      <c r="R258" s="49">
        <v>7.1584755721717599</v>
      </c>
      <c r="S258" s="49">
        <v>7.0120011596251013</v>
      </c>
      <c r="T258" s="49">
        <v>6.8708179769984792</v>
      </c>
      <c r="U258" s="49">
        <v>6.735419122391928</v>
      </c>
      <c r="V258" s="49">
        <v>6.6014463498515461</v>
      </c>
      <c r="W258" s="49">
        <v>6.4565780616610242</v>
      </c>
      <c r="X258" s="49">
        <v>6.3152556865921188</v>
      </c>
      <c r="Y258" s="49">
        <v>6.179229195428392</v>
      </c>
      <c r="Z258" s="49">
        <v>6.051949804756795</v>
      </c>
      <c r="AA258" s="49">
        <v>5.8842216454203378</v>
      </c>
      <c r="AB258" s="49">
        <v>5.7537482218646012</v>
      </c>
      <c r="AC258" s="49">
        <v>5.6267060474336494</v>
      </c>
      <c r="AD258" s="49">
        <v>5.5025541421134676</v>
      </c>
      <c r="AE258" s="49">
        <v>5.3808454593619981</v>
      </c>
      <c r="AF258" s="50">
        <v>5.2612057199726694</v>
      </c>
    </row>
    <row r="259" spans="1:32" hidden="1">
      <c r="A259" s="49" t="s">
        <v>574</v>
      </c>
      <c r="B259" s="49">
        <v>8.5742456395856674</v>
      </c>
      <c r="C259" s="49">
        <v>8.0905596047967716</v>
      </c>
      <c r="D259" s="49">
        <v>7.6294932249862484</v>
      </c>
      <c r="E259" s="49">
        <v>7.1843249813027388</v>
      </c>
      <c r="F259" s="49">
        <v>6.7507351740150314</v>
      </c>
      <c r="G259" s="49">
        <v>6.3257844166621009</v>
      </c>
      <c r="H259" s="49">
        <v>5.9073800654945101</v>
      </c>
      <c r="I259" s="49">
        <v>5.493976169419394</v>
      </c>
      <c r="J259" s="49">
        <v>5.0843945871056171</v>
      </c>
      <c r="K259" s="49">
        <v>4.6777131531545679</v>
      </c>
      <c r="L259" s="49">
        <v>4.2731929491689344</v>
      </c>
      <c r="M259" s="49">
        <v>4.148049739900193</v>
      </c>
      <c r="N259" s="49">
        <v>4.0268559988702428</v>
      </c>
      <c r="O259" s="49">
        <v>3.9082984000382059</v>
      </c>
      <c r="P259" s="49">
        <v>3.7921509485504892</v>
      </c>
      <c r="Q259" s="49">
        <v>3.6775646333491521</v>
      </c>
      <c r="R259" s="49">
        <v>3.5640209278220101</v>
      </c>
      <c r="S259" s="49">
        <v>3.4526261165890761</v>
      </c>
      <c r="T259" s="49">
        <v>3.342590871434072</v>
      </c>
      <c r="U259" s="49">
        <v>3.2340544979163841</v>
      </c>
      <c r="V259" s="49">
        <v>3.126371617065657</v>
      </c>
      <c r="W259" s="49">
        <v>3.0196872529396561</v>
      </c>
      <c r="X259" s="49">
        <v>2.9131267606288049</v>
      </c>
      <c r="Y259" s="49">
        <v>2.8076648173839431</v>
      </c>
      <c r="Z259" s="49">
        <v>2.706896116331901</v>
      </c>
      <c r="AA259" s="49">
        <v>2.583744778364959</v>
      </c>
      <c r="AB259" s="49">
        <v>2.478256703024547</v>
      </c>
      <c r="AC259" s="49">
        <v>2.3737029180528042</v>
      </c>
      <c r="AD259" s="49">
        <v>2.2699249027068769</v>
      </c>
      <c r="AE259" s="49">
        <v>2.1667877098997441</v>
      </c>
      <c r="AF259" s="50">
        <v>2.0641753282763791</v>
      </c>
    </row>
    <row r="260" spans="1:32" hidden="1">
      <c r="A260" s="49" t="s">
        <v>575</v>
      </c>
      <c r="B260" s="49">
        <v>8.9806556041609653</v>
      </c>
      <c r="C260" s="49">
        <v>8.4740688025671833</v>
      </c>
      <c r="D260" s="49">
        <v>7.991304342476063</v>
      </c>
      <c r="E260" s="49">
        <v>7.5254382117889342</v>
      </c>
      <c r="F260" s="49">
        <v>7.0720271541274018</v>
      </c>
      <c r="G260" s="49">
        <v>6.6280533225607172</v>
      </c>
      <c r="H260" s="49">
        <v>6.1913731885802727</v>
      </c>
      <c r="I260" s="49">
        <v>5.7604077290394597</v>
      </c>
      <c r="J260" s="49">
        <v>5.3339577785190437</v>
      </c>
      <c r="K260" s="49">
        <v>4.9110886287811573</v>
      </c>
      <c r="L260" s="49">
        <v>4.4910550069197264</v>
      </c>
      <c r="M260" s="49">
        <v>4.3597745913149124</v>
      </c>
      <c r="N260" s="49">
        <v>4.2327227188106207</v>
      </c>
      <c r="O260" s="49">
        <v>4.1084826385044666</v>
      </c>
      <c r="P260" s="49">
        <v>3.986808681020463</v>
      </c>
      <c r="Q260" s="49">
        <v>3.8667858336740011</v>
      </c>
      <c r="R260" s="49">
        <v>3.7478554681501741</v>
      </c>
      <c r="S260" s="49">
        <v>3.6312048124593468</v>
      </c>
      <c r="T260" s="49">
        <v>3.5159841213065079</v>
      </c>
      <c r="U260" s="49">
        <v>3.4023414900611861</v>
      </c>
      <c r="V260" s="49">
        <v>3.289582976745677</v>
      </c>
      <c r="W260" s="49">
        <v>3.1780083733061111</v>
      </c>
      <c r="X260" s="49">
        <v>3.0665066791533602</v>
      </c>
      <c r="Y260" s="49">
        <v>2.9561193690531788</v>
      </c>
      <c r="Z260" s="49">
        <v>2.8506866749056852</v>
      </c>
      <c r="AA260" s="49">
        <v>2.7212601773396301</v>
      </c>
      <c r="AB260" s="49">
        <v>2.610656836340159</v>
      </c>
      <c r="AC260" s="49">
        <v>2.5009803261918351</v>
      </c>
      <c r="AD260" s="49">
        <v>2.3920569856286789</v>
      </c>
      <c r="AE260" s="49">
        <v>2.283738598880336</v>
      </c>
      <c r="AF260" s="50">
        <v>2.1758973769910508</v>
      </c>
    </row>
    <row r="261" spans="1:32" hidden="1">
      <c r="A261" s="49" t="s">
        <v>576</v>
      </c>
      <c r="B261" s="49">
        <v>10.343671577759761</v>
      </c>
      <c r="C261" s="49">
        <v>9.7641998514953876</v>
      </c>
      <c r="D261" s="49">
        <v>9.2136357484212343</v>
      </c>
      <c r="E261" s="49">
        <v>8.6832504614322126</v>
      </c>
      <c r="F261" s="49">
        <v>8.1674316354417016</v>
      </c>
      <c r="G261" s="49">
        <v>7.6623574437860489</v>
      </c>
      <c r="H261" s="49">
        <v>7.1653040610642744</v>
      </c>
      <c r="I261" s="49">
        <v>6.6742562489168389</v>
      </c>
      <c r="J261" s="49">
        <v>6.1876752059082341</v>
      </c>
      <c r="K261" s="49">
        <v>5.7043534337952853</v>
      </c>
      <c r="L261" s="49">
        <v>5.2233203496406571</v>
      </c>
      <c r="M261" s="49">
        <v>5.0710701833244407</v>
      </c>
      <c r="N261" s="49">
        <v>4.9239209718927519</v>
      </c>
      <c r="O261" s="49">
        <v>4.7801460490540988</v>
      </c>
      <c r="P261" s="49">
        <v>4.6394431295745573</v>
      </c>
      <c r="Q261" s="49">
        <v>4.5006983208976683</v>
      </c>
      <c r="R261" s="49">
        <v>4.3632318785942044</v>
      </c>
      <c r="S261" s="49">
        <v>4.2284812766762254</v>
      </c>
      <c r="T261" s="49">
        <v>4.0954134918227636</v>
      </c>
      <c r="U261" s="49">
        <v>3.964205627252936</v>
      </c>
      <c r="V261" s="49">
        <v>3.8340153323871728</v>
      </c>
      <c r="W261" s="49">
        <v>3.704846620231975</v>
      </c>
      <c r="X261" s="49">
        <v>3.575834436123801</v>
      </c>
      <c r="Y261" s="49">
        <v>3.448244429494292</v>
      </c>
      <c r="Z261" s="49">
        <v>3.3267447578558071</v>
      </c>
      <c r="AA261" s="49">
        <v>3.1761753381916362</v>
      </c>
      <c r="AB261" s="49">
        <v>3.0485383767688239</v>
      </c>
      <c r="AC261" s="49">
        <v>2.9221109061193382</v>
      </c>
      <c r="AD261" s="49">
        <v>2.7966872393222988</v>
      </c>
      <c r="AE261" s="49">
        <v>2.6720922391867341</v>
      </c>
      <c r="AF261" s="50">
        <v>2.548175304145174</v>
      </c>
    </row>
    <row r="262" spans="1:32" hidden="1">
      <c r="A262" s="49" t="s">
        <v>577</v>
      </c>
      <c r="B262" s="49">
        <v>5.9045642222861332</v>
      </c>
      <c r="C262" s="49">
        <v>5.7429989390054086</v>
      </c>
      <c r="D262" s="49">
        <v>5.5945693317042604</v>
      </c>
      <c r="E262" s="49">
        <v>5.4563535359768371</v>
      </c>
      <c r="F262" s="49">
        <v>5.3262649991369218</v>
      </c>
      <c r="G262" s="49">
        <v>5.2027626967589358</v>
      </c>
      <c r="H262" s="49">
        <v>5.0846764536132314</v>
      </c>
      <c r="I262" s="49">
        <v>4.9710966721302974</v>
      </c>
      <c r="J262" s="49">
        <v>4.8613019990863462</v>
      </c>
      <c r="K262" s="49">
        <v>4.7547103167081239</v>
      </c>
      <c r="L262" s="49">
        <v>4.6508446035013193</v>
      </c>
      <c r="M262" s="49">
        <v>4.5540250040971433</v>
      </c>
      <c r="N262" s="49">
        <v>4.4759506136160701</v>
      </c>
      <c r="O262" s="49">
        <v>4.4003226801036242</v>
      </c>
      <c r="P262" s="49">
        <v>4.3272603310765607</v>
      </c>
      <c r="Q262" s="49">
        <v>4.2573362361080402</v>
      </c>
      <c r="R262" s="49">
        <v>4.1887574191528048</v>
      </c>
      <c r="S262" s="49">
        <v>4.1218034698418933</v>
      </c>
      <c r="T262" s="49">
        <v>4.0595728306900902</v>
      </c>
      <c r="U262" s="49">
        <v>3.9970888340201309</v>
      </c>
      <c r="V262" s="49">
        <v>3.934705475085496</v>
      </c>
      <c r="W262" s="49">
        <v>3.8794574842513119</v>
      </c>
      <c r="X262" s="49">
        <v>3.8263354783364658</v>
      </c>
      <c r="Y262" s="49">
        <v>3.7743741658627412</v>
      </c>
      <c r="Z262" s="49">
        <v>3.728537986819243</v>
      </c>
      <c r="AA262" s="49">
        <v>3.6386700966984051</v>
      </c>
      <c r="AB262" s="49">
        <v>3.5838802519580599</v>
      </c>
      <c r="AC262" s="49">
        <v>3.530805180687568</v>
      </c>
      <c r="AD262" s="49">
        <v>3.479304262568514</v>
      </c>
      <c r="AE262" s="49">
        <v>3.4292544185846769</v>
      </c>
      <c r="AF262" s="50">
        <v>3.380547276861408</v>
      </c>
    </row>
    <row r="263" spans="1:32" hidden="1">
      <c r="A263" s="49" t="s">
        <v>578</v>
      </c>
      <c r="B263" s="49">
        <v>5.4085621297523474</v>
      </c>
      <c r="C263" s="49">
        <v>5.2356271369874188</v>
      </c>
      <c r="D263" s="49">
        <v>5.0853839369316196</v>
      </c>
      <c r="E263" s="49">
        <v>4.95136138432302</v>
      </c>
      <c r="F263" s="49">
        <v>4.8294794238149326</v>
      </c>
      <c r="G263" s="49">
        <v>4.7170059099476136</v>
      </c>
      <c r="H263" s="49">
        <v>4.6120248295034951</v>
      </c>
      <c r="I263" s="49">
        <v>4.5131424205899187</v>
      </c>
      <c r="J263" s="49">
        <v>4.4193142016485636</v>
      </c>
      <c r="K263" s="49">
        <v>4.3297378773124686</v>
      </c>
      <c r="L263" s="49">
        <v>4.2437842119006213</v>
      </c>
      <c r="M263" s="49">
        <v>4.1325822983881029</v>
      </c>
      <c r="N263" s="49">
        <v>4.0351802008340156</v>
      </c>
      <c r="O263" s="49">
        <v>3.9468160843944999</v>
      </c>
      <c r="P263" s="49">
        <v>3.865515611573731</v>
      </c>
      <c r="Q263" s="49">
        <v>3.7900606870655329</v>
      </c>
      <c r="R263" s="49">
        <v>3.720054184763824</v>
      </c>
      <c r="S263" s="49">
        <v>3.653489043423114</v>
      </c>
      <c r="T263" s="49">
        <v>3.5905297780216139</v>
      </c>
      <c r="U263" s="49">
        <v>3.5314405734648351</v>
      </c>
      <c r="V263" s="49">
        <v>3.4736482882249402</v>
      </c>
      <c r="W263" s="49">
        <v>3.408697240109706</v>
      </c>
      <c r="X263" s="49">
        <v>3.3465020783408299</v>
      </c>
      <c r="Y263" s="49">
        <v>3.288071842444463</v>
      </c>
      <c r="Z263" s="49">
        <v>3.2354011252052159</v>
      </c>
      <c r="AA263" s="49">
        <v>3.1598912971361779</v>
      </c>
      <c r="AB263" s="49">
        <v>3.1067119986367699</v>
      </c>
      <c r="AC263" s="49">
        <v>3.0561847977348009</v>
      </c>
      <c r="AD263" s="49">
        <v>3.0079910574683568</v>
      </c>
      <c r="AE263" s="49">
        <v>2.9618686313012299</v>
      </c>
      <c r="AF263" s="50">
        <v>2.9175992385308529</v>
      </c>
    </row>
    <row r="264" spans="1:32" hidden="1">
      <c r="A264" s="49" t="s">
        <v>579</v>
      </c>
      <c r="B264" s="49">
        <v>6.5711329139067587</v>
      </c>
      <c r="C264" s="49">
        <v>6.3622315670530014</v>
      </c>
      <c r="D264" s="49">
        <v>6.1822390463113148</v>
      </c>
      <c r="E264" s="49">
        <v>6.0229288748545784</v>
      </c>
      <c r="F264" s="49">
        <v>5.879115187699675</v>
      </c>
      <c r="G264" s="49">
        <v>5.7473260563721018</v>
      </c>
      <c r="H264" s="49">
        <v>5.6251272343028349</v>
      </c>
      <c r="I264" s="49">
        <v>5.5107484538671816</v>
      </c>
      <c r="J264" s="49">
        <v>5.4028634867195651</v>
      </c>
      <c r="K264" s="49">
        <v>5.3004539769996653</v>
      </c>
      <c r="L264" s="49">
        <v>5.2027215541974918</v>
      </c>
      <c r="M264" s="49">
        <v>5.0648099665918132</v>
      </c>
      <c r="N264" s="49">
        <v>4.9444926316338824</v>
      </c>
      <c r="O264" s="49">
        <v>4.8356842282215782</v>
      </c>
      <c r="P264" s="49">
        <v>4.7358620479237237</v>
      </c>
      <c r="Q264" s="49">
        <v>4.6434699023972659</v>
      </c>
      <c r="R264" s="49">
        <v>4.5580008495693427</v>
      </c>
      <c r="S264" s="49">
        <v>4.4768903201011199</v>
      </c>
      <c r="T264" s="49">
        <v>4.4003491662654826</v>
      </c>
      <c r="U264" s="49">
        <v>4.328715614193964</v>
      </c>
      <c r="V264" s="49">
        <v>4.258701567631781</v>
      </c>
      <c r="W264" s="49">
        <v>4.1794947537292293</v>
      </c>
      <c r="X264" s="49">
        <v>4.1037741724774817</v>
      </c>
      <c r="Y264" s="49">
        <v>4.0328302986723896</v>
      </c>
      <c r="Z264" s="49">
        <v>3.969213482234434</v>
      </c>
      <c r="AA264" s="49">
        <v>3.8763687076598798</v>
      </c>
      <c r="AB264" s="49">
        <v>3.8120334713776578</v>
      </c>
      <c r="AC264" s="49">
        <v>3.7510552962660748</v>
      </c>
      <c r="AD264" s="49">
        <v>3.6930275476816141</v>
      </c>
      <c r="AE264" s="49">
        <v>3.637615756024358</v>
      </c>
      <c r="AF264" s="50">
        <v>3.5845414870630101</v>
      </c>
    </row>
    <row r="265" spans="1:32" hidden="1">
      <c r="A265" s="49" t="s">
        <v>580</v>
      </c>
      <c r="B265" s="49">
        <v>6.1797290095270334</v>
      </c>
      <c r="C265" s="49">
        <v>5.9064051911128308</v>
      </c>
      <c r="D265" s="49">
        <v>5.6636547521823744</v>
      </c>
      <c r="E265" s="49">
        <v>5.442851021045005</v>
      </c>
      <c r="F265" s="49">
        <v>5.2384970032530074</v>
      </c>
      <c r="G265" s="49">
        <v>5.0468902705288627</v>
      </c>
      <c r="H265" s="49">
        <v>4.8654270016143446</v>
      </c>
      <c r="I265" s="49">
        <v>4.6922114123083771</v>
      </c>
      <c r="J265" s="49">
        <v>4.5258233867685496</v>
      </c>
      <c r="K265" s="49">
        <v>4.3651735110617214</v>
      </c>
      <c r="L265" s="49">
        <v>4.2094090016155556</v>
      </c>
      <c r="M265" s="49">
        <v>4.1061669082080714</v>
      </c>
      <c r="N265" s="49">
        <v>4.009871625726471</v>
      </c>
      <c r="O265" s="49">
        <v>3.9183191354863758</v>
      </c>
      <c r="P265" s="49">
        <v>3.831124288183962</v>
      </c>
      <c r="Q265" s="49">
        <v>3.7468594052523789</v>
      </c>
      <c r="R265" s="49">
        <v>3.6646492224408549</v>
      </c>
      <c r="S265" s="49">
        <v>3.5863403924624531</v>
      </c>
      <c r="T265" s="49">
        <v>3.51060557204723</v>
      </c>
      <c r="U265" s="49">
        <v>3.4376732977917359</v>
      </c>
      <c r="V265" s="49">
        <v>3.3664563823739471</v>
      </c>
      <c r="W265" s="49">
        <v>3.2946120097930329</v>
      </c>
      <c r="X265" s="49">
        <v>3.223803417088063</v>
      </c>
      <c r="Y265" s="49">
        <v>3.1556880084915062</v>
      </c>
      <c r="Z265" s="49">
        <v>3.096414394135119</v>
      </c>
      <c r="AA265" s="49">
        <v>2.9997616783148442</v>
      </c>
      <c r="AB265" s="49">
        <v>2.9340522455334468</v>
      </c>
      <c r="AC265" s="49">
        <v>2.870807471226958</v>
      </c>
      <c r="AD265" s="49">
        <v>2.8097793840643028</v>
      </c>
      <c r="AE265" s="49">
        <v>2.7507582481874562</v>
      </c>
      <c r="AF265" s="50">
        <v>2.6935650895858552</v>
      </c>
    </row>
    <row r="266" spans="1:32" hidden="1">
      <c r="A266" s="49" t="s">
        <v>581</v>
      </c>
      <c r="B266" s="49">
        <v>8.505751351794018</v>
      </c>
      <c r="C266" s="49">
        <v>8.1653598079406784</v>
      </c>
      <c r="D266" s="49">
        <v>7.8367597086423721</v>
      </c>
      <c r="E266" s="49">
        <v>7.5165661397827401</v>
      </c>
      <c r="F266" s="49">
        <v>7.2023060087543938</v>
      </c>
      <c r="G266" s="49">
        <v>6.892099321889491</v>
      </c>
      <c r="H266" s="49">
        <v>6.5844665604906734</v>
      </c>
      <c r="I266" s="49">
        <v>6.2782066605835753</v>
      </c>
      <c r="J266" s="49">
        <v>5.9723165949829884</v>
      </c>
      <c r="K266" s="49">
        <v>5.6659365297006108</v>
      </c>
      <c r="L266" s="49">
        <v>5.3583112711171159</v>
      </c>
      <c r="M266" s="49">
        <v>5.2368374340980726</v>
      </c>
      <c r="N266" s="49">
        <v>5.132161641436066</v>
      </c>
      <c r="O266" s="49">
        <v>5.0290233011570864</v>
      </c>
      <c r="P266" s="49">
        <v>4.9275408583589213</v>
      </c>
      <c r="Q266" s="49">
        <v>4.8282579647878068</v>
      </c>
      <c r="R266" s="49">
        <v>4.7294956235255352</v>
      </c>
      <c r="S266" s="49">
        <v>4.6315194846796128</v>
      </c>
      <c r="T266" s="49">
        <v>4.5372441243611341</v>
      </c>
      <c r="U266" s="49">
        <v>4.4419945985361631</v>
      </c>
      <c r="V266" s="49">
        <v>4.346103988149661</v>
      </c>
      <c r="W266" s="49">
        <v>4.2595475340999771</v>
      </c>
      <c r="X266" s="49">
        <v>4.173908641872675</v>
      </c>
      <c r="Y266" s="49">
        <v>4.0882627596873844</v>
      </c>
      <c r="Z266" s="49">
        <v>4.007253074926286</v>
      </c>
      <c r="AA266" s="49">
        <v>3.883778032080571</v>
      </c>
      <c r="AB266" s="49">
        <v>3.7920961160130608</v>
      </c>
      <c r="AC266" s="49">
        <v>3.7008559011937039</v>
      </c>
      <c r="AD266" s="49">
        <v>3.609901604571923</v>
      </c>
      <c r="AE266" s="49">
        <v>3.5190922816377741</v>
      </c>
      <c r="AF266" s="50">
        <v>3.42829915183263</v>
      </c>
    </row>
    <row r="267" spans="1:32" hidden="1">
      <c r="A267" s="49" t="s">
        <v>582</v>
      </c>
      <c r="B267" s="49">
        <v>7.284466972676376</v>
      </c>
      <c r="C267" s="49">
        <v>6.9686804345509001</v>
      </c>
      <c r="D267" s="49">
        <v>6.6740925435382632</v>
      </c>
      <c r="E267" s="49">
        <v>6.3943265583655222</v>
      </c>
      <c r="F267" s="49">
        <v>6.1253345385254514</v>
      </c>
      <c r="G267" s="49">
        <v>5.8643825979796826</v>
      </c>
      <c r="H267" s="49">
        <v>5.6095330177227787</v>
      </c>
      <c r="I267" s="49">
        <v>5.359357696623734</v>
      </c>
      <c r="J267" s="49">
        <v>5.112769282096191</v>
      </c>
      <c r="K267" s="49">
        <v>4.8689164727432841</v>
      </c>
      <c r="L267" s="49">
        <v>4.6271163368621684</v>
      </c>
      <c r="M267" s="49">
        <v>4.5043846234683516</v>
      </c>
      <c r="N267" s="49">
        <v>4.3932713464549984</v>
      </c>
      <c r="O267" s="49">
        <v>4.2896377132732226</v>
      </c>
      <c r="P267" s="49">
        <v>4.191785711285438</v>
      </c>
      <c r="Q267" s="49">
        <v>4.0986751083068587</v>
      </c>
      <c r="R267" s="49">
        <v>4.0099889939409952</v>
      </c>
      <c r="S267" s="49">
        <v>3.923965021056103</v>
      </c>
      <c r="T267" s="49">
        <v>3.84077371969703</v>
      </c>
      <c r="U267" s="49">
        <v>3.7606760535428569</v>
      </c>
      <c r="V267" s="49">
        <v>3.681377763954782</v>
      </c>
      <c r="W267" s="49">
        <v>3.596466718025781</v>
      </c>
      <c r="X267" s="49">
        <v>3.5134565083822729</v>
      </c>
      <c r="Y267" s="49">
        <v>3.4332710706816818</v>
      </c>
      <c r="Z267" s="49">
        <v>3.3577314303650829</v>
      </c>
      <c r="AA267" s="49">
        <v>3.260912596658208</v>
      </c>
      <c r="AB267" s="49">
        <v>3.1837659918293428</v>
      </c>
      <c r="AC267" s="49">
        <v>3.108469928419519</v>
      </c>
      <c r="AD267" s="49">
        <v>3.0347417352345651</v>
      </c>
      <c r="AE267" s="49">
        <v>2.9623482768650011</v>
      </c>
      <c r="AF267" s="50">
        <v>2.8910948169526551</v>
      </c>
    </row>
    <row r="268" spans="1:32" hidden="1">
      <c r="A268" s="49" t="s">
        <v>583</v>
      </c>
      <c r="B268" s="49">
        <v>8.2452986515071558</v>
      </c>
      <c r="C268" s="49">
        <v>7.8982193201062856</v>
      </c>
      <c r="D268" s="49">
        <v>7.5777569350305543</v>
      </c>
      <c r="E268" s="49">
        <v>7.2760891387453448</v>
      </c>
      <c r="F268" s="49">
        <v>6.9882609878747068</v>
      </c>
      <c r="G268" s="49">
        <v>6.7109354032254638</v>
      </c>
      <c r="H268" s="49">
        <v>6.4417556181047537</v>
      </c>
      <c r="I268" s="49">
        <v>6.1789925199777906</v>
      </c>
      <c r="J268" s="49">
        <v>5.9213368885464446</v>
      </c>
      <c r="K268" s="49">
        <v>5.6677706336336691</v>
      </c>
      <c r="L268" s="49">
        <v>5.417483594705006</v>
      </c>
      <c r="M268" s="49">
        <v>5.2755417414228507</v>
      </c>
      <c r="N268" s="49">
        <v>5.1482401831806097</v>
      </c>
      <c r="O268" s="49">
        <v>5.0303654061439804</v>
      </c>
      <c r="P268" s="49">
        <v>4.9197809364458394</v>
      </c>
      <c r="Q268" s="49">
        <v>4.8151789826025251</v>
      </c>
      <c r="R268" s="49">
        <v>4.7161644691708293</v>
      </c>
      <c r="S268" s="49">
        <v>4.6205145098057292</v>
      </c>
      <c r="T268" s="49">
        <v>4.5284479923400784</v>
      </c>
      <c r="U268" s="49">
        <v>4.4402985168863189</v>
      </c>
      <c r="V268" s="49">
        <v>4.3531667103640546</v>
      </c>
      <c r="W268" s="49">
        <v>4.2585123709267094</v>
      </c>
      <c r="X268" s="49">
        <v>4.1663051925375818</v>
      </c>
      <c r="Y268" s="49">
        <v>4.0777189971304937</v>
      </c>
      <c r="Z268" s="49">
        <v>3.9950660198168348</v>
      </c>
      <c r="AA268" s="49">
        <v>3.8854920435416358</v>
      </c>
      <c r="AB268" s="49">
        <v>3.800896602995437</v>
      </c>
      <c r="AC268" s="49">
        <v>3.718701202547861</v>
      </c>
      <c r="AD268" s="49">
        <v>3.638551011758826</v>
      </c>
      <c r="AE268" s="49">
        <v>3.5601536581045798</v>
      </c>
      <c r="AF268" s="50">
        <v>3.4832651871020102</v>
      </c>
    </row>
    <row r="269" spans="1:32" hidden="1">
      <c r="A269" s="49" t="s">
        <v>584</v>
      </c>
      <c r="B269" s="49">
        <v>12.182292126415559</v>
      </c>
      <c r="C269" s="49">
        <v>11.50552609931108</v>
      </c>
      <c r="D269" s="49">
        <v>10.867380899726941</v>
      </c>
      <c r="E269" s="49">
        <v>10.25580840404298</v>
      </c>
      <c r="F269" s="49">
        <v>9.6630445753871115</v>
      </c>
      <c r="G269" s="49">
        <v>9.0837855052644958</v>
      </c>
      <c r="H269" s="49">
        <v>8.5142346477480846</v>
      </c>
      <c r="I269" s="49">
        <v>7.9515669710804344</v>
      </c>
      <c r="J269" s="49">
        <v>7.3936094184707857</v>
      </c>
      <c r="K269" s="49">
        <v>6.838641052545098</v>
      </c>
      <c r="L269" s="49">
        <v>6.2852629916505292</v>
      </c>
      <c r="M269" s="49">
        <v>6.1036408980909886</v>
      </c>
      <c r="N269" s="49">
        <v>5.9287792954425154</v>
      </c>
      <c r="O269" s="49">
        <v>5.7583347447030802</v>
      </c>
      <c r="P269" s="49">
        <v>5.5918890232967016</v>
      </c>
      <c r="Q269" s="49">
        <v>5.4279334776886818</v>
      </c>
      <c r="R269" s="49">
        <v>5.2655480742843181</v>
      </c>
      <c r="S269" s="49">
        <v>5.1066577552974852</v>
      </c>
      <c r="T269" s="49">
        <v>4.9498669639577608</v>
      </c>
      <c r="U269" s="49">
        <v>4.7954062867446909</v>
      </c>
      <c r="V269" s="49">
        <v>4.6421410010598443</v>
      </c>
      <c r="W269" s="49">
        <v>4.4907213579149357</v>
      </c>
      <c r="X269" s="49">
        <v>4.3393335876938677</v>
      </c>
      <c r="Y269" s="49">
        <v>4.1896621456415097</v>
      </c>
      <c r="Z269" s="49">
        <v>4.0479238927630634</v>
      </c>
      <c r="AA269" s="49">
        <v>3.8672359961091831</v>
      </c>
      <c r="AB269" s="49">
        <v>3.7169358738318201</v>
      </c>
      <c r="AC269" s="49">
        <v>3.568038562548685</v>
      </c>
      <c r="AD269" s="49">
        <v>3.4202596291871989</v>
      </c>
      <c r="AE269" s="49">
        <v>3.2733555436698971</v>
      </c>
      <c r="AF269" s="50">
        <v>3.1271155654758638</v>
      </c>
    </row>
    <row r="270" spans="1:32" hidden="1">
      <c r="A270" s="49" t="s">
        <v>585</v>
      </c>
      <c r="B270" s="49">
        <v>3.222316311037861</v>
      </c>
      <c r="C270" s="49">
        <v>3.1326581978741279</v>
      </c>
      <c r="D270" s="49">
        <v>3.0499348340661832</v>
      </c>
      <c r="E270" s="49">
        <v>2.9726359605496691</v>
      </c>
      <c r="F270" s="49">
        <v>2.8996844060977338</v>
      </c>
      <c r="G270" s="49">
        <v>2.8302858553369732</v>
      </c>
      <c r="H270" s="49">
        <v>2.7638383016540908</v>
      </c>
      <c r="I270" s="49">
        <v>2.6998748944897391</v>
      </c>
      <c r="J270" s="49">
        <v>2.6380264555135229</v>
      </c>
      <c r="K270" s="49">
        <v>2.5779960863316012</v>
      </c>
      <c r="L270" s="49">
        <v>2.5195414842331849</v>
      </c>
      <c r="M270" s="49">
        <v>2.467224864241353</v>
      </c>
      <c r="N270" s="49">
        <v>2.4247801405554599</v>
      </c>
      <c r="O270" s="49">
        <v>2.3836355227077051</v>
      </c>
      <c r="P270" s="49">
        <v>2.343853354815312</v>
      </c>
      <c r="Q270" s="49">
        <v>2.305734452287588</v>
      </c>
      <c r="R270" s="49">
        <v>2.2683357550805741</v>
      </c>
      <c r="S270" s="49">
        <v>2.2318040353843638</v>
      </c>
      <c r="T270" s="49">
        <v>2.1977680771561849</v>
      </c>
      <c r="U270" s="49">
        <v>2.1636110515191889</v>
      </c>
      <c r="V270" s="49">
        <v>2.1295189267204631</v>
      </c>
      <c r="W270" s="49">
        <v>2.099172017141786</v>
      </c>
      <c r="X270" s="49">
        <v>2.0699636757115618</v>
      </c>
      <c r="Y270" s="49">
        <v>2.0413865148975532</v>
      </c>
      <c r="Z270" s="49">
        <v>2.0160532093521359</v>
      </c>
      <c r="AA270" s="49">
        <v>1.967563588026513</v>
      </c>
      <c r="AB270" s="49">
        <v>1.9375529577416559</v>
      </c>
      <c r="AC270" s="49">
        <v>1.908463989468798</v>
      </c>
      <c r="AD270" s="49">
        <v>1.880222969014681</v>
      </c>
      <c r="AE270" s="49">
        <v>1.8527653642156421</v>
      </c>
      <c r="AF270" s="50">
        <v>1.8260343418070499</v>
      </c>
    </row>
    <row r="271" spans="1:32" hidden="1">
      <c r="A271" s="49" t="s">
        <v>586</v>
      </c>
      <c r="B271" s="49">
        <v>4.0250090223625321</v>
      </c>
      <c r="C271" s="49">
        <v>3.9139684953578451</v>
      </c>
      <c r="D271" s="49">
        <v>3.811782327250365</v>
      </c>
      <c r="E271" s="49">
        <v>3.716506797991983</v>
      </c>
      <c r="F271" s="49">
        <v>3.6267550654938812</v>
      </c>
      <c r="G271" s="49">
        <v>3.5415039960006411</v>
      </c>
      <c r="H271" s="49">
        <v>3.4599777326156249</v>
      </c>
      <c r="I271" s="49">
        <v>3.3815742011273962</v>
      </c>
      <c r="J271" s="49">
        <v>3.3058169061918909</v>
      </c>
      <c r="K271" s="49">
        <v>3.2323222753626548</v>
      </c>
      <c r="L271" s="49">
        <v>3.1607769147731548</v>
      </c>
      <c r="M271" s="49">
        <v>3.0950373377293801</v>
      </c>
      <c r="N271" s="49">
        <v>3.0419122080784891</v>
      </c>
      <c r="O271" s="49">
        <v>2.9904383426598842</v>
      </c>
      <c r="P271" s="49">
        <v>2.9406956878131232</v>
      </c>
      <c r="Q271" s="49">
        <v>2.893069209335501</v>
      </c>
      <c r="R271" s="49">
        <v>2.846352873730341</v>
      </c>
      <c r="S271" s="49">
        <v>2.8007345914784421</v>
      </c>
      <c r="T271" s="49">
        <v>2.7582979128724121</v>
      </c>
      <c r="U271" s="49">
        <v>2.7156958611306079</v>
      </c>
      <c r="V271" s="49">
        <v>2.6731664513176141</v>
      </c>
      <c r="W271" s="49">
        <v>2.635429596579427</v>
      </c>
      <c r="X271" s="49">
        <v>2.599132345231653</v>
      </c>
      <c r="Y271" s="49">
        <v>2.5636256450800179</v>
      </c>
      <c r="Z271" s="49">
        <v>2.5322493238020201</v>
      </c>
      <c r="AA271" s="49">
        <v>2.471258671935316</v>
      </c>
      <c r="AB271" s="49">
        <v>2.4338752791101328</v>
      </c>
      <c r="AC271" s="49">
        <v>2.3976546976578561</v>
      </c>
      <c r="AD271" s="49">
        <v>2.3625024981443441</v>
      </c>
      <c r="AE271" s="49">
        <v>2.3283360268847049</v>
      </c>
      <c r="AF271" s="50">
        <v>2.2950825035490192</v>
      </c>
    </row>
    <row r="272" spans="1:32" hidden="1">
      <c r="A272" s="49" t="s">
        <v>587</v>
      </c>
      <c r="B272" s="49">
        <v>5.2812644761110814</v>
      </c>
      <c r="C272" s="49">
        <v>5.1366945849412824</v>
      </c>
      <c r="D272" s="49">
        <v>5.0039493159414352</v>
      </c>
      <c r="E272" s="49">
        <v>4.8804166654720902</v>
      </c>
      <c r="F272" s="49">
        <v>4.7642322841175302</v>
      </c>
      <c r="G272" s="49">
        <v>4.6540201171965254</v>
      </c>
      <c r="H272" s="49">
        <v>4.5487360730018507</v>
      </c>
      <c r="I272" s="49">
        <v>4.4475693392234152</v>
      </c>
      <c r="J272" s="49">
        <v>4.3498776551327634</v>
      </c>
      <c r="K272" s="49">
        <v>4.2551434592195116</v>
      </c>
      <c r="L272" s="49">
        <v>4.1629433449847726</v>
      </c>
      <c r="M272" s="49">
        <v>4.0762494483209473</v>
      </c>
      <c r="N272" s="49">
        <v>4.0064172171620784</v>
      </c>
      <c r="O272" s="49">
        <v>3.9387791979879361</v>
      </c>
      <c r="P272" s="49">
        <v>3.8734420281055728</v>
      </c>
      <c r="Q272" s="49">
        <v>3.810920142743631</v>
      </c>
      <c r="R272" s="49">
        <v>3.749600566327556</v>
      </c>
      <c r="S272" s="49">
        <v>3.6897345158000601</v>
      </c>
      <c r="T272" s="49">
        <v>3.634107023114832</v>
      </c>
      <c r="U272" s="49">
        <v>3.5782436091810221</v>
      </c>
      <c r="V272" s="49">
        <v>3.5224628081426852</v>
      </c>
      <c r="W272" s="49">
        <v>3.4730788943454169</v>
      </c>
      <c r="X272" s="49">
        <v>3.425615336675377</v>
      </c>
      <c r="Y272" s="49">
        <v>3.3792050709913228</v>
      </c>
      <c r="Z272" s="49">
        <v>3.3383140740465369</v>
      </c>
      <c r="AA272" s="49">
        <v>3.257819251894166</v>
      </c>
      <c r="AB272" s="49">
        <v>3.2088851564985101</v>
      </c>
      <c r="AC272" s="49">
        <v>3.1615022406158331</v>
      </c>
      <c r="AD272" s="49">
        <v>3.1155447268018142</v>
      </c>
      <c r="AE272" s="49">
        <v>3.0709025358579378</v>
      </c>
      <c r="AF272" s="50">
        <v>3.02747875035165</v>
      </c>
    </row>
    <row r="273" spans="1:32" hidden="1">
      <c r="A273" s="49" t="s">
        <v>588</v>
      </c>
      <c r="B273" s="49">
        <v>5.3290559534613546</v>
      </c>
      <c r="C273" s="49">
        <v>5.1581473112839342</v>
      </c>
      <c r="D273" s="49">
        <v>5.0091391655541671</v>
      </c>
      <c r="E273" s="49">
        <v>4.8757921114464349</v>
      </c>
      <c r="F273" s="49">
        <v>4.7541722430034659</v>
      </c>
      <c r="G273" s="49">
        <v>4.6416453153203214</v>
      </c>
      <c r="H273" s="49">
        <v>4.536364003123416</v>
      </c>
      <c r="I273" s="49">
        <v>4.4369845402443904</v>
      </c>
      <c r="J273" s="49">
        <v>4.3424999408104634</v>
      </c>
      <c r="K273" s="49">
        <v>4.2521367390507896</v>
      </c>
      <c r="L273" s="49">
        <v>4.1652883375695691</v>
      </c>
      <c r="M273" s="49">
        <v>4.0566642750149526</v>
      </c>
      <c r="N273" s="49">
        <v>3.961362118797108</v>
      </c>
      <c r="O273" s="49">
        <v>3.874789606197369</v>
      </c>
      <c r="P273" s="49">
        <v>3.7950425857211711</v>
      </c>
      <c r="Q273" s="49">
        <v>3.7209461878670651</v>
      </c>
      <c r="R273" s="49">
        <v>3.6521172441380259</v>
      </c>
      <c r="S273" s="49">
        <v>3.5866200584487009</v>
      </c>
      <c r="T273" s="49">
        <v>3.5246130855604858</v>
      </c>
      <c r="U273" s="49">
        <v>3.4663509001739188</v>
      </c>
      <c r="V273" s="49">
        <v>3.4093519214415742</v>
      </c>
      <c r="W273" s="49">
        <v>3.345465105892131</v>
      </c>
      <c r="X273" s="49">
        <v>3.28424689223234</v>
      </c>
      <c r="Y273" s="49">
        <v>3.2266696983968481</v>
      </c>
      <c r="Z273" s="49">
        <v>3.1746559498751221</v>
      </c>
      <c r="AA273" s="49">
        <v>3.1006330215177149</v>
      </c>
      <c r="AB273" s="49">
        <v>3.0481496681466251</v>
      </c>
      <c r="AC273" s="49">
        <v>2.9982326172715288</v>
      </c>
      <c r="AD273" s="49">
        <v>2.9505742470522192</v>
      </c>
      <c r="AE273" s="49">
        <v>2.9049214510732808</v>
      </c>
      <c r="AF273" s="50">
        <v>2.8610634561346462</v>
      </c>
    </row>
    <row r="274" spans="1:32" hidden="1">
      <c r="A274" s="49" t="s">
        <v>589</v>
      </c>
      <c r="B274" s="49">
        <v>6.7312799861574746</v>
      </c>
      <c r="C274" s="49">
        <v>6.5168558067383149</v>
      </c>
      <c r="D274" s="49">
        <v>6.3316243174805962</v>
      </c>
      <c r="E274" s="49">
        <v>6.1672773107249457</v>
      </c>
      <c r="F274" s="49">
        <v>6.0185772417905854</v>
      </c>
      <c r="G274" s="49">
        <v>5.8820174653976247</v>
      </c>
      <c r="H274" s="49">
        <v>5.7551393022357837</v>
      </c>
      <c r="I274" s="49">
        <v>5.6361546412513297</v>
      </c>
      <c r="J274" s="49">
        <v>5.5237238231355859</v>
      </c>
      <c r="K274" s="49">
        <v>5.4168181243861957</v>
      </c>
      <c r="L274" s="49">
        <v>5.3146309984575053</v>
      </c>
      <c r="M274" s="49">
        <v>5.1742394465072614</v>
      </c>
      <c r="N274" s="49">
        <v>5.0516126819527676</v>
      </c>
      <c r="O274" s="49">
        <v>4.9406105870060628</v>
      </c>
      <c r="P274" s="49">
        <v>4.8386876281023676</v>
      </c>
      <c r="Q274" s="49">
        <v>4.7442734682295011</v>
      </c>
      <c r="R274" s="49">
        <v>4.65685643532548</v>
      </c>
      <c r="S274" s="49">
        <v>4.5738487703733037</v>
      </c>
      <c r="T274" s="49">
        <v>4.4954630436056497</v>
      </c>
      <c r="U274" s="49">
        <v>4.4220403454763204</v>
      </c>
      <c r="V274" s="49">
        <v>4.3502629080512794</v>
      </c>
      <c r="W274" s="49">
        <v>4.2692234758811134</v>
      </c>
      <c r="X274" s="49">
        <v>4.1917121987779824</v>
      </c>
      <c r="Y274" s="49">
        <v>4.1190309009162931</v>
      </c>
      <c r="Z274" s="49">
        <v>4.0537525253774831</v>
      </c>
      <c r="AA274" s="49">
        <v>3.958994914492842</v>
      </c>
      <c r="AB274" s="49">
        <v>3.8930118989775151</v>
      </c>
      <c r="AC274" s="49">
        <v>3.8304257411946701</v>
      </c>
      <c r="AD274" s="49">
        <v>3.7708259869091121</v>
      </c>
      <c r="AE274" s="49">
        <v>3.7138750029251559</v>
      </c>
      <c r="AF274" s="50">
        <v>3.6592917013873101</v>
      </c>
    </row>
    <row r="275" spans="1:32" hidden="1">
      <c r="A275" s="49" t="s">
        <v>590</v>
      </c>
      <c r="B275" s="49">
        <v>6.2426267180291326</v>
      </c>
      <c r="C275" s="49">
        <v>5.9666449677340054</v>
      </c>
      <c r="D275" s="49">
        <v>5.7214507333484317</v>
      </c>
      <c r="E275" s="49">
        <v>5.4983622938815042</v>
      </c>
      <c r="F275" s="49">
        <v>5.2918477133994806</v>
      </c>
      <c r="G275" s="49">
        <v>5.0981811264305641</v>
      </c>
      <c r="H275" s="49">
        <v>4.9147423019912893</v>
      </c>
      <c r="I275" s="49">
        <v>4.7396235656781194</v>
      </c>
      <c r="J275" s="49">
        <v>4.5713959414895129</v>
      </c>
      <c r="K275" s="49">
        <v>4.4089632577677191</v>
      </c>
      <c r="L275" s="49">
        <v>4.2514674747557866</v>
      </c>
      <c r="M275" s="49">
        <v>4.1472451224663347</v>
      </c>
      <c r="N275" s="49">
        <v>4.0500282769541318</v>
      </c>
      <c r="O275" s="49">
        <v>3.9575947879540139</v>
      </c>
      <c r="P275" s="49">
        <v>3.8695555389280631</v>
      </c>
      <c r="Q275" s="49">
        <v>3.7844714781698592</v>
      </c>
      <c r="R275" s="49">
        <v>3.7014604455534732</v>
      </c>
      <c r="S275" s="49">
        <v>3.6223817384853638</v>
      </c>
      <c r="T275" s="49">
        <v>3.545897862529217</v>
      </c>
      <c r="U275" s="49">
        <v>3.4722383912147929</v>
      </c>
      <c r="V275" s="49">
        <v>3.400308158302717</v>
      </c>
      <c r="W275" s="49">
        <v>3.32774517989378</v>
      </c>
      <c r="X275" s="49">
        <v>3.256227254948346</v>
      </c>
      <c r="Y275" s="49">
        <v>3.1874228476132571</v>
      </c>
      <c r="Z275" s="49">
        <v>3.127521463154872</v>
      </c>
      <c r="AA275" s="49">
        <v>3.02999387121876</v>
      </c>
      <c r="AB275" s="49">
        <v>2.9636184055211641</v>
      </c>
      <c r="AC275" s="49">
        <v>2.899725945514942</v>
      </c>
      <c r="AD275" s="49">
        <v>2.8380667106734272</v>
      </c>
      <c r="AE275" s="49">
        <v>2.7784294324766861</v>
      </c>
      <c r="AF275" s="50">
        <v>2.7206338269422559</v>
      </c>
    </row>
    <row r="276" spans="1:32" hidden="1">
      <c r="A276" s="49" t="s">
        <v>591</v>
      </c>
      <c r="B276" s="49">
        <v>5.0526653881628754</v>
      </c>
      <c r="C276" s="49">
        <v>4.8339594182055414</v>
      </c>
      <c r="D276" s="49">
        <v>4.6218295793261053</v>
      </c>
      <c r="E276" s="49">
        <v>4.4146543366768478</v>
      </c>
      <c r="F276" s="49">
        <v>4.2112638701323419</v>
      </c>
      <c r="G276" s="49">
        <v>4.0107835296455487</v>
      </c>
      <c r="H276" s="49">
        <v>3.8125393528231148</v>
      </c>
      <c r="I276" s="49">
        <v>3.6159983406252199</v>
      </c>
      <c r="J276" s="49">
        <v>3.4207292245373782</v>
      </c>
      <c r="K276" s="49">
        <v>3.2263758425255369</v>
      </c>
      <c r="L276" s="49">
        <v>3.032638559826927</v>
      </c>
      <c r="M276" s="49">
        <v>2.9611755830024649</v>
      </c>
      <c r="N276" s="49">
        <v>2.8983722043129201</v>
      </c>
      <c r="O276" s="49">
        <v>2.8364604941821638</v>
      </c>
      <c r="P276" s="49">
        <v>2.7755052664238118</v>
      </c>
      <c r="Q276" s="49">
        <v>2.71578946448509</v>
      </c>
      <c r="R276" s="49">
        <v>2.6564584492466232</v>
      </c>
      <c r="S276" s="49">
        <v>2.5976516583551592</v>
      </c>
      <c r="T276" s="49">
        <v>2.540869928286964</v>
      </c>
      <c r="U276" s="49">
        <v>2.483718400303168</v>
      </c>
      <c r="V276" s="49">
        <v>2.426369493694688</v>
      </c>
      <c r="W276" s="49">
        <v>2.373542134089826</v>
      </c>
      <c r="X276" s="49">
        <v>2.3213208360802229</v>
      </c>
      <c r="Y276" s="49">
        <v>2.2692369547679019</v>
      </c>
      <c r="Z276" s="49">
        <v>2.219698548047067</v>
      </c>
      <c r="AA276" s="49">
        <v>2.1483471666605669</v>
      </c>
      <c r="AB276" s="49">
        <v>2.0935886735011771</v>
      </c>
      <c r="AC276" s="49">
        <v>2.0392265466039001</v>
      </c>
      <c r="AD276" s="49">
        <v>1.985190326263607</v>
      </c>
      <c r="AE276" s="49">
        <v>1.931417573309159</v>
      </c>
      <c r="AF276" s="50">
        <v>1.877852534480851</v>
      </c>
    </row>
    <row r="277" spans="1:32" hidden="1">
      <c r="A277" s="49" t="s">
        <v>592</v>
      </c>
      <c r="B277" s="49">
        <v>6.0311744089444126</v>
      </c>
      <c r="C277" s="49">
        <v>5.7791951225625908</v>
      </c>
      <c r="D277" s="49">
        <v>5.53541070647894</v>
      </c>
      <c r="E277" s="49">
        <v>5.2976825945879131</v>
      </c>
      <c r="F277" s="49">
        <v>5.0644623964548394</v>
      </c>
      <c r="G277" s="49">
        <v>4.834586949576499</v>
      </c>
      <c r="H277" s="49">
        <v>4.6071545919323729</v>
      </c>
      <c r="I277" s="49">
        <v>4.3814469209578863</v>
      </c>
      <c r="J277" s="49">
        <v>4.1568773671055226</v>
      </c>
      <c r="K277" s="49">
        <v>3.932956264953916</v>
      </c>
      <c r="L277" s="49">
        <v>3.7092664481704691</v>
      </c>
      <c r="M277" s="49">
        <v>3.6236331426495831</v>
      </c>
      <c r="N277" s="49">
        <v>3.549164737015071</v>
      </c>
      <c r="O277" s="49">
        <v>3.475795152917875</v>
      </c>
      <c r="P277" s="49">
        <v>3.403606831431381</v>
      </c>
      <c r="Q277" s="49">
        <v>3.3329642696677699</v>
      </c>
      <c r="R277" s="49">
        <v>3.2627600911185231</v>
      </c>
      <c r="S277" s="49">
        <v>3.1931735733086111</v>
      </c>
      <c r="T277" s="49">
        <v>3.1261434339697889</v>
      </c>
      <c r="U277" s="49">
        <v>3.058571958501997</v>
      </c>
      <c r="V277" s="49">
        <v>2.990681673981181</v>
      </c>
      <c r="W277" s="49">
        <v>2.9286845443987741</v>
      </c>
      <c r="X277" s="49">
        <v>2.8673875158850848</v>
      </c>
      <c r="Y277" s="49">
        <v>2.8061812836705879</v>
      </c>
      <c r="Z277" s="49">
        <v>2.748166669552933</v>
      </c>
      <c r="AA277" s="49">
        <v>2.6619420022152021</v>
      </c>
      <c r="AB277" s="49">
        <v>2.5970173879977079</v>
      </c>
      <c r="AC277" s="49">
        <v>2.5325036361531379</v>
      </c>
      <c r="AD277" s="49">
        <v>2.468304661375849</v>
      </c>
      <c r="AE277" s="49">
        <v>2.4043345861874759</v>
      </c>
      <c r="AF277" s="50">
        <v>2.340515997629959</v>
      </c>
    </row>
    <row r="278" spans="1:32" hidden="1">
      <c r="A278" s="49" t="s">
        <v>593</v>
      </c>
      <c r="B278" s="49">
        <v>7.5765052533298434</v>
      </c>
      <c r="C278" s="49">
        <v>7.2722956076200864</v>
      </c>
      <c r="D278" s="49">
        <v>6.9787988410659061</v>
      </c>
      <c r="E278" s="49">
        <v>6.6930484563386798</v>
      </c>
      <c r="F278" s="49">
        <v>6.4128847363998309</v>
      </c>
      <c r="G278" s="49">
        <v>6.1366734390593072</v>
      </c>
      <c r="H278" s="49">
        <v>5.8631358714932347</v>
      </c>
      <c r="I278" s="49">
        <v>5.5912413321341603</v>
      </c>
      <c r="J278" s="49">
        <v>5.3201363084195874</v>
      </c>
      <c r="K278" s="49">
        <v>5.0490962776692534</v>
      </c>
      <c r="L278" s="49">
        <v>4.7774919152500601</v>
      </c>
      <c r="M278" s="49">
        <v>4.6692435143798043</v>
      </c>
      <c r="N278" s="49">
        <v>4.5760829961997951</v>
      </c>
      <c r="O278" s="49">
        <v>4.48434148583467</v>
      </c>
      <c r="P278" s="49">
        <v>4.3941277575273414</v>
      </c>
      <c r="Q278" s="49">
        <v>4.3059324271690098</v>
      </c>
      <c r="R278" s="49">
        <v>4.2182516606883382</v>
      </c>
      <c r="S278" s="49">
        <v>4.1313259046377118</v>
      </c>
      <c r="T278" s="49">
        <v>4.0477758402888888</v>
      </c>
      <c r="U278" s="49">
        <v>3.963405305713954</v>
      </c>
      <c r="V278" s="49">
        <v>3.878514374986378</v>
      </c>
      <c r="W278" s="49">
        <v>3.8021147408192171</v>
      </c>
      <c r="X278" s="49">
        <v>3.7265008602462228</v>
      </c>
      <c r="Y278" s="49">
        <v>3.6508387166499561</v>
      </c>
      <c r="Z278" s="49">
        <v>3.5792977422776908</v>
      </c>
      <c r="AA278" s="49">
        <v>3.4695543030117362</v>
      </c>
      <c r="AB278" s="49">
        <v>3.3883309116634939</v>
      </c>
      <c r="AC278" s="49">
        <v>3.3074514838304272</v>
      </c>
      <c r="AD278" s="49">
        <v>3.2267721700495469</v>
      </c>
      <c r="AE278" s="49">
        <v>3.1461622425647642</v>
      </c>
      <c r="AF278" s="50">
        <v>3.0655016700555739</v>
      </c>
    </row>
    <row r="279" spans="1:32" hidden="1">
      <c r="A279" s="49" t="s">
        <v>594</v>
      </c>
      <c r="B279" s="49">
        <v>7.3888491145175603</v>
      </c>
      <c r="C279" s="49">
        <v>7.0666300891644562</v>
      </c>
      <c r="D279" s="49">
        <v>6.764923128686295</v>
      </c>
      <c r="E279" s="49">
        <v>6.477369546920257</v>
      </c>
      <c r="F279" s="49">
        <v>6.1999215541799124</v>
      </c>
      <c r="G279" s="49">
        <v>5.9298350309598042</v>
      </c>
      <c r="H279" s="49">
        <v>5.665155337400881</v>
      </c>
      <c r="I279" s="49">
        <v>5.4044327155285199</v>
      </c>
      <c r="J279" s="49">
        <v>5.1465544990935177</v>
      </c>
      <c r="K279" s="49">
        <v>4.8906410267464633</v>
      </c>
      <c r="L279" s="49">
        <v>4.6359783033660316</v>
      </c>
      <c r="M279" s="49">
        <v>4.512435924906538</v>
      </c>
      <c r="N279" s="49">
        <v>4.4001527542091123</v>
      </c>
      <c r="O279" s="49">
        <v>4.2951083597956856</v>
      </c>
      <c r="P279" s="49">
        <v>4.1956511892516977</v>
      </c>
      <c r="Q279" s="49">
        <v>4.1007685597494721</v>
      </c>
      <c r="R279" s="49">
        <v>4.0101490790353482</v>
      </c>
      <c r="S279" s="49">
        <v>3.9220832019421832</v>
      </c>
      <c r="T279" s="49">
        <v>3.8367330585451742</v>
      </c>
      <c r="U279" s="49">
        <v>3.7543479301700562</v>
      </c>
      <c r="V279" s="49">
        <v>3.672707042779467</v>
      </c>
      <c r="W279" s="49">
        <v>3.5857512663338271</v>
      </c>
      <c r="X279" s="49">
        <v>3.5006182450140448</v>
      </c>
      <c r="Y279" s="49">
        <v>3.418198912102608</v>
      </c>
      <c r="Z279" s="49">
        <v>3.340249761830941</v>
      </c>
      <c r="AA279" s="49">
        <v>3.241736403150945</v>
      </c>
      <c r="AB279" s="49">
        <v>3.1622024806267821</v>
      </c>
      <c r="AC279" s="49">
        <v>3.0844355324607511</v>
      </c>
      <c r="AD279" s="49">
        <v>3.0081611236222758</v>
      </c>
      <c r="AE279" s="49">
        <v>2.9331528006569298</v>
      </c>
      <c r="AF279" s="50">
        <v>2.8592213037026939</v>
      </c>
    </row>
    <row r="280" spans="1:32" hidden="1">
      <c r="A280" s="49" t="s">
        <v>595</v>
      </c>
      <c r="B280" s="49">
        <v>8.6388856382515833</v>
      </c>
      <c r="C280" s="49">
        <v>8.2732560077917086</v>
      </c>
      <c r="D280" s="49">
        <v>7.9345321422706352</v>
      </c>
      <c r="E280" s="49">
        <v>7.6146306093801268</v>
      </c>
      <c r="F280" s="49">
        <v>7.3084213333519346</v>
      </c>
      <c r="G280" s="49">
        <v>7.0124404549185817</v>
      </c>
      <c r="H280" s="49">
        <v>6.7242334731695177</v>
      </c>
      <c r="I280" s="49">
        <v>6.4419918272643333</v>
      </c>
      <c r="J280" s="49">
        <v>6.1643387380024137</v>
      </c>
      <c r="K280" s="49">
        <v>5.8901964363289494</v>
      </c>
      <c r="L280" s="49">
        <v>5.6187003340387252</v>
      </c>
      <c r="M280" s="49">
        <v>5.4709605669161228</v>
      </c>
      <c r="N280" s="49">
        <v>5.3380345333729204</v>
      </c>
      <c r="O280" s="49">
        <v>5.2146349956832587</v>
      </c>
      <c r="P280" s="49">
        <v>5.0985929861382431</v>
      </c>
      <c r="Q280" s="49">
        <v>4.988579834077643</v>
      </c>
      <c r="R280" s="49">
        <v>4.8841910239029289</v>
      </c>
      <c r="S280" s="49">
        <v>4.7831748857387426</v>
      </c>
      <c r="T280" s="49">
        <v>4.6857495777937404</v>
      </c>
      <c r="U280" s="49">
        <v>4.5922488326211113</v>
      </c>
      <c r="V280" s="49">
        <v>4.499740914616007</v>
      </c>
      <c r="W280" s="49">
        <v>4.3996685387982426</v>
      </c>
      <c r="X280" s="49">
        <v>4.3020924014259663</v>
      </c>
      <c r="Y280" s="49">
        <v>4.2081989510898854</v>
      </c>
      <c r="Z280" s="49">
        <v>4.1203247326889336</v>
      </c>
      <c r="AA280" s="49">
        <v>4.0052853220733473</v>
      </c>
      <c r="AB280" s="49">
        <v>3.915503648902062</v>
      </c>
      <c r="AC280" s="49">
        <v>3.8281753270277599</v>
      </c>
      <c r="AD280" s="49">
        <v>3.7429430585168042</v>
      </c>
      <c r="AE280" s="49">
        <v>3.6595126444749639</v>
      </c>
      <c r="AF280" s="50">
        <v>3.5776388105532448</v>
      </c>
    </row>
    <row r="281" spans="1:32" hidden="1">
      <c r="A281" s="49" t="s">
        <v>596</v>
      </c>
      <c r="B281" s="49">
        <v>12.36888415405433</v>
      </c>
      <c r="C281" s="49">
        <v>11.68058925909458</v>
      </c>
      <c r="D281" s="49">
        <v>11.03115074231661</v>
      </c>
      <c r="E281" s="49">
        <v>10.408400091631369</v>
      </c>
      <c r="F281" s="49">
        <v>9.8044918829945082</v>
      </c>
      <c r="G281" s="49">
        <v>9.2140633246812165</v>
      </c>
      <c r="H281" s="49">
        <v>8.6332727804285785</v>
      </c>
      <c r="I281" s="49">
        <v>8.0592589654223872</v>
      </c>
      <c r="J281" s="49">
        <v>7.4898184143867983</v>
      </c>
      <c r="K281" s="49">
        <v>6.9232037268952009</v>
      </c>
      <c r="L281" s="49">
        <v>6.3579922461657246</v>
      </c>
      <c r="M281" s="49">
        <v>6.1737999219375244</v>
      </c>
      <c r="N281" s="49">
        <v>5.9964060786305442</v>
      </c>
      <c r="O281" s="49">
        <v>5.8234949616539424</v>
      </c>
      <c r="P281" s="49">
        <v>5.6546646932858113</v>
      </c>
      <c r="Q281" s="49">
        <v>5.4884199373380156</v>
      </c>
      <c r="R281" s="49">
        <v>5.3238479342972997</v>
      </c>
      <c r="S281" s="49">
        <v>5.1628878510109804</v>
      </c>
      <c r="T281" s="49">
        <v>5.0041512324598028</v>
      </c>
      <c r="U281" s="49">
        <v>4.8478796249856888</v>
      </c>
      <c r="V281" s="49">
        <v>4.6929394432997</v>
      </c>
      <c r="W281" s="49">
        <v>4.5395766354206657</v>
      </c>
      <c r="X281" s="49">
        <v>4.3862806757932766</v>
      </c>
      <c r="Y281" s="49">
        <v>4.2347526982583847</v>
      </c>
      <c r="Z281" s="49">
        <v>4.0912705806593124</v>
      </c>
      <c r="AA281" s="49">
        <v>3.9085061344934382</v>
      </c>
      <c r="AB281" s="49">
        <v>3.7564556489245571</v>
      </c>
      <c r="AC281" s="49">
        <v>3.605864255714192</v>
      </c>
      <c r="AD281" s="49">
        <v>3.456447411626586</v>
      </c>
      <c r="AE281" s="49">
        <v>3.307961782746208</v>
      </c>
      <c r="AF281" s="50">
        <v>3.1601970837022839</v>
      </c>
    </row>
    <row r="282" spans="1:32" hidden="1">
      <c r="A282" s="49" t="s">
        <v>597</v>
      </c>
      <c r="B282" s="49">
        <v>19.772362559130919</v>
      </c>
      <c r="C282" s="49">
        <v>19.149104186747842</v>
      </c>
      <c r="D282" s="49">
        <v>18.61739359952734</v>
      </c>
      <c r="E282" s="49">
        <v>18.151077139105411</v>
      </c>
      <c r="F282" s="49">
        <v>17.733665795383921</v>
      </c>
      <c r="G282" s="49">
        <v>17.35411847708929</v>
      </c>
      <c r="H282" s="49">
        <v>17.004692533643539</v>
      </c>
      <c r="I282" s="49">
        <v>16.679755906794711</v>
      </c>
      <c r="J282" s="49">
        <v>16.375088013775311</v>
      </c>
      <c r="K282" s="49">
        <v>16.087446905348941</v>
      </c>
      <c r="L282" s="49">
        <v>15.814289885548529</v>
      </c>
      <c r="M282" s="49">
        <v>15.3900245481019</v>
      </c>
      <c r="N282" s="49">
        <v>15.02140443391888</v>
      </c>
      <c r="O282" s="49">
        <v>14.68913994109049</v>
      </c>
      <c r="P282" s="49">
        <v>14.38523557624103</v>
      </c>
      <c r="Q282" s="49">
        <v>14.10475985614594</v>
      </c>
      <c r="R282" s="49">
        <v>13.846107566197141</v>
      </c>
      <c r="S282" s="49">
        <v>13.60115039073637</v>
      </c>
      <c r="T282" s="49">
        <v>13.370558583523669</v>
      </c>
      <c r="U282" s="49">
        <v>13.155406161625621</v>
      </c>
      <c r="V282" s="49">
        <v>12.945270986614229</v>
      </c>
      <c r="W282" s="49">
        <v>12.70588366156788</v>
      </c>
      <c r="X282" s="49">
        <v>12.47743244254049</v>
      </c>
      <c r="Y282" s="49">
        <v>12.26400903405538</v>
      </c>
      <c r="Z282" s="49">
        <v>12.07369829191081</v>
      </c>
      <c r="AA282" s="49">
        <v>11.790629015496689</v>
      </c>
      <c r="AB282" s="49">
        <v>11.59782024008938</v>
      </c>
      <c r="AC282" s="49">
        <v>11.41554304432802</v>
      </c>
      <c r="AD282" s="49">
        <v>11.24250939388835</v>
      </c>
      <c r="AE282" s="49">
        <v>11.07766007643362</v>
      </c>
      <c r="AF282" s="50">
        <v>10.92011355265522</v>
      </c>
    </row>
    <row r="283" spans="1:32" hidden="1">
      <c r="A283" s="49" t="s">
        <v>598</v>
      </c>
      <c r="B283" s="49">
        <v>25.36747932206352</v>
      </c>
      <c r="C283" s="49">
        <v>24.57092185808909</v>
      </c>
      <c r="D283" s="49">
        <v>23.89471674552696</v>
      </c>
      <c r="E283" s="49">
        <v>23.304449348805321</v>
      </c>
      <c r="F283" s="49">
        <v>22.778421376218049</v>
      </c>
      <c r="G283" s="49">
        <v>22.302102616486358</v>
      </c>
      <c r="H283" s="49">
        <v>21.865302711167789</v>
      </c>
      <c r="I283" s="49">
        <v>21.460608213875911</v>
      </c>
      <c r="J283" s="49">
        <v>21.0824627089317</v>
      </c>
      <c r="K283" s="49">
        <v>20.72659728681586</v>
      </c>
      <c r="L283" s="49">
        <v>20.389662939831059</v>
      </c>
      <c r="M283" s="49">
        <v>19.83942282431261</v>
      </c>
      <c r="N283" s="49">
        <v>19.362306214867239</v>
      </c>
      <c r="O283" s="49">
        <v>18.932937919020809</v>
      </c>
      <c r="P283" s="49">
        <v>18.54080067294985</v>
      </c>
      <c r="Q283" s="49">
        <v>18.17940804428703</v>
      </c>
      <c r="R283" s="49">
        <v>17.846649446587691</v>
      </c>
      <c r="S283" s="49">
        <v>17.531832811356569</v>
      </c>
      <c r="T283" s="49">
        <v>17.23584099709598</v>
      </c>
      <c r="U283" s="49">
        <v>16.96008801094942</v>
      </c>
      <c r="V283" s="49">
        <v>16.690864082785389</v>
      </c>
      <c r="W283" s="49">
        <v>16.383053444244609</v>
      </c>
      <c r="X283" s="49">
        <v>16.089564990536282</v>
      </c>
      <c r="Y283" s="49">
        <v>15.815783946762931</v>
      </c>
      <c r="Z283" s="49">
        <v>15.57234992469421</v>
      </c>
      <c r="AA283" s="49">
        <v>15.20681033899961</v>
      </c>
      <c r="AB283" s="49">
        <v>14.95996695561856</v>
      </c>
      <c r="AC283" s="49">
        <v>14.726922434518491</v>
      </c>
      <c r="AD283" s="49">
        <v>14.505983763385141</v>
      </c>
      <c r="AE283" s="49">
        <v>14.295758831817221</v>
      </c>
      <c r="AF283" s="50">
        <v>14.095089165636271</v>
      </c>
    </row>
    <row r="284" spans="1:32" hidden="1">
      <c r="A284" s="49" t="s">
        <v>599</v>
      </c>
      <c r="B284" s="49">
        <v>4.8462750240437806</v>
      </c>
      <c r="C284" s="49">
        <v>4.62790955263943</v>
      </c>
      <c r="D284" s="49">
        <v>4.435901991622762</v>
      </c>
      <c r="E284" s="49">
        <v>4.2628207595168632</v>
      </c>
      <c r="F284" s="49">
        <v>4.1039314336448758</v>
      </c>
      <c r="G284" s="49">
        <v>3.95604596115234</v>
      </c>
      <c r="H284" s="49">
        <v>3.816922839494457</v>
      </c>
      <c r="I284" s="49">
        <v>3.684930531594734</v>
      </c>
      <c r="J284" s="49">
        <v>3.5588472343230388</v>
      </c>
      <c r="K284" s="49">
        <v>3.437735972982396</v>
      </c>
      <c r="L284" s="49">
        <v>3.3208635552671448</v>
      </c>
      <c r="M284" s="49">
        <v>3.2375252650125268</v>
      </c>
      <c r="N284" s="49">
        <v>3.1601720529833339</v>
      </c>
      <c r="O284" s="49">
        <v>3.0868848015848651</v>
      </c>
      <c r="P284" s="49">
        <v>3.0173282111094362</v>
      </c>
      <c r="Q284" s="49">
        <v>2.9502598366142001</v>
      </c>
      <c r="R284" s="49">
        <v>2.8849184170865638</v>
      </c>
      <c r="S284" s="49">
        <v>2.82291125405093</v>
      </c>
      <c r="T284" s="49">
        <v>2.7630836403877681</v>
      </c>
      <c r="U284" s="49">
        <v>2.7056347772791258</v>
      </c>
      <c r="V284" s="49">
        <v>2.649619339866192</v>
      </c>
      <c r="W284" s="49">
        <v>2.592998270505658</v>
      </c>
      <c r="X284" s="49">
        <v>2.5372212084933912</v>
      </c>
      <c r="Y284" s="49">
        <v>2.483730603481614</v>
      </c>
      <c r="Z284" s="49">
        <v>2.4378753881901938</v>
      </c>
      <c r="AA284" s="49">
        <v>2.3594529580953698</v>
      </c>
      <c r="AB284" s="49">
        <v>2.3078915772391899</v>
      </c>
      <c r="AC284" s="49">
        <v>2.2584210287843192</v>
      </c>
      <c r="AD284" s="49">
        <v>2.2108263762109792</v>
      </c>
      <c r="AE284" s="49">
        <v>2.164925925994178</v>
      </c>
      <c r="AF284" s="50">
        <v>2.120564727405212</v>
      </c>
    </row>
    <row r="285" spans="1:32" hidden="1">
      <c r="A285" s="49" t="s">
        <v>600</v>
      </c>
      <c r="B285" s="49">
        <v>22.08737940284966</v>
      </c>
      <c r="C285" s="49">
        <v>21.233706965794891</v>
      </c>
      <c r="D285" s="49">
        <v>20.463127730204491</v>
      </c>
      <c r="E285" s="49">
        <v>19.750218387640061</v>
      </c>
      <c r="F285" s="49">
        <v>19.078795683288661</v>
      </c>
      <c r="G285" s="49">
        <v>18.437882010116098</v>
      </c>
      <c r="H285" s="49">
        <v>17.819646179394649</v>
      </c>
      <c r="I285" s="49">
        <v>17.218263594901671</v>
      </c>
      <c r="J285" s="49">
        <v>16.62924395578624</v>
      </c>
      <c r="K285" s="49">
        <v>16.04901377670533</v>
      </c>
      <c r="L285" s="49">
        <v>15.47464577551249</v>
      </c>
      <c r="M285" s="49">
        <v>15.07777817299818</v>
      </c>
      <c r="N285" s="49">
        <v>14.727351813239761</v>
      </c>
      <c r="O285" s="49">
        <v>14.40671540283612</v>
      </c>
      <c r="P285" s="49">
        <v>14.10903860596521</v>
      </c>
      <c r="Q285" s="49">
        <v>13.830137136184369</v>
      </c>
      <c r="R285" s="49">
        <v>13.568737472539681</v>
      </c>
      <c r="S285" s="49">
        <v>13.31774588078021</v>
      </c>
      <c r="T285" s="49">
        <v>13.077849420786739</v>
      </c>
      <c r="U285" s="49">
        <v>12.85009910131236</v>
      </c>
      <c r="V285" s="49">
        <v>12.62525689455795</v>
      </c>
      <c r="W285" s="49">
        <v>12.37699198910985</v>
      </c>
      <c r="X285" s="49">
        <v>12.13625442240769</v>
      </c>
      <c r="Y285" s="49">
        <v>11.906762380565789</v>
      </c>
      <c r="Z285" s="49">
        <v>11.69585121898921</v>
      </c>
      <c r="AA285" s="49">
        <v>11.39902191804261</v>
      </c>
      <c r="AB285" s="49">
        <v>11.18131223047642</v>
      </c>
      <c r="AC285" s="49">
        <v>10.970890816295819</v>
      </c>
      <c r="AD285" s="49">
        <v>10.7666069878693</v>
      </c>
      <c r="AE285" s="49">
        <v>10.56750767169215</v>
      </c>
      <c r="AF285" s="50">
        <v>10.37279265012584</v>
      </c>
    </row>
    <row r="286" spans="1:32" hidden="1">
      <c r="A286" s="49" t="s">
        <v>601</v>
      </c>
      <c r="B286" s="49">
        <v>27.083181646722679</v>
      </c>
      <c r="C286" s="49">
        <v>26.06006783157595</v>
      </c>
      <c r="D286" s="49">
        <v>25.14524378297056</v>
      </c>
      <c r="E286" s="49">
        <v>24.30616817749511</v>
      </c>
      <c r="F286" s="49">
        <v>23.522172826703422</v>
      </c>
      <c r="G286" s="49">
        <v>22.779280827091689</v>
      </c>
      <c r="H286" s="49">
        <v>22.067562335026651</v>
      </c>
      <c r="I286" s="49">
        <v>21.37967145921635</v>
      </c>
      <c r="J286" s="49">
        <v>20.709983740164532</v>
      </c>
      <c r="K286" s="49">
        <v>20.054060973775201</v>
      </c>
      <c r="L286" s="49">
        <v>19.408304728393801</v>
      </c>
      <c r="M286" s="49">
        <v>18.91469422160441</v>
      </c>
      <c r="N286" s="49">
        <v>18.48166559759267</v>
      </c>
      <c r="O286" s="49">
        <v>18.08752004544537</v>
      </c>
      <c r="P286" s="49">
        <v>17.723365039953151</v>
      </c>
      <c r="Q286" s="49">
        <v>17.383756666684612</v>
      </c>
      <c r="R286" s="49">
        <v>17.067049400612891</v>
      </c>
      <c r="S286" s="49">
        <v>16.763990166775152</v>
      </c>
      <c r="T286" s="49">
        <v>16.4754883295928</v>
      </c>
      <c r="U286" s="49">
        <v>16.202930271852249</v>
      </c>
      <c r="V286" s="49">
        <v>15.934247448154251</v>
      </c>
      <c r="W286" s="49">
        <v>15.632754416993089</v>
      </c>
      <c r="X286" s="49">
        <v>15.34151863174449</v>
      </c>
      <c r="Y286" s="49">
        <v>15.0654413850468</v>
      </c>
      <c r="Z286" s="49">
        <v>14.81417600323133</v>
      </c>
      <c r="AA286" s="49">
        <v>14.45076357380082</v>
      </c>
      <c r="AB286" s="49">
        <v>14.19155244814999</v>
      </c>
      <c r="AC286" s="49">
        <v>13.9424467344436</v>
      </c>
      <c r="AD286" s="49">
        <v>13.70197465821742</v>
      </c>
      <c r="AE286" s="49">
        <v>13.46892271261896</v>
      </c>
      <c r="AF286" s="50">
        <v>13.24227747353306</v>
      </c>
    </row>
    <row r="287" spans="1:32" hidden="1">
      <c r="A287" s="49" t="s">
        <v>602</v>
      </c>
      <c r="B287" s="49">
        <v>9.2131870464270431</v>
      </c>
      <c r="C287" s="49">
        <v>8.6961574697973205</v>
      </c>
      <c r="D287" s="49">
        <v>8.2085311399533403</v>
      </c>
      <c r="E287" s="49">
        <v>7.7417986849831966</v>
      </c>
      <c r="F287" s="49">
        <v>7.2905077151476556</v>
      </c>
      <c r="G287" s="49">
        <v>6.8509615505411059</v>
      </c>
      <c r="H287" s="49">
        <v>6.4205399658783744</v>
      </c>
      <c r="I287" s="49">
        <v>5.9973174690572257</v>
      </c>
      <c r="J287" s="49">
        <v>5.5798358816797524</v>
      </c>
      <c r="K287" s="49">
        <v>5.1669622607193348</v>
      </c>
      <c r="L287" s="49">
        <v>4.7577965687355501</v>
      </c>
      <c r="M287" s="49">
        <v>4.6204130512162793</v>
      </c>
      <c r="N287" s="49">
        <v>4.4884175736737939</v>
      </c>
      <c r="O287" s="49">
        <v>4.3599863066523898</v>
      </c>
      <c r="P287" s="49">
        <v>4.2348100023823037</v>
      </c>
      <c r="Q287" s="49">
        <v>4.1117079040738211</v>
      </c>
      <c r="R287" s="49">
        <v>3.9899586379498579</v>
      </c>
      <c r="S287" s="49">
        <v>3.871112979610416</v>
      </c>
      <c r="T287" s="49">
        <v>3.7540710652094931</v>
      </c>
      <c r="U287" s="49">
        <v>3.63903156441298</v>
      </c>
      <c r="V287" s="49">
        <v>3.5250934643426799</v>
      </c>
      <c r="W287" s="49">
        <v>3.4116825992523419</v>
      </c>
      <c r="X287" s="49">
        <v>3.2985378469164139</v>
      </c>
      <c r="Y287" s="49">
        <v>3.1870399076681322</v>
      </c>
      <c r="Z287" s="49">
        <v>3.0822903259223859</v>
      </c>
      <c r="AA287" s="49">
        <v>2.9459338483651449</v>
      </c>
      <c r="AB287" s="49">
        <v>2.83468655767747</v>
      </c>
      <c r="AC287" s="49">
        <v>2.7248898463318239</v>
      </c>
      <c r="AD287" s="49">
        <v>2.6163321547271829</v>
      </c>
      <c r="AE287" s="49">
        <v>2.5088340456566258</v>
      </c>
      <c r="AF287" s="50">
        <v>2.4022418900749312</v>
      </c>
    </row>
    <row r="288" spans="1:32" hidden="1">
      <c r="A288" s="49" t="s">
        <v>603</v>
      </c>
      <c r="B288" s="49">
        <v>12.714246939074171</v>
      </c>
      <c r="C288" s="49">
        <v>12.31023369890535</v>
      </c>
      <c r="D288" s="49">
        <v>11.96178523215724</v>
      </c>
      <c r="E288" s="49">
        <v>11.653005945248671</v>
      </c>
      <c r="F288" s="49">
        <v>11.3738724398783</v>
      </c>
      <c r="G288" s="49">
        <v>11.11767165770428</v>
      </c>
      <c r="H288" s="49">
        <v>10.879694905956541</v>
      </c>
      <c r="I288" s="49">
        <v>10.65651611002588</v>
      </c>
      <c r="J288" s="49">
        <v>10.44556700170687</v>
      </c>
      <c r="K288" s="49">
        <v>10.24487409320146</v>
      </c>
      <c r="L288" s="49">
        <v>10.052888896648319</v>
      </c>
      <c r="M288" s="49">
        <v>9.7869872839819827</v>
      </c>
      <c r="N288" s="49">
        <v>9.554835672807469</v>
      </c>
      <c r="O288" s="49">
        <v>9.3447659141190584</v>
      </c>
      <c r="P288" s="49">
        <v>9.1519407739059826</v>
      </c>
      <c r="Q288" s="49">
        <v>8.9733762165550424</v>
      </c>
      <c r="R288" s="49">
        <v>8.8081000229184117</v>
      </c>
      <c r="S288" s="49">
        <v>8.6511947085081751</v>
      </c>
      <c r="T288" s="49">
        <v>8.5030643527852359</v>
      </c>
      <c r="U288" s="49">
        <v>8.3643572643607307</v>
      </c>
      <c r="V288" s="49">
        <v>8.2287686891704919</v>
      </c>
      <c r="W288" s="49">
        <v>8.075576273488366</v>
      </c>
      <c r="X288" s="49">
        <v>7.9290778986076713</v>
      </c>
      <c r="Y288" s="49">
        <v>7.7917464029596948</v>
      </c>
      <c r="Z288" s="49">
        <v>7.6684691489632169</v>
      </c>
      <c r="AA288" s="49">
        <v>7.4891739822170296</v>
      </c>
      <c r="AB288" s="49">
        <v>7.3645373499286428</v>
      </c>
      <c r="AC288" s="49">
        <v>7.2463423367540516</v>
      </c>
      <c r="AD288" s="49">
        <v>7.1338085673279448</v>
      </c>
      <c r="AE288" s="49">
        <v>7.026294139157665</v>
      </c>
      <c r="AF288" s="50">
        <v>6.9232646742039137</v>
      </c>
    </row>
    <row r="289" spans="1:32" hidden="1">
      <c r="A289" s="49" t="s">
        <v>604</v>
      </c>
      <c r="B289" s="49">
        <v>17.21936357008121</v>
      </c>
      <c r="C289" s="49">
        <v>16.67519981004315</v>
      </c>
      <c r="D289" s="49">
        <v>16.209152678503258</v>
      </c>
      <c r="E289" s="49">
        <v>15.798874079623641</v>
      </c>
      <c r="F289" s="49">
        <v>15.430272494120601</v>
      </c>
      <c r="G289" s="49">
        <v>15.09391074656072</v>
      </c>
      <c r="H289" s="49">
        <v>14.78316971155485</v>
      </c>
      <c r="I289" s="49">
        <v>14.493233507245881</v>
      </c>
      <c r="J289" s="49">
        <v>14.220492205351929</v>
      </c>
      <c r="K289" s="49">
        <v>13.96217202151267</v>
      </c>
      <c r="L289" s="49">
        <v>13.71609661196797</v>
      </c>
      <c r="M289" s="49">
        <v>13.35000920674511</v>
      </c>
      <c r="N289" s="49">
        <v>13.03137743253313</v>
      </c>
      <c r="O289" s="49">
        <v>12.74376624782151</v>
      </c>
      <c r="P289" s="49">
        <v>12.48036296272547</v>
      </c>
      <c r="Q289" s="49">
        <v>12.23696537209103</v>
      </c>
      <c r="R289" s="49">
        <v>12.012205193706411</v>
      </c>
      <c r="S289" s="49">
        <v>11.79915661717563</v>
      </c>
      <c r="T289" s="49">
        <v>11.598390036773941</v>
      </c>
      <c r="U289" s="49">
        <v>11.410819857156589</v>
      </c>
      <c r="V289" s="49">
        <v>11.22756601857121</v>
      </c>
      <c r="W289" s="49">
        <v>11.01944107352908</v>
      </c>
      <c r="X289" s="49">
        <v>10.82067186606475</v>
      </c>
      <c r="Y289" s="49">
        <v>10.6347430872306</v>
      </c>
      <c r="Z289" s="49">
        <v>10.468540846728381</v>
      </c>
      <c r="AA289" s="49">
        <v>10.223355443738081</v>
      </c>
      <c r="AB289" s="49">
        <v>10.055097902958259</v>
      </c>
      <c r="AC289" s="49">
        <v>9.8958463944348978</v>
      </c>
      <c r="AD289" s="49">
        <v>9.7445027026992204</v>
      </c>
      <c r="AE289" s="49">
        <v>9.6001636330795659</v>
      </c>
      <c r="AF289" s="50">
        <v>9.4620774210359944</v>
      </c>
    </row>
    <row r="290" spans="1:32" hidden="1">
      <c r="A290" s="49" t="s">
        <v>605</v>
      </c>
      <c r="B290" s="49">
        <v>6.8094996141752429</v>
      </c>
      <c r="C290" s="49">
        <v>6.5006341123254696</v>
      </c>
      <c r="D290" s="49">
        <v>6.2300027314469268</v>
      </c>
      <c r="E290" s="49">
        <v>5.9868244314930319</v>
      </c>
      <c r="F290" s="49">
        <v>5.7642312851130084</v>
      </c>
      <c r="G290" s="49">
        <v>5.557598823309557</v>
      </c>
      <c r="H290" s="49">
        <v>5.3636757879061054</v>
      </c>
      <c r="I290" s="49">
        <v>5.1800958074437506</v>
      </c>
      <c r="J290" s="49">
        <v>5.0050869029594027</v>
      </c>
      <c r="K290" s="49">
        <v>4.8372902796666937</v>
      </c>
      <c r="L290" s="49">
        <v>4.6756427506451228</v>
      </c>
      <c r="M290" s="49">
        <v>4.5573750961854271</v>
      </c>
      <c r="N290" s="49">
        <v>4.4477874942900382</v>
      </c>
      <c r="O290" s="49">
        <v>4.3440875553179126</v>
      </c>
      <c r="P290" s="49">
        <v>4.245785935645781</v>
      </c>
      <c r="Q290" s="49">
        <v>4.1510758660851073</v>
      </c>
      <c r="R290" s="49">
        <v>4.0588506794144044</v>
      </c>
      <c r="S290" s="49">
        <v>3.9714439571492339</v>
      </c>
      <c r="T290" s="49">
        <v>3.887177520113307</v>
      </c>
      <c r="U290" s="49">
        <v>3.8063397300491162</v>
      </c>
      <c r="V290" s="49">
        <v>3.7275575693793299</v>
      </c>
      <c r="W290" s="49">
        <v>3.6478654085799711</v>
      </c>
      <c r="X290" s="49">
        <v>3.5693740048731861</v>
      </c>
      <c r="Y290" s="49">
        <v>3.4941780521801711</v>
      </c>
      <c r="Z290" s="49">
        <v>3.4300452428682879</v>
      </c>
      <c r="AA290" s="49">
        <v>3.318599495930977</v>
      </c>
      <c r="AB290" s="49">
        <v>3.2461330957535841</v>
      </c>
      <c r="AC290" s="49">
        <v>3.1766810079728209</v>
      </c>
      <c r="AD290" s="49">
        <v>3.109932038759859</v>
      </c>
      <c r="AE290" s="49">
        <v>3.045623160766723</v>
      </c>
      <c r="AF290" s="50">
        <v>2.9835300932871331</v>
      </c>
    </row>
    <row r="291" spans="1:32" hidden="1">
      <c r="A291" s="49" t="s">
        <v>606</v>
      </c>
      <c r="B291" s="49">
        <v>15.649806472096209</v>
      </c>
      <c r="C291" s="49">
        <v>15.013901469200199</v>
      </c>
      <c r="D291" s="49">
        <v>14.42953842112424</v>
      </c>
      <c r="E291" s="49">
        <v>13.88059333140014</v>
      </c>
      <c r="F291" s="49">
        <v>13.356783121937321</v>
      </c>
      <c r="G291" s="49">
        <v>12.85111591943275</v>
      </c>
      <c r="H291" s="49">
        <v>12.35858936686966</v>
      </c>
      <c r="I291" s="49">
        <v>11.875469978283521</v>
      </c>
      <c r="J291" s="49">
        <v>11.39886802269131</v>
      </c>
      <c r="K291" s="49">
        <v>10.92647351790656</v>
      </c>
      <c r="L291" s="49">
        <v>10.456385108739431</v>
      </c>
      <c r="M291" s="49">
        <v>10.18391582102617</v>
      </c>
      <c r="N291" s="49">
        <v>9.9401143831419922</v>
      </c>
      <c r="O291" s="49">
        <v>9.7146546452960436</v>
      </c>
      <c r="P291" s="49">
        <v>9.5032889405217951</v>
      </c>
      <c r="Q291" s="49">
        <v>9.3034096850665655</v>
      </c>
      <c r="R291" s="49">
        <v>9.1142068877031761</v>
      </c>
      <c r="S291" s="49">
        <v>8.9312931477827675</v>
      </c>
      <c r="T291" s="49">
        <v>8.7550741030988313</v>
      </c>
      <c r="U291" s="49">
        <v>8.5861771611540334</v>
      </c>
      <c r="V291" s="49">
        <v>8.4189144230786948</v>
      </c>
      <c r="W291" s="49">
        <v>8.2384966806489111</v>
      </c>
      <c r="X291" s="49">
        <v>8.0624544412144346</v>
      </c>
      <c r="Y291" s="49">
        <v>7.8930447390043499</v>
      </c>
      <c r="Z291" s="49">
        <v>7.7347288125042146</v>
      </c>
      <c r="AA291" s="49">
        <v>7.5236071842608556</v>
      </c>
      <c r="AB291" s="49">
        <v>7.3605762037250546</v>
      </c>
      <c r="AC291" s="49">
        <v>7.2016797803327686</v>
      </c>
      <c r="AD291" s="49">
        <v>7.0461937675728112</v>
      </c>
      <c r="AE291" s="49">
        <v>6.8935158911764152</v>
      </c>
      <c r="AF291" s="50">
        <v>6.7431380447727411</v>
      </c>
    </row>
    <row r="292" spans="1:32" hidden="1">
      <c r="A292" s="49" t="s">
        <v>607</v>
      </c>
      <c r="B292" s="49">
        <v>19.9604711346798</v>
      </c>
      <c r="C292" s="49">
        <v>19.174911523513568</v>
      </c>
      <c r="D292" s="49">
        <v>18.46055530150559</v>
      </c>
      <c r="E292" s="49">
        <v>17.795313544922831</v>
      </c>
      <c r="F292" s="49">
        <v>17.165103554625059</v>
      </c>
      <c r="G292" s="49">
        <v>16.56035230395976</v>
      </c>
      <c r="H292" s="49">
        <v>15.974211430526291</v>
      </c>
      <c r="I292" s="49">
        <v>15.40156896854721</v>
      </c>
      <c r="J292" s="49">
        <v>14.838466252792569</v>
      </c>
      <c r="K292" s="49">
        <v>14.28173565585646</v>
      </c>
      <c r="L292" s="49">
        <v>13.72876559992684</v>
      </c>
      <c r="M292" s="49">
        <v>13.37465381790474</v>
      </c>
      <c r="N292" s="49">
        <v>13.06029489403403</v>
      </c>
      <c r="O292" s="49">
        <v>12.77139861381457</v>
      </c>
      <c r="P292" s="49">
        <v>12.502095570290219</v>
      </c>
      <c r="Q292" s="49">
        <v>12.248786606754811</v>
      </c>
      <c r="R292" s="49">
        <v>12.01036585548475</v>
      </c>
      <c r="S292" s="49">
        <v>11.78075245627668</v>
      </c>
      <c r="T292" s="49">
        <v>11.560522910871811</v>
      </c>
      <c r="U292" s="49">
        <v>11.35056356447987</v>
      </c>
      <c r="V292" s="49">
        <v>11.1429715529524</v>
      </c>
      <c r="W292" s="49">
        <v>10.915561621797879</v>
      </c>
      <c r="X292" s="49">
        <v>10.694639500372769</v>
      </c>
      <c r="Y292" s="49">
        <v>10.48338637817856</v>
      </c>
      <c r="Z292" s="49">
        <v>10.288074361154401</v>
      </c>
      <c r="AA292" s="49">
        <v>10.0194431710262</v>
      </c>
      <c r="AB292" s="49">
        <v>9.8184775726244453</v>
      </c>
      <c r="AC292" s="49">
        <v>9.6238263801273316</v>
      </c>
      <c r="AD292" s="49">
        <v>9.4345145951559406</v>
      </c>
      <c r="AE292" s="49">
        <v>9.2497365186326572</v>
      </c>
      <c r="AF292" s="50">
        <v>9.0688175561937214</v>
      </c>
    </row>
    <row r="293" spans="1:32" hidden="1">
      <c r="A293" s="49" t="s">
        <v>608</v>
      </c>
      <c r="B293" s="49">
        <v>12.49104981310456</v>
      </c>
      <c r="C293" s="49">
        <v>11.79745232679025</v>
      </c>
      <c r="D293" s="49">
        <v>11.14721137561957</v>
      </c>
      <c r="E293" s="49">
        <v>10.52706196124524</v>
      </c>
      <c r="F293" s="49">
        <v>9.9284728352642109</v>
      </c>
      <c r="G293" s="49">
        <v>9.3456308608498073</v>
      </c>
      <c r="H293" s="49">
        <v>8.7743884415536293</v>
      </c>
      <c r="I293" s="49">
        <v>8.2116717365316703</v>
      </c>
      <c r="J293" s="49">
        <v>7.6551278968044771</v>
      </c>
      <c r="K293" s="49">
        <v>7.1029045264428259</v>
      </c>
      <c r="L293" s="49">
        <v>6.5535062357225904</v>
      </c>
      <c r="M293" s="49">
        <v>6.3653252763810393</v>
      </c>
      <c r="N293" s="49">
        <v>6.1849313860972153</v>
      </c>
      <c r="O293" s="49">
        <v>6.0096450095381382</v>
      </c>
      <c r="P293" s="49">
        <v>5.8390031761573287</v>
      </c>
      <c r="Q293" s="49">
        <v>5.6712747973244806</v>
      </c>
      <c r="R293" s="49">
        <v>5.5054030764493644</v>
      </c>
      <c r="S293" s="49">
        <v>5.343638204764817</v>
      </c>
      <c r="T293" s="49">
        <v>5.1843718087036796</v>
      </c>
      <c r="U293" s="49">
        <v>5.0278855559242954</v>
      </c>
      <c r="V293" s="49">
        <v>4.8728655099123186</v>
      </c>
      <c r="W293" s="49">
        <v>4.7185764089906428</v>
      </c>
      <c r="X293" s="49">
        <v>4.5646467876552252</v>
      </c>
      <c r="Y293" s="49">
        <v>4.4130783362470662</v>
      </c>
      <c r="Z293" s="49">
        <v>4.2712681340924981</v>
      </c>
      <c r="AA293" s="49">
        <v>4.0836006047599236</v>
      </c>
      <c r="AB293" s="49">
        <v>3.9323136477487131</v>
      </c>
      <c r="AC293" s="49">
        <v>3.7831024534453852</v>
      </c>
      <c r="AD293" s="49">
        <v>3.635659981361695</v>
      </c>
      <c r="AE293" s="49">
        <v>3.4897256976177542</v>
      </c>
      <c r="AF293" s="50">
        <v>3.3450764271375908</v>
      </c>
    </row>
    <row r="294" spans="1:32" hidden="1">
      <c r="A294" s="49" t="s">
        <v>609</v>
      </c>
      <c r="B294" s="49">
        <v>21.737527195029781</v>
      </c>
      <c r="C294" s="49">
        <v>21.054133198628659</v>
      </c>
      <c r="D294" s="49">
        <v>20.472711296324551</v>
      </c>
      <c r="E294" s="49">
        <v>19.964069438191419</v>
      </c>
      <c r="F294" s="49">
        <v>19.509800208194619</v>
      </c>
      <c r="G294" s="49">
        <v>19.097575486620041</v>
      </c>
      <c r="H294" s="49">
        <v>18.718747855406281</v>
      </c>
      <c r="I294" s="49">
        <v>18.3670250546609</v>
      </c>
      <c r="J294" s="49">
        <v>18.03768980675007</v>
      </c>
      <c r="K294" s="49">
        <v>17.72711677643623</v>
      </c>
      <c r="L294" s="49">
        <v>17.432460781179248</v>
      </c>
      <c r="M294" s="49">
        <v>16.963392055727049</v>
      </c>
      <c r="N294" s="49">
        <v>16.556256905342948</v>
      </c>
      <c r="O294" s="49">
        <v>16.18957434525316</v>
      </c>
      <c r="P294" s="49">
        <v>15.85444085757514</v>
      </c>
      <c r="Q294" s="49">
        <v>15.54536509294784</v>
      </c>
      <c r="R294" s="49">
        <v>15.260559930137291</v>
      </c>
      <c r="S294" s="49">
        <v>14.990973905781541</v>
      </c>
      <c r="T294" s="49">
        <v>14.737353912908549</v>
      </c>
      <c r="U294" s="49">
        <v>14.50089647878351</v>
      </c>
      <c r="V294" s="49">
        <v>14.26999563806757</v>
      </c>
      <c r="W294" s="49">
        <v>14.00647027120721</v>
      </c>
      <c r="X294" s="49">
        <v>13.755092844397399</v>
      </c>
      <c r="Y294" s="49">
        <v>13.520419657523901</v>
      </c>
      <c r="Z294" s="49">
        <v>13.31145322877768</v>
      </c>
      <c r="AA294" s="49">
        <v>12.999166671174819</v>
      </c>
      <c r="AB294" s="49">
        <v>12.787359571372219</v>
      </c>
      <c r="AC294" s="49">
        <v>12.587249630241059</v>
      </c>
      <c r="AD294" s="49">
        <v>12.397402500310109</v>
      </c>
      <c r="AE294" s="49">
        <v>12.21663870720325</v>
      </c>
      <c r="AF294" s="50">
        <v>12.04397667663525</v>
      </c>
    </row>
    <row r="295" spans="1:32" hidden="1">
      <c r="A295" s="49" t="s">
        <v>610</v>
      </c>
      <c r="B295" s="49">
        <v>29.385950265118289</v>
      </c>
      <c r="C295" s="49">
        <v>28.464355860038982</v>
      </c>
      <c r="D295" s="49">
        <v>27.683688167428119</v>
      </c>
      <c r="E295" s="49">
        <v>27.003697934747159</v>
      </c>
      <c r="F295" s="49">
        <v>26.399010885802081</v>
      </c>
      <c r="G295" s="49">
        <v>25.852637460015579</v>
      </c>
      <c r="H295" s="49">
        <v>25.352664473628298</v>
      </c>
      <c r="I295" s="49">
        <v>24.89042689905018</v>
      </c>
      <c r="J295" s="49">
        <v>24.459431875118369</v>
      </c>
      <c r="K295" s="49">
        <v>24.05469254703868</v>
      </c>
      <c r="L295" s="49">
        <v>23.67229809855203</v>
      </c>
      <c r="M295" s="49">
        <v>23.03167552549008</v>
      </c>
      <c r="N295" s="49">
        <v>22.476716776144361</v>
      </c>
      <c r="O295" s="49">
        <v>21.97768036173364</v>
      </c>
      <c r="P295" s="49">
        <v>21.522239695942311</v>
      </c>
      <c r="Q295" s="49">
        <v>21.102792699983901</v>
      </c>
      <c r="R295" s="49">
        <v>20.71686619294038</v>
      </c>
      <c r="S295" s="49">
        <v>20.351928662232051</v>
      </c>
      <c r="T295" s="49">
        <v>20.009015506550568</v>
      </c>
      <c r="U295" s="49">
        <v>19.68978466980175</v>
      </c>
      <c r="V295" s="49">
        <v>19.378167568297719</v>
      </c>
      <c r="W295" s="49">
        <v>19.021337309743899</v>
      </c>
      <c r="X295" s="49">
        <v>18.681248832432392</v>
      </c>
      <c r="Y295" s="49">
        <v>18.364212293854859</v>
      </c>
      <c r="Z295" s="49">
        <v>18.08269439104021</v>
      </c>
      <c r="AA295" s="49">
        <v>17.658039439420509</v>
      </c>
      <c r="AB295" s="49">
        <v>17.372439050454052</v>
      </c>
      <c r="AC295" s="49">
        <v>17.10296256481109</v>
      </c>
      <c r="AD295" s="49">
        <v>16.847625080859739</v>
      </c>
      <c r="AE295" s="49">
        <v>16.604794549857051</v>
      </c>
      <c r="AF295" s="50">
        <v>16.37311289679732</v>
      </c>
    </row>
    <row r="296" spans="1:32" hidden="1">
      <c r="A296" s="49" t="s">
        <v>611</v>
      </c>
      <c r="B296" s="49">
        <v>23.433493177043161</v>
      </c>
      <c r="C296" s="49">
        <v>22.552834333733511</v>
      </c>
      <c r="D296" s="49">
        <v>21.764338269331059</v>
      </c>
      <c r="E296" s="49">
        <v>21.039770587391921</v>
      </c>
      <c r="F296" s="49">
        <v>20.361140506281799</v>
      </c>
      <c r="G296" s="49">
        <v>19.716224083342201</v>
      </c>
      <c r="H296" s="49">
        <v>19.096278841086459</v>
      </c>
      <c r="I296" s="49">
        <v>18.494778299903199</v>
      </c>
      <c r="J296" s="49">
        <v>17.906665025359459</v>
      </c>
      <c r="K296" s="49">
        <v>17.32788616672169</v>
      </c>
      <c r="L296" s="49">
        <v>16.755091695420351</v>
      </c>
      <c r="M296" s="49">
        <v>16.328314391158759</v>
      </c>
      <c r="N296" s="49">
        <v>15.95329420475297</v>
      </c>
      <c r="O296" s="49">
        <v>15.611462201480119</v>
      </c>
      <c r="P296" s="49">
        <v>15.295203125665029</v>
      </c>
      <c r="Q296" s="49">
        <v>14.99985242778023</v>
      </c>
      <c r="R296" s="49">
        <v>14.72399268233856</v>
      </c>
      <c r="S296" s="49">
        <v>14.45971025246746</v>
      </c>
      <c r="T296" s="49">
        <v>14.20777387890543</v>
      </c>
      <c r="U296" s="49">
        <v>13.969358714529021</v>
      </c>
      <c r="V296" s="49">
        <v>13.73415458277208</v>
      </c>
      <c r="W296" s="49">
        <v>13.47208388712798</v>
      </c>
      <c r="X296" s="49">
        <v>13.218436104669211</v>
      </c>
      <c r="Y296" s="49">
        <v>12.97736233306394</v>
      </c>
      <c r="Z296" s="49">
        <v>12.7570531899462</v>
      </c>
      <c r="AA296" s="49">
        <v>12.440822202659371</v>
      </c>
      <c r="AB296" s="49">
        <v>12.212948344658461</v>
      </c>
      <c r="AC296" s="49">
        <v>11.99322487790619</v>
      </c>
      <c r="AD296" s="49">
        <v>11.78036453307177</v>
      </c>
      <c r="AE296" s="49">
        <v>11.57330000947587</v>
      </c>
      <c r="AF296" s="50">
        <v>11.37113402222046</v>
      </c>
    </row>
    <row r="297" spans="1:32" hidden="1">
      <c r="A297" s="49" t="s">
        <v>612</v>
      </c>
      <c r="B297" s="49">
        <v>30.440473124758618</v>
      </c>
      <c r="C297" s="49">
        <v>29.31825956170913</v>
      </c>
      <c r="D297" s="49">
        <v>28.32290786265466</v>
      </c>
      <c r="E297" s="49">
        <v>27.41623507530786</v>
      </c>
      <c r="F297" s="49">
        <v>26.573967584459531</v>
      </c>
      <c r="G297" s="49">
        <v>25.77966612538556</v>
      </c>
      <c r="H297" s="49">
        <v>25.021625383124849</v>
      </c>
      <c r="I297" s="49">
        <v>24.291157955491649</v>
      </c>
      <c r="J297" s="49">
        <v>23.58158213600727</v>
      </c>
      <c r="K297" s="49">
        <v>22.887593194642971</v>
      </c>
      <c r="L297" s="49">
        <v>22.20485560460147</v>
      </c>
      <c r="M297" s="49">
        <v>21.643598764373149</v>
      </c>
      <c r="N297" s="49">
        <v>21.15337090805501</v>
      </c>
      <c r="O297" s="49">
        <v>20.708653950416188</v>
      </c>
      <c r="P297" s="49">
        <v>20.29898081256994</v>
      </c>
      <c r="Q297" s="49">
        <v>19.917938722472851</v>
      </c>
      <c r="R297" s="49">
        <v>19.563576139910229</v>
      </c>
      <c r="S297" s="49">
        <v>19.225016455571641</v>
      </c>
      <c r="T297" s="49">
        <v>18.903311740432951</v>
      </c>
      <c r="U297" s="49">
        <v>18.600071821710671</v>
      </c>
      <c r="V297" s="49">
        <v>18.30112859479965</v>
      </c>
      <c r="W297" s="49">
        <v>17.964460610256321</v>
      </c>
      <c r="X297" s="49">
        <v>17.63969687335689</v>
      </c>
      <c r="Y297" s="49">
        <v>17.332573886945411</v>
      </c>
      <c r="Z297" s="49">
        <v>17.054396670710439</v>
      </c>
      <c r="AA297" s="49">
        <v>16.644608852671141</v>
      </c>
      <c r="AB297" s="49">
        <v>16.356811135955851</v>
      </c>
      <c r="AC297" s="49">
        <v>16.08068554415496</v>
      </c>
      <c r="AD297" s="49">
        <v>15.814493151901379</v>
      </c>
      <c r="AE297" s="49">
        <v>15.5567970625883</v>
      </c>
      <c r="AF297" s="50">
        <v>15.306394121731129</v>
      </c>
    </row>
    <row r="298" spans="1:32" hidden="1">
      <c r="A298" s="49" t="s">
        <v>613</v>
      </c>
      <c r="B298" s="49">
        <v>6.0214168578017944</v>
      </c>
      <c r="C298" s="49">
        <v>5.8526679014310394</v>
      </c>
      <c r="D298" s="49">
        <v>5.6963379998351034</v>
      </c>
      <c r="E298" s="49">
        <v>5.5496566948873634</v>
      </c>
      <c r="F298" s="49">
        <v>5.4106451814559131</v>
      </c>
      <c r="G298" s="49">
        <v>5.2778417294887756</v>
      </c>
      <c r="H298" s="49">
        <v>5.1501361593755064</v>
      </c>
      <c r="I298" s="49">
        <v>5.0266653426089567</v>
      </c>
      <c r="J298" s="49">
        <v>4.9067446506228842</v>
      </c>
      <c r="K298" s="49">
        <v>4.789821505939023</v>
      </c>
      <c r="L298" s="49">
        <v>4.6754430248138741</v>
      </c>
      <c r="M298" s="49">
        <v>4.578652353348529</v>
      </c>
      <c r="N298" s="49">
        <v>4.4995389391434726</v>
      </c>
      <c r="O298" s="49">
        <v>4.4227781516854474</v>
      </c>
      <c r="P298" s="49">
        <v>4.3484799571121826</v>
      </c>
      <c r="Q298" s="49">
        <v>4.2771801074403832</v>
      </c>
      <c r="R298" s="49">
        <v>4.2071929513050481</v>
      </c>
      <c r="S298" s="49">
        <v>4.1387797052285373</v>
      </c>
      <c r="T298" s="49">
        <v>4.0748464801924564</v>
      </c>
      <c r="U298" s="49">
        <v>4.0107209622792031</v>
      </c>
      <c r="V298" s="49">
        <v>3.946735034109174</v>
      </c>
      <c r="W298" s="49">
        <v>3.889474096455769</v>
      </c>
      <c r="X298" s="49">
        <v>3.8342663754632782</v>
      </c>
      <c r="Y298" s="49">
        <v>3.7802059660222711</v>
      </c>
      <c r="Z298" s="49">
        <v>3.731950481761416</v>
      </c>
      <c r="AA298" s="49">
        <v>3.6424340831680002</v>
      </c>
      <c r="AB298" s="49">
        <v>3.5858868216112261</v>
      </c>
      <c r="AC298" s="49">
        <v>3.5310037534990601</v>
      </c>
      <c r="AD298" s="49">
        <v>3.4776526095905331</v>
      </c>
      <c r="AE298" s="49">
        <v>3.4257175603428078</v>
      </c>
      <c r="AF298" s="50">
        <v>3.3750965616322648</v>
      </c>
    </row>
    <row r="299" spans="1:32" hidden="1">
      <c r="A299" s="49" t="s">
        <v>614</v>
      </c>
      <c r="B299" s="49">
        <v>8.4668812178442892</v>
      </c>
      <c r="C299" s="49">
        <v>8.1958581863405602</v>
      </c>
      <c r="D299" s="49">
        <v>7.9599911201044211</v>
      </c>
      <c r="E299" s="49">
        <v>7.7492395725705983</v>
      </c>
      <c r="F299" s="49">
        <v>7.557272412115231</v>
      </c>
      <c r="G299" s="49">
        <v>7.3798495984895078</v>
      </c>
      <c r="H299" s="49">
        <v>7.2139972441843776</v>
      </c>
      <c r="I299" s="49">
        <v>7.0575517085783659</v>
      </c>
      <c r="J299" s="49">
        <v>6.9088912555818194</v>
      </c>
      <c r="K299" s="49">
        <v>6.7667699061147006</v>
      </c>
      <c r="L299" s="49">
        <v>6.6302101911383744</v>
      </c>
      <c r="M299" s="49">
        <v>6.4569299391932109</v>
      </c>
      <c r="N299" s="49">
        <v>6.3050154448568483</v>
      </c>
      <c r="O299" s="49">
        <v>6.1670981965614899</v>
      </c>
      <c r="P299" s="49">
        <v>6.0401229784923833</v>
      </c>
      <c r="Q299" s="49">
        <v>5.9222047655948833</v>
      </c>
      <c r="R299" s="49">
        <v>5.8127288801676809</v>
      </c>
      <c r="S299" s="49">
        <v>5.7085894814065536</v>
      </c>
      <c r="T299" s="49">
        <v>5.610040965541117</v>
      </c>
      <c r="U299" s="49">
        <v>5.5174919584691438</v>
      </c>
      <c r="V299" s="49">
        <v>5.4269606932976791</v>
      </c>
      <c r="W299" s="49">
        <v>5.3253560604787342</v>
      </c>
      <c r="X299" s="49">
        <v>5.2280268108832448</v>
      </c>
      <c r="Y299" s="49">
        <v>5.1365341952267913</v>
      </c>
      <c r="Z299" s="49">
        <v>5.0539645267556939</v>
      </c>
      <c r="AA299" s="49">
        <v>4.9360642905689369</v>
      </c>
      <c r="AB299" s="49">
        <v>4.8527285899498063</v>
      </c>
      <c r="AC299" s="49">
        <v>4.7735070634521861</v>
      </c>
      <c r="AD299" s="49">
        <v>4.6979065394865787</v>
      </c>
      <c r="AE299" s="49">
        <v>4.6255212570409476</v>
      </c>
      <c r="AF299" s="50">
        <v>4.5560133314839337</v>
      </c>
    </row>
    <row r="300" spans="1:32" hidden="1">
      <c r="A300" s="49" t="s">
        <v>615</v>
      </c>
      <c r="B300" s="49">
        <v>10.865299414377841</v>
      </c>
      <c r="C300" s="49">
        <v>10.51976355702555</v>
      </c>
      <c r="D300" s="49">
        <v>10.221673763784169</v>
      </c>
      <c r="E300" s="49">
        <v>9.9574891087772759</v>
      </c>
      <c r="F300" s="49">
        <v>9.7186722386816626</v>
      </c>
      <c r="G300" s="49">
        <v>9.4995063794852044</v>
      </c>
      <c r="H300" s="49">
        <v>9.2959825328495924</v>
      </c>
      <c r="I300" s="49">
        <v>9.1051845042774868</v>
      </c>
      <c r="J300" s="49">
        <v>8.9249269498193975</v>
      </c>
      <c r="K300" s="49">
        <v>8.7535312767982028</v>
      </c>
      <c r="L300" s="49">
        <v>8.5896809949961597</v>
      </c>
      <c r="M300" s="49">
        <v>8.3624678852897762</v>
      </c>
      <c r="N300" s="49">
        <v>8.1640983029148479</v>
      </c>
      <c r="O300" s="49">
        <v>7.9846002603437256</v>
      </c>
      <c r="P300" s="49">
        <v>7.8198396998896724</v>
      </c>
      <c r="Q300" s="49">
        <v>7.6672663695058958</v>
      </c>
      <c r="R300" s="49">
        <v>7.5260493831296627</v>
      </c>
      <c r="S300" s="49">
        <v>7.3919860979991574</v>
      </c>
      <c r="T300" s="49">
        <v>7.265421858980238</v>
      </c>
      <c r="U300" s="49">
        <v>7.1469107372962677</v>
      </c>
      <c r="V300" s="49">
        <v>7.0310644826037736</v>
      </c>
      <c r="W300" s="49">
        <v>6.9001648483841569</v>
      </c>
      <c r="X300" s="49">
        <v>6.7749880538748872</v>
      </c>
      <c r="Y300" s="49">
        <v>6.6576483035112792</v>
      </c>
      <c r="Z300" s="49">
        <v>6.5523240600777344</v>
      </c>
      <c r="AA300" s="49">
        <v>6.3991178482976219</v>
      </c>
      <c r="AB300" s="49">
        <v>6.2926354949233794</v>
      </c>
      <c r="AC300" s="49">
        <v>6.1916627033022467</v>
      </c>
      <c r="AD300" s="49">
        <v>6.0955328772726638</v>
      </c>
      <c r="AE300" s="49">
        <v>6.0036977004789156</v>
      </c>
      <c r="AF300" s="50">
        <v>5.91570070033245</v>
      </c>
    </row>
    <row r="301" spans="1:32" hidden="1">
      <c r="A301" s="49" t="s">
        <v>616</v>
      </c>
      <c r="B301" s="49">
        <v>4.0467178814660256</v>
      </c>
      <c r="C301" s="49">
        <v>3.8701185092560442</v>
      </c>
      <c r="D301" s="49">
        <v>3.7120522809269678</v>
      </c>
      <c r="E301" s="49">
        <v>3.5673159486716162</v>
      </c>
      <c r="F301" s="49">
        <v>3.432594266028969</v>
      </c>
      <c r="G301" s="49">
        <v>3.305654496582596</v>
      </c>
      <c r="H301" s="49">
        <v>3.1849265557173791</v>
      </c>
      <c r="I301" s="49">
        <v>3.0692674007404839</v>
      </c>
      <c r="J301" s="49">
        <v>2.95782086310092</v>
      </c>
      <c r="K301" s="49">
        <v>2.8499302075848658</v>
      </c>
      <c r="L301" s="49">
        <v>2.745081393385286</v>
      </c>
      <c r="M301" s="49">
        <v>2.6787927354955672</v>
      </c>
      <c r="N301" s="49">
        <v>2.6167597242291811</v>
      </c>
      <c r="O301" s="49">
        <v>2.5576432456006768</v>
      </c>
      <c r="P301" s="49">
        <v>2.50120845367241</v>
      </c>
      <c r="Q301" s="49">
        <v>2.4465879374169539</v>
      </c>
      <c r="R301" s="49">
        <v>2.3932497605499581</v>
      </c>
      <c r="S301" s="49">
        <v>2.3423136811037648</v>
      </c>
      <c r="T301" s="49">
        <v>2.2929734539188291</v>
      </c>
      <c r="U301" s="49">
        <v>2.245366975117121</v>
      </c>
      <c r="V301" s="49">
        <v>2.1988339700694821</v>
      </c>
      <c r="W301" s="49">
        <v>2.1519503990260729</v>
      </c>
      <c r="X301" s="49">
        <v>2.1057271520274572</v>
      </c>
      <c r="Y301" s="49">
        <v>2.061169221924688</v>
      </c>
      <c r="Z301" s="49">
        <v>2.0220062420459679</v>
      </c>
      <c r="AA301" s="49">
        <v>1.9601977946243561</v>
      </c>
      <c r="AB301" s="49">
        <v>1.9171912414727701</v>
      </c>
      <c r="AC301" s="49">
        <v>1.87570970086345</v>
      </c>
      <c r="AD301" s="49">
        <v>1.8356023558872301</v>
      </c>
      <c r="AE301" s="49">
        <v>1.7967415871414061</v>
      </c>
      <c r="AF301" s="50">
        <v>1.759018439798046</v>
      </c>
    </row>
    <row r="302" spans="1:32" hidden="1">
      <c r="A302" s="49" t="s">
        <v>617</v>
      </c>
      <c r="B302" s="49">
        <v>4.2370093973584542</v>
      </c>
      <c r="C302" s="49">
        <v>4.0519125112794177</v>
      </c>
      <c r="D302" s="49">
        <v>3.8864124400419682</v>
      </c>
      <c r="E302" s="49">
        <v>3.734983281685023</v>
      </c>
      <c r="F302" s="49">
        <v>3.5941035273227411</v>
      </c>
      <c r="G302" s="49">
        <v>3.4614010520223739</v>
      </c>
      <c r="H302" s="49">
        <v>3.3352074027990608</v>
      </c>
      <c r="I302" s="49">
        <v>3.214307656668653</v>
      </c>
      <c r="J302" s="49">
        <v>3.0977915934420319</v>
      </c>
      <c r="K302" s="49">
        <v>2.984960844175117</v>
      </c>
      <c r="L302" s="49">
        <v>2.875268635645821</v>
      </c>
      <c r="M302" s="49">
        <v>2.8057961716136859</v>
      </c>
      <c r="N302" s="49">
        <v>2.7407855167953099</v>
      </c>
      <c r="O302" s="49">
        <v>2.6788323708222901</v>
      </c>
      <c r="P302" s="49">
        <v>2.6196921524258321</v>
      </c>
      <c r="Q302" s="49">
        <v>2.5624544103553899</v>
      </c>
      <c r="R302" s="49">
        <v>2.506560635487701</v>
      </c>
      <c r="S302" s="49">
        <v>2.453190533332275</v>
      </c>
      <c r="T302" s="49">
        <v>2.401496938693962</v>
      </c>
      <c r="U302" s="49">
        <v>2.3516262445437248</v>
      </c>
      <c r="V302" s="49">
        <v>2.302883934558337</v>
      </c>
      <c r="W302" s="49">
        <v>2.253778687959652</v>
      </c>
      <c r="X302" s="49">
        <v>2.2053663589248971</v>
      </c>
      <c r="Y302" s="49">
        <v>2.1587059966693531</v>
      </c>
      <c r="Z302" s="49">
        <v>2.1177276988031042</v>
      </c>
      <c r="AA302" s="49">
        <v>2.0528841672010172</v>
      </c>
      <c r="AB302" s="49">
        <v>2.007850260939263</v>
      </c>
      <c r="AC302" s="49">
        <v>1.9644205927205709</v>
      </c>
      <c r="AD302" s="49">
        <v>1.9224362621910029</v>
      </c>
      <c r="AE302" s="49">
        <v>1.8817628152197581</v>
      </c>
      <c r="AF302" s="50">
        <v>1.8422854668521651</v>
      </c>
    </row>
    <row r="303" spans="1:32" hidden="1">
      <c r="A303" s="49" t="s">
        <v>618</v>
      </c>
      <c r="B303" s="49">
        <v>5.0868232329367427</v>
      </c>
      <c r="C303" s="49">
        <v>4.8636238403869028</v>
      </c>
      <c r="D303" s="49">
        <v>4.6644419505374799</v>
      </c>
      <c r="E303" s="49">
        <v>4.4825337662242379</v>
      </c>
      <c r="F303" s="49">
        <v>4.3136027259288223</v>
      </c>
      <c r="G303" s="49">
        <v>4.1547553771791161</v>
      </c>
      <c r="H303" s="49">
        <v>4.0039571444324373</v>
      </c>
      <c r="I303" s="49">
        <v>3.8597269324488281</v>
      </c>
      <c r="J303" s="49">
        <v>3.7209554458200098</v>
      </c>
      <c r="K303" s="49">
        <v>3.586791854100301</v>
      </c>
      <c r="L303" s="49">
        <v>3.4565702524331652</v>
      </c>
      <c r="M303" s="49">
        <v>3.3725296070504611</v>
      </c>
      <c r="N303" s="49">
        <v>3.293999705229846</v>
      </c>
      <c r="O303" s="49">
        <v>3.2192400604431421</v>
      </c>
      <c r="P303" s="49">
        <v>3.1479453727084321</v>
      </c>
      <c r="Q303" s="49">
        <v>3.0789885026449708</v>
      </c>
      <c r="R303" s="49">
        <v>3.0116783876218221</v>
      </c>
      <c r="S303" s="49">
        <v>2.9474699335525489</v>
      </c>
      <c r="T303" s="49">
        <v>2.8853156621937739</v>
      </c>
      <c r="U303" s="49">
        <v>2.8253947787118818</v>
      </c>
      <c r="V303" s="49">
        <v>2.7668496351598049</v>
      </c>
      <c r="W303" s="49">
        <v>2.7078325316728531</v>
      </c>
      <c r="X303" s="49">
        <v>2.6496549378794261</v>
      </c>
      <c r="Y303" s="49">
        <v>2.5936224390229512</v>
      </c>
      <c r="Z303" s="49">
        <v>2.5445792713244848</v>
      </c>
      <c r="AA303" s="49">
        <v>2.4661067286998031</v>
      </c>
      <c r="AB303" s="49">
        <v>2.4120372255800828</v>
      </c>
      <c r="AC303" s="49">
        <v>2.3599312834699382</v>
      </c>
      <c r="AD303" s="49">
        <v>2.3095931446868598</v>
      </c>
      <c r="AE303" s="49">
        <v>2.260857195380257</v>
      </c>
      <c r="AF303" s="50">
        <v>2.213582074575974</v>
      </c>
    </row>
    <row r="304" spans="1:32" hidden="1">
      <c r="A304" s="49" t="s">
        <v>619</v>
      </c>
      <c r="B304" s="49">
        <v>9.4636918638223939</v>
      </c>
      <c r="C304" s="49">
        <v>9.0699752517155421</v>
      </c>
      <c r="D304" s="49">
        <v>8.6872609094195621</v>
      </c>
      <c r="E304" s="49">
        <v>8.3120286825815057</v>
      </c>
      <c r="F304" s="49">
        <v>7.9416854086037008</v>
      </c>
      <c r="G304" s="49">
        <v>7.5742394857443482</v>
      </c>
      <c r="H304" s="49">
        <v>7.2081039747671376</v>
      </c>
      <c r="I304" s="49">
        <v>6.8419716700190811</v>
      </c>
      <c r="J304" s="49">
        <v>6.4747325711597092</v>
      </c>
      <c r="K304" s="49">
        <v>6.1054174079156436</v>
      </c>
      <c r="L304" s="49">
        <v>5.7331577444853581</v>
      </c>
      <c r="M304" s="49">
        <v>5.598454811573859</v>
      </c>
      <c r="N304" s="49">
        <v>5.479929163323737</v>
      </c>
      <c r="O304" s="49">
        <v>5.3628689382055716</v>
      </c>
      <c r="P304" s="49">
        <v>5.2473842224931442</v>
      </c>
      <c r="Q304" s="49">
        <v>5.1339931227633429</v>
      </c>
      <c r="R304" s="49">
        <v>5.0210786983986004</v>
      </c>
      <c r="S304" s="49">
        <v>4.908893756292473</v>
      </c>
      <c r="T304" s="49">
        <v>4.8002293115291792</v>
      </c>
      <c r="U304" s="49">
        <v>4.6905988872509434</v>
      </c>
      <c r="V304" s="49">
        <v>4.5803221930531457</v>
      </c>
      <c r="W304" s="49">
        <v>4.4799962430942077</v>
      </c>
      <c r="X304" s="49">
        <v>4.3803506474430263</v>
      </c>
      <c r="Y304" s="49">
        <v>4.2804923036617444</v>
      </c>
      <c r="Z304" s="49">
        <v>4.1848358446637759</v>
      </c>
      <c r="AA304" s="49">
        <v>4.048540499880076</v>
      </c>
      <c r="AB304" s="49">
        <v>3.9423146695778999</v>
      </c>
      <c r="AC304" s="49">
        <v>3.8362804463528239</v>
      </c>
      <c r="AD304" s="49">
        <v>3.730278376766281</v>
      </c>
      <c r="AE304" s="49">
        <v>3.624163191968067</v>
      </c>
      <c r="AF304" s="50">
        <v>3.5178011884271698</v>
      </c>
    </row>
    <row r="305" spans="1:32" hidden="1">
      <c r="A305" s="49" t="s">
        <v>620</v>
      </c>
      <c r="B305" s="49">
        <v>11.426458936825361</v>
      </c>
      <c r="C305" s="49">
        <v>10.9407851556641</v>
      </c>
      <c r="D305" s="49">
        <v>10.48807938439575</v>
      </c>
      <c r="E305" s="49">
        <v>10.05769235353778</v>
      </c>
      <c r="F305" s="49">
        <v>9.6428100776216858</v>
      </c>
      <c r="G305" s="49">
        <v>9.2387794634397835</v>
      </c>
      <c r="H305" s="49">
        <v>8.8422531334435064</v>
      </c>
      <c r="I305" s="49">
        <v>8.450715747967557</v>
      </c>
      <c r="J305" s="49">
        <v>8.0622044094720717</v>
      </c>
      <c r="K305" s="49">
        <v>7.6751348927236069</v>
      </c>
      <c r="L305" s="49">
        <v>7.2881888951523468</v>
      </c>
      <c r="M305" s="49">
        <v>7.0950507800405287</v>
      </c>
      <c r="N305" s="49">
        <v>6.9201262279349844</v>
      </c>
      <c r="O305" s="49">
        <v>6.7568782738803428</v>
      </c>
      <c r="P305" s="49">
        <v>6.6026180056430421</v>
      </c>
      <c r="Q305" s="49">
        <v>6.4556949934253911</v>
      </c>
      <c r="R305" s="49">
        <v>6.3155967704681899</v>
      </c>
      <c r="S305" s="49">
        <v>6.1795472020582851</v>
      </c>
      <c r="T305" s="49">
        <v>6.0478036476610777</v>
      </c>
      <c r="U305" s="49">
        <v>5.9207639386530806</v>
      </c>
      <c r="V305" s="49">
        <v>5.7948296023413306</v>
      </c>
      <c r="W305" s="49">
        <v>5.660514821801395</v>
      </c>
      <c r="X305" s="49">
        <v>5.5289916983152114</v>
      </c>
      <c r="Y305" s="49">
        <v>5.401688567220269</v>
      </c>
      <c r="Z305" s="49">
        <v>5.2814266516393724</v>
      </c>
      <c r="AA305" s="49">
        <v>5.1278093075283442</v>
      </c>
      <c r="AB305" s="49">
        <v>5.0046312025996347</v>
      </c>
      <c r="AC305" s="49">
        <v>4.8841013007298431</v>
      </c>
      <c r="AD305" s="49">
        <v>4.765764794433478</v>
      </c>
      <c r="AE305" s="49">
        <v>4.6492446106678527</v>
      </c>
      <c r="AF305" s="50">
        <v>4.5342238512868596</v>
      </c>
    </row>
    <row r="306" spans="1:32" hidden="1">
      <c r="A306" s="49" t="s">
        <v>621</v>
      </c>
      <c r="B306" s="49">
        <v>13.65395354886833</v>
      </c>
      <c r="C306" s="49">
        <v>13.089551715788099</v>
      </c>
      <c r="D306" s="49">
        <v>12.568610171009</v>
      </c>
      <c r="E306" s="49">
        <v>12.07759982492993</v>
      </c>
      <c r="F306" s="49">
        <v>11.60790080330751</v>
      </c>
      <c r="G306" s="49">
        <v>11.153660649804889</v>
      </c>
      <c r="H306" s="49">
        <v>10.710700973123661</v>
      </c>
      <c r="I306" s="49">
        <v>10.27591224467592</v>
      </c>
      <c r="J306" s="49">
        <v>9.8468968993125081</v>
      </c>
      <c r="K306" s="49">
        <v>9.4217478191754118</v>
      </c>
      <c r="L306" s="49">
        <v>8.9989048882275284</v>
      </c>
      <c r="M306" s="49">
        <v>8.7630905454852446</v>
      </c>
      <c r="N306" s="49">
        <v>8.5514362035473077</v>
      </c>
      <c r="O306" s="49">
        <v>8.3552957605172242</v>
      </c>
      <c r="P306" s="49">
        <v>8.1711197821665937</v>
      </c>
      <c r="Q306" s="49">
        <v>7.9967327837818321</v>
      </c>
      <c r="R306" s="49">
        <v>7.8314688753186292</v>
      </c>
      <c r="S306" s="49">
        <v>7.6716486495893221</v>
      </c>
      <c r="T306" s="49">
        <v>7.5176244304840711</v>
      </c>
      <c r="U306" s="49">
        <v>7.369936652651945</v>
      </c>
      <c r="V306" s="49">
        <v>7.2238003661497796</v>
      </c>
      <c r="W306" s="49">
        <v>7.0654744372046414</v>
      </c>
      <c r="X306" s="49">
        <v>6.9111739281852671</v>
      </c>
      <c r="Y306" s="49">
        <v>6.7628306099109894</v>
      </c>
      <c r="Z306" s="49">
        <v>6.6242500009448833</v>
      </c>
      <c r="AA306" s="49">
        <v>6.4413426271504193</v>
      </c>
      <c r="AB306" s="49">
        <v>6.2995528005720152</v>
      </c>
      <c r="AC306" s="49">
        <v>6.1617064629253688</v>
      </c>
      <c r="AD306" s="49">
        <v>6.0272185525943511</v>
      </c>
      <c r="AE306" s="49">
        <v>5.8956069378399887</v>
      </c>
      <c r="AF306" s="50">
        <v>5.7664692793893586</v>
      </c>
    </row>
    <row r="307" spans="1:32" hidden="1">
      <c r="A307" s="49" t="s">
        <v>622</v>
      </c>
      <c r="B307" s="49">
        <v>8.6344515058519882</v>
      </c>
      <c r="C307" s="49">
        <v>8.146972728934248</v>
      </c>
      <c r="D307" s="49">
        <v>7.682426376360378</v>
      </c>
      <c r="E307" s="49">
        <v>7.2342298274500214</v>
      </c>
      <c r="F307" s="49">
        <v>6.7981617704449624</v>
      </c>
      <c r="G307" s="49">
        <v>6.3713575449707349</v>
      </c>
      <c r="H307" s="49">
        <v>5.9517845881287172</v>
      </c>
      <c r="I307" s="49">
        <v>5.5379475788838546</v>
      </c>
      <c r="J307" s="49">
        <v>5.128712728878754</v>
      </c>
      <c r="K307" s="49">
        <v>4.7231979839120761</v>
      </c>
      <c r="L307" s="49">
        <v>4.3207016549509953</v>
      </c>
      <c r="M307" s="49">
        <v>4.1946231836258914</v>
      </c>
      <c r="N307" s="49">
        <v>4.0726157711929538</v>
      </c>
      <c r="O307" s="49">
        <v>3.953300101883948</v>
      </c>
      <c r="P307" s="49">
        <v>3.8364330983638162</v>
      </c>
      <c r="Q307" s="49">
        <v>3.7211255825032978</v>
      </c>
      <c r="R307" s="49">
        <v>3.6068350521789259</v>
      </c>
      <c r="S307" s="49">
        <v>3.4947046655338529</v>
      </c>
      <c r="T307" s="49">
        <v>3.3839105449523981</v>
      </c>
      <c r="U307" s="49">
        <v>3.2745922976624788</v>
      </c>
      <c r="V307" s="49">
        <v>3.166078755844465</v>
      </c>
      <c r="W307" s="49">
        <v>3.0585654078497329</v>
      </c>
      <c r="X307" s="49">
        <v>2.9510847263688769</v>
      </c>
      <c r="Y307" s="49">
        <v>2.8446345535316269</v>
      </c>
      <c r="Z307" s="49">
        <v>2.7428922575247001</v>
      </c>
      <c r="AA307" s="49">
        <v>2.618114330081434</v>
      </c>
      <c r="AB307" s="49">
        <v>2.5113383349363958</v>
      </c>
      <c r="AC307" s="49">
        <v>2.4054012554965261</v>
      </c>
      <c r="AD307" s="49">
        <v>2.3001324076836842</v>
      </c>
      <c r="AE307" s="49">
        <v>2.195385793064959</v>
      </c>
      <c r="AF307" s="50">
        <v>2.091035219246606</v>
      </c>
    </row>
    <row r="308" spans="1:32" hidden="1">
      <c r="A308" s="49" t="s">
        <v>623</v>
      </c>
      <c r="B308" s="49">
        <v>8.9754215222136331</v>
      </c>
      <c r="C308" s="49">
        <v>8.4701077540021963</v>
      </c>
      <c r="D308" s="49">
        <v>7.9891102185147407</v>
      </c>
      <c r="E308" s="49">
        <v>7.5253063701238947</v>
      </c>
      <c r="F308" s="49">
        <v>7.0741244612857326</v>
      </c>
      <c r="G308" s="49">
        <v>6.6324583426221366</v>
      </c>
      <c r="H308" s="49">
        <v>6.1981007765358624</v>
      </c>
      <c r="I308" s="49">
        <v>5.7694248524869387</v>
      </c>
      <c r="J308" s="49">
        <v>5.3451941081445087</v>
      </c>
      <c r="K308" s="49">
        <v>4.9244438566095496</v>
      </c>
      <c r="L308" s="49">
        <v>4.5064040347195018</v>
      </c>
      <c r="M308" s="49">
        <v>4.3750757959218891</v>
      </c>
      <c r="N308" s="49">
        <v>4.2480157465340138</v>
      </c>
      <c r="O308" s="49">
        <v>4.1237556463864822</v>
      </c>
      <c r="P308" s="49">
        <v>4.0020299804903914</v>
      </c>
      <c r="Q308" s="49">
        <v>3.881894983558444</v>
      </c>
      <c r="R308" s="49">
        <v>3.762775387723428</v>
      </c>
      <c r="S308" s="49">
        <v>3.6458660828424931</v>
      </c>
      <c r="T308" s="49">
        <v>3.5302957589899089</v>
      </c>
      <c r="U308" s="49">
        <v>3.416204961439274</v>
      </c>
      <c r="V308" s="49">
        <v>3.302886667584759</v>
      </c>
      <c r="W308" s="49">
        <v>3.1903800623423089</v>
      </c>
      <c r="X308" s="49">
        <v>3.0780278314363771</v>
      </c>
      <c r="Y308" s="49">
        <v>2.9668807592803952</v>
      </c>
      <c r="Z308" s="49">
        <v>2.860813323108458</v>
      </c>
      <c r="AA308" s="49">
        <v>2.7306454285449919</v>
      </c>
      <c r="AB308" s="49">
        <v>2.6195360323623178</v>
      </c>
      <c r="AC308" s="49">
        <v>2.5094563095814242</v>
      </c>
      <c r="AD308" s="49">
        <v>2.4002358428701989</v>
      </c>
      <c r="AE308" s="49">
        <v>2.2917296304295829</v>
      </c>
      <c r="AF308" s="50">
        <v>2.183813087750095</v>
      </c>
    </row>
    <row r="309" spans="1:32" hidden="1">
      <c r="A309" s="49" t="s">
        <v>624</v>
      </c>
      <c r="B309" s="49">
        <v>10.526178422588901</v>
      </c>
      <c r="C309" s="49">
        <v>9.9356681759290968</v>
      </c>
      <c r="D309" s="49">
        <v>9.3755365712770811</v>
      </c>
      <c r="E309" s="49">
        <v>8.8364121963515867</v>
      </c>
      <c r="F309" s="49">
        <v>8.3122586377689238</v>
      </c>
      <c r="G309" s="49">
        <v>7.7989556232243853</v>
      </c>
      <c r="H309" s="49">
        <v>7.2935577443844286</v>
      </c>
      <c r="I309" s="49">
        <v>6.7938775011374881</v>
      </c>
      <c r="J309" s="49">
        <v>6.2982366450501273</v>
      </c>
      <c r="K309" s="49">
        <v>5.8053106613128254</v>
      </c>
      <c r="L309" s="49">
        <v>5.3140275752472999</v>
      </c>
      <c r="M309" s="49">
        <v>5.1590958772531508</v>
      </c>
      <c r="N309" s="49">
        <v>5.0094303355411771</v>
      </c>
      <c r="O309" s="49">
        <v>4.8632726825608898</v>
      </c>
      <c r="P309" s="49">
        <v>4.7203235280911926</v>
      </c>
      <c r="Q309" s="49">
        <v>4.5794449199379041</v>
      </c>
      <c r="R309" s="49">
        <v>4.4399416190699368</v>
      </c>
      <c r="S309" s="49">
        <v>4.3033048719784421</v>
      </c>
      <c r="T309" s="49">
        <v>4.1684752002051804</v>
      </c>
      <c r="U309" s="49">
        <v>4.0356427250568121</v>
      </c>
      <c r="V309" s="49">
        <v>3.9039398974880961</v>
      </c>
      <c r="W309" s="49">
        <v>3.773206235985108</v>
      </c>
      <c r="X309" s="49">
        <v>3.6426541494415758</v>
      </c>
      <c r="Y309" s="49">
        <v>3.513601249179668</v>
      </c>
      <c r="Z309" s="49">
        <v>3.390909488259223</v>
      </c>
      <c r="AA309" s="49">
        <v>3.2379740683085632</v>
      </c>
      <c r="AB309" s="49">
        <v>3.1089311999343909</v>
      </c>
      <c r="AC309" s="49">
        <v>2.9811738650999029</v>
      </c>
      <c r="AD309" s="49">
        <v>2.854490746638954</v>
      </c>
      <c r="AE309" s="49">
        <v>2.7287020709587861</v>
      </c>
      <c r="AF309" s="50">
        <v>2.6036534010769499</v>
      </c>
    </row>
    <row r="310" spans="1:32" hidden="1">
      <c r="A310" s="49" t="s">
        <v>625</v>
      </c>
      <c r="B310" s="49">
        <v>6.1016332387444496</v>
      </c>
      <c r="C310" s="49">
        <v>5.9343219806785923</v>
      </c>
      <c r="D310" s="49">
        <v>5.7806863556234731</v>
      </c>
      <c r="E310" s="49">
        <v>5.6377246287046114</v>
      </c>
      <c r="F310" s="49">
        <v>5.5032951267745922</v>
      </c>
      <c r="G310" s="49">
        <v>5.3758178894530673</v>
      </c>
      <c r="H310" s="49">
        <v>5.2540948438394706</v>
      </c>
      <c r="I310" s="49">
        <v>5.1371962960899689</v>
      </c>
      <c r="J310" s="49">
        <v>5.0243864836612913</v>
      </c>
      <c r="K310" s="49">
        <v>4.9150731407781993</v>
      </c>
      <c r="L310" s="49">
        <v>4.8087723720138786</v>
      </c>
      <c r="M310" s="49">
        <v>4.7086162686876181</v>
      </c>
      <c r="N310" s="49">
        <v>4.6279511547400736</v>
      </c>
      <c r="O310" s="49">
        <v>4.5498222741113574</v>
      </c>
      <c r="P310" s="49">
        <v>4.4743529566348332</v>
      </c>
      <c r="Q310" s="49">
        <v>4.4021379547964958</v>
      </c>
      <c r="R310" s="49">
        <v>4.3313127222652756</v>
      </c>
      <c r="S310" s="49">
        <v>4.2621676988123998</v>
      </c>
      <c r="T310" s="49">
        <v>4.1979225309879808</v>
      </c>
      <c r="U310" s="49">
        <v>4.1334046192336444</v>
      </c>
      <c r="V310" s="49">
        <v>4.0689821860130877</v>
      </c>
      <c r="W310" s="49">
        <v>4.0119510550906421</v>
      </c>
      <c r="X310" s="49">
        <v>3.9571339121502609</v>
      </c>
      <c r="Y310" s="49">
        <v>3.903528194596845</v>
      </c>
      <c r="Z310" s="49">
        <v>3.8562947190436661</v>
      </c>
      <c r="AA310" s="49">
        <v>3.7632913631110818</v>
      </c>
      <c r="AB310" s="49">
        <v>3.7067553744213351</v>
      </c>
      <c r="AC310" s="49">
        <v>3.6520065428594259</v>
      </c>
      <c r="AD310" s="49">
        <v>3.598899201571121</v>
      </c>
      <c r="AE310" s="49">
        <v>3.547305863985041</v>
      </c>
      <c r="AF310" s="50">
        <v>3.4971142863213771</v>
      </c>
    </row>
    <row r="311" spans="1:32" hidden="1">
      <c r="A311" s="49" t="s">
        <v>626</v>
      </c>
      <c r="B311" s="49">
        <v>6.1387744574056011</v>
      </c>
      <c r="C311" s="49">
        <v>5.8665193204213963</v>
      </c>
      <c r="D311" s="49">
        <v>5.6250504559690189</v>
      </c>
      <c r="E311" s="49">
        <v>5.4056916219689883</v>
      </c>
      <c r="F311" s="49">
        <v>5.2029147426643672</v>
      </c>
      <c r="G311" s="49">
        <v>5.0129968158389371</v>
      </c>
      <c r="H311" s="49">
        <v>4.833319821928483</v>
      </c>
      <c r="I311" s="49">
        <v>4.6619778514312147</v>
      </c>
      <c r="J311" s="49">
        <v>4.4975433757769228</v>
      </c>
      <c r="K311" s="49">
        <v>4.3389214380566612</v>
      </c>
      <c r="L311" s="49">
        <v>4.1852550383677061</v>
      </c>
      <c r="M311" s="49">
        <v>4.0822295906096757</v>
      </c>
      <c r="N311" s="49">
        <v>3.9862128607441369</v>
      </c>
      <c r="O311" s="49">
        <v>3.8949771500304879</v>
      </c>
      <c r="P311" s="49">
        <v>3.8081327716574198</v>
      </c>
      <c r="Q311" s="49">
        <v>3.7242370457470639</v>
      </c>
      <c r="R311" s="49">
        <v>3.6424056446716682</v>
      </c>
      <c r="S311" s="49">
        <v>3.5645036084323101</v>
      </c>
      <c r="T311" s="49">
        <v>3.489189954517661</v>
      </c>
      <c r="U311" s="49">
        <v>3.4166952831036879</v>
      </c>
      <c r="V311" s="49">
        <v>3.345921506675082</v>
      </c>
      <c r="W311" s="49">
        <v>3.2745015869261218</v>
      </c>
      <c r="X311" s="49">
        <v>3.2041166746220529</v>
      </c>
      <c r="Y311" s="49">
        <v>3.1364403807572852</v>
      </c>
      <c r="Z311" s="49">
        <v>3.077680728981298</v>
      </c>
      <c r="AA311" s="49">
        <v>2.9811707103834841</v>
      </c>
      <c r="AB311" s="49">
        <v>2.9158928327974989</v>
      </c>
      <c r="AC311" s="49">
        <v>2.853093022610159</v>
      </c>
      <c r="AD311" s="49">
        <v>2.792520901152804</v>
      </c>
      <c r="AE311" s="49">
        <v>2.7339647178030622</v>
      </c>
      <c r="AF311" s="50">
        <v>2.677243799303386</v>
      </c>
    </row>
    <row r="312" spans="1:32" hidden="1">
      <c r="A312" s="49" t="s">
        <v>627</v>
      </c>
      <c r="B312" s="49">
        <v>8.834568435760481</v>
      </c>
      <c r="C312" s="49">
        <v>8.4782004029872926</v>
      </c>
      <c r="D312" s="49">
        <v>8.1341019950995932</v>
      </c>
      <c r="E312" s="49">
        <v>7.7987923048439134</v>
      </c>
      <c r="F312" s="49">
        <v>7.4697312320401537</v>
      </c>
      <c r="G312" s="49">
        <v>7.1449910092833591</v>
      </c>
      <c r="H312" s="49">
        <v>6.8230577169646391</v>
      </c>
      <c r="I312" s="49">
        <v>6.5027055863950736</v>
      </c>
      <c r="J312" s="49">
        <v>6.1829141979453972</v>
      </c>
      <c r="K312" s="49">
        <v>5.8628120537584998</v>
      </c>
      <c r="L312" s="49">
        <v>5.5416369567137496</v>
      </c>
      <c r="M312" s="49">
        <v>5.4156495099774773</v>
      </c>
      <c r="N312" s="49">
        <v>5.3069876278916421</v>
      </c>
      <c r="O312" s="49">
        <v>5.1999526745170126</v>
      </c>
      <c r="P312" s="49">
        <v>5.0946691764418253</v>
      </c>
      <c r="Q312" s="49">
        <v>4.9917000303372294</v>
      </c>
      <c r="R312" s="49">
        <v>4.8893182106549649</v>
      </c>
      <c r="S312" s="49">
        <v>4.7877995369966424</v>
      </c>
      <c r="T312" s="49">
        <v>4.6901521156617338</v>
      </c>
      <c r="U312" s="49">
        <v>4.5915584808252952</v>
      </c>
      <c r="V312" s="49">
        <v>4.4923631011292544</v>
      </c>
      <c r="W312" s="49">
        <v>4.4024648850773449</v>
      </c>
      <c r="X312" s="49">
        <v>4.313576750051916</v>
      </c>
      <c r="Y312" s="49">
        <v>4.2247482677658406</v>
      </c>
      <c r="Z312" s="49">
        <v>4.1407795336325472</v>
      </c>
      <c r="AA312" s="49">
        <v>4.0130129549819902</v>
      </c>
      <c r="AB312" s="49">
        <v>3.918162646714658</v>
      </c>
      <c r="AC312" s="49">
        <v>3.8238494230267328</v>
      </c>
      <c r="AD312" s="49">
        <v>3.729917493349193</v>
      </c>
      <c r="AE312" s="49">
        <v>3.6362266052667378</v>
      </c>
      <c r="AF312" s="50">
        <v>3.5426493091077411</v>
      </c>
    </row>
    <row r="313" spans="1:32" hidden="1">
      <c r="A313" s="49" t="s">
        <v>628</v>
      </c>
      <c r="B313" s="49">
        <v>12.12676868368936</v>
      </c>
      <c r="C313" s="49">
        <v>11.45067483179673</v>
      </c>
      <c r="D313" s="49">
        <v>10.812630551190949</v>
      </c>
      <c r="E313" s="49">
        <v>10.200886282045589</v>
      </c>
      <c r="F313" s="49">
        <v>9.6078766258642432</v>
      </c>
      <c r="G313" s="49">
        <v>9.0284393540256254</v>
      </c>
      <c r="H313" s="49">
        <v>8.4588851261649509</v>
      </c>
      <c r="I313" s="49">
        <v>7.8964743224355098</v>
      </c>
      <c r="J313" s="49">
        <v>7.339105099233775</v>
      </c>
      <c r="K313" s="49">
        <v>6.7851183161897737</v>
      </c>
      <c r="L313" s="49">
        <v>6.2331706170231334</v>
      </c>
      <c r="M313" s="49">
        <v>6.0527859370980863</v>
      </c>
      <c r="N313" s="49">
        <v>5.8790863424978461</v>
      </c>
      <c r="O313" s="49">
        <v>5.7097836852019253</v>
      </c>
      <c r="P313" s="49">
        <v>5.5444782564815549</v>
      </c>
      <c r="Q313" s="49">
        <v>5.3816936129728408</v>
      </c>
      <c r="R313" s="49">
        <v>5.2205287394769098</v>
      </c>
      <c r="S313" s="49">
        <v>5.062891168124894</v>
      </c>
      <c r="T313" s="49">
        <v>4.9074112075778853</v>
      </c>
      <c r="U313" s="49">
        <v>4.7543244033837384</v>
      </c>
      <c r="V313" s="49">
        <v>4.6025135694723982</v>
      </c>
      <c r="W313" s="49">
        <v>4.4520712226603738</v>
      </c>
      <c r="X313" s="49">
        <v>4.3017428501019674</v>
      </c>
      <c r="Y313" s="49">
        <v>4.1532052975050018</v>
      </c>
      <c r="Z313" s="49">
        <v>4.0126470811154364</v>
      </c>
      <c r="AA313" s="49">
        <v>3.8334365038411131</v>
      </c>
      <c r="AB313" s="49">
        <v>3.6845388786150881</v>
      </c>
      <c r="AC313" s="49">
        <v>3.5371394958384572</v>
      </c>
      <c r="AD313" s="49">
        <v>3.3909620833320919</v>
      </c>
      <c r="AE313" s="49">
        <v>3.2457707720768019</v>
      </c>
      <c r="AF313" s="50">
        <v>3.1013621109862251</v>
      </c>
    </row>
    <row r="314" spans="1:32" hidden="1">
      <c r="A314" s="49" t="s">
        <v>629</v>
      </c>
      <c r="B314" s="49">
        <v>6.6765970391923846</v>
      </c>
      <c r="C314" s="49">
        <v>6.4971732403639457</v>
      </c>
      <c r="D314" s="49">
        <v>6.3336684891572723</v>
      </c>
      <c r="E314" s="49">
        <v>6.1825978425692858</v>
      </c>
      <c r="F314" s="49">
        <v>6.0414753940576196</v>
      </c>
      <c r="G314" s="49">
        <v>5.9084676736991488</v>
      </c>
      <c r="H314" s="49">
        <v>5.7821847513753202</v>
      </c>
      <c r="I314" s="49">
        <v>5.661548384836613</v>
      </c>
      <c r="J314" s="49">
        <v>5.545705545309362</v>
      </c>
      <c r="K314" s="49">
        <v>5.4339698385535238</v>
      </c>
      <c r="L314" s="49">
        <v>5.3257807081511146</v>
      </c>
      <c r="M314" s="49">
        <v>5.2143216610273244</v>
      </c>
      <c r="N314" s="49">
        <v>5.1255813589630108</v>
      </c>
      <c r="O314" s="49">
        <v>5.0397528577324504</v>
      </c>
      <c r="P314" s="49">
        <v>4.9569819980258281</v>
      </c>
      <c r="Q314" s="49">
        <v>4.8779658629477929</v>
      </c>
      <c r="R314" s="49">
        <v>4.8005262401009272</v>
      </c>
      <c r="S314" s="49">
        <v>4.725003885293722</v>
      </c>
      <c r="T314" s="49">
        <v>4.6551658876321298</v>
      </c>
      <c r="U314" s="49">
        <v>4.5849641083012802</v>
      </c>
      <c r="V314" s="49">
        <v>4.5148296033907789</v>
      </c>
      <c r="W314" s="49">
        <v>4.4532580162828408</v>
      </c>
      <c r="X314" s="49">
        <v>4.3942380803367964</v>
      </c>
      <c r="Y314" s="49">
        <v>4.3365978205178211</v>
      </c>
      <c r="Z314" s="49">
        <v>4.2863799045433559</v>
      </c>
      <c r="AA314" s="49">
        <v>4.1825372081826124</v>
      </c>
      <c r="AB314" s="49">
        <v>4.1213482494828213</v>
      </c>
      <c r="AC314" s="49">
        <v>4.0622149193674684</v>
      </c>
      <c r="AD314" s="49">
        <v>4.0049678752970861</v>
      </c>
      <c r="AE314" s="49">
        <v>3.9494589720886579</v>
      </c>
      <c r="AF314" s="50">
        <v>3.8955578351393352</v>
      </c>
    </row>
    <row r="315" spans="1:32" hidden="1">
      <c r="A315" s="49" t="s">
        <v>630</v>
      </c>
      <c r="B315" s="49">
        <v>10.32486607661691</v>
      </c>
      <c r="C315" s="49">
        <v>9.9965267456322611</v>
      </c>
      <c r="D315" s="49">
        <v>9.7133340334236618</v>
      </c>
      <c r="E315" s="49">
        <v>9.4624006654551867</v>
      </c>
      <c r="F315" s="49">
        <v>9.2356013002752473</v>
      </c>
      <c r="G315" s="49">
        <v>9.0274949720870588</v>
      </c>
      <c r="H315" s="49">
        <v>8.8342660300571243</v>
      </c>
      <c r="I315" s="49">
        <v>8.6531388643705061</v>
      </c>
      <c r="J315" s="49">
        <v>8.4820334308816339</v>
      </c>
      <c r="K315" s="49">
        <v>8.3193519722957419</v>
      </c>
      <c r="L315" s="49">
        <v>8.1638413530792988</v>
      </c>
      <c r="M315" s="49">
        <v>7.9478320891951713</v>
      </c>
      <c r="N315" s="49">
        <v>7.7592622312223716</v>
      </c>
      <c r="O315" s="49">
        <v>7.5886447108940596</v>
      </c>
      <c r="P315" s="49">
        <v>7.4320465156963147</v>
      </c>
      <c r="Q315" s="49">
        <v>7.2870414245755644</v>
      </c>
      <c r="R315" s="49">
        <v>7.1528389765737757</v>
      </c>
      <c r="S315" s="49">
        <v>7.0254409077154536</v>
      </c>
      <c r="T315" s="49">
        <v>6.9051757919936154</v>
      </c>
      <c r="U315" s="49">
        <v>6.7925707798587833</v>
      </c>
      <c r="V315" s="49">
        <v>6.682499649502736</v>
      </c>
      <c r="W315" s="49">
        <v>6.5581091134931713</v>
      </c>
      <c r="X315" s="49">
        <v>6.4391588601990151</v>
      </c>
      <c r="Y315" s="49">
        <v>6.3276590651718578</v>
      </c>
      <c r="Z315" s="49">
        <v>6.227582702326373</v>
      </c>
      <c r="AA315" s="49">
        <v>6.0819619826569529</v>
      </c>
      <c r="AB315" s="49">
        <v>5.9807755734774082</v>
      </c>
      <c r="AC315" s="49">
        <v>5.8848229756952</v>
      </c>
      <c r="AD315" s="49">
        <v>5.7934695171593962</v>
      </c>
      <c r="AE315" s="49">
        <v>5.7061931487117477</v>
      </c>
      <c r="AF315" s="50">
        <v>5.622559273484514</v>
      </c>
    </row>
    <row r="316" spans="1:32" hidden="1">
      <c r="A316" s="49" t="s">
        <v>631</v>
      </c>
      <c r="B316" s="49">
        <v>12.51992083680161</v>
      </c>
      <c r="C316" s="49">
        <v>12.12380043451668</v>
      </c>
      <c r="D316" s="49">
        <v>11.78442372544119</v>
      </c>
      <c r="E316" s="49">
        <v>11.485613943037039</v>
      </c>
      <c r="F316" s="49">
        <v>11.217173126826919</v>
      </c>
      <c r="G316" s="49">
        <v>10.972273490757861</v>
      </c>
      <c r="H316" s="49">
        <v>10.746127696501301</v>
      </c>
      <c r="I316" s="49">
        <v>10.535254030522051</v>
      </c>
      <c r="J316" s="49">
        <v>10.337043926393999</v>
      </c>
      <c r="K316" s="49">
        <v>10.14949421119058</v>
      </c>
      <c r="L316" s="49">
        <v>9.9710342857127063</v>
      </c>
      <c r="M316" s="49">
        <v>9.7048619479404028</v>
      </c>
      <c r="N316" s="49">
        <v>9.4732058187587995</v>
      </c>
      <c r="O316" s="49">
        <v>9.2641117411245659</v>
      </c>
      <c r="P316" s="49">
        <v>9.072624460488079</v>
      </c>
      <c r="Q316" s="49">
        <v>8.8956874812091531</v>
      </c>
      <c r="R316" s="49">
        <v>8.7323055863302876</v>
      </c>
      <c r="S316" s="49">
        <v>8.5774412411620418</v>
      </c>
      <c r="T316" s="49">
        <v>8.4315093416903863</v>
      </c>
      <c r="U316" s="49">
        <v>8.2951750026148368</v>
      </c>
      <c r="V316" s="49">
        <v>8.1619792477742958</v>
      </c>
      <c r="W316" s="49">
        <v>8.0106775505347407</v>
      </c>
      <c r="X316" s="49">
        <v>7.8661827134362383</v>
      </c>
      <c r="Y316" s="49">
        <v>7.7310303516317394</v>
      </c>
      <c r="Z316" s="49">
        <v>7.6102309914999458</v>
      </c>
      <c r="AA316" s="49">
        <v>7.4319737075884706</v>
      </c>
      <c r="AB316" s="49">
        <v>7.3096830924137786</v>
      </c>
      <c r="AC316" s="49">
        <v>7.1939479212776973</v>
      </c>
      <c r="AD316" s="49">
        <v>7.0839698098497417</v>
      </c>
      <c r="AE316" s="49">
        <v>6.9790921487936153</v>
      </c>
      <c r="AF316" s="50">
        <v>6.8787684136192908</v>
      </c>
    </row>
    <row r="317" spans="1:32" hidden="1">
      <c r="A317" s="49" t="s">
        <v>632</v>
      </c>
      <c r="B317" s="49">
        <v>3.7763752124521348</v>
      </c>
      <c r="C317" s="49">
        <v>3.611878503686377</v>
      </c>
      <c r="D317" s="49">
        <v>3.4644974778393229</v>
      </c>
      <c r="E317" s="49">
        <v>3.329426540473702</v>
      </c>
      <c r="F317" s="49">
        <v>3.2036037346988562</v>
      </c>
      <c r="G317" s="49">
        <v>3.0849668550702138</v>
      </c>
      <c r="H317" s="49">
        <v>2.972065696450136</v>
      </c>
      <c r="I317" s="49">
        <v>2.8638444591305769</v>
      </c>
      <c r="J317" s="49">
        <v>2.7595122970271468</v>
      </c>
      <c r="K317" s="49">
        <v>2.6584625609370449</v>
      </c>
      <c r="L317" s="49">
        <v>2.560220396220604</v>
      </c>
      <c r="M317" s="49">
        <v>2.498536299918332</v>
      </c>
      <c r="N317" s="49">
        <v>2.4407844211493668</v>
      </c>
      <c r="O317" s="49">
        <v>2.385729043779377</v>
      </c>
      <c r="P317" s="49">
        <v>2.3331531318635532</v>
      </c>
      <c r="Q317" s="49">
        <v>2.2822563495724149</v>
      </c>
      <c r="R317" s="49">
        <v>2.2325478933229368</v>
      </c>
      <c r="S317" s="49">
        <v>2.185060089024732</v>
      </c>
      <c r="T317" s="49">
        <v>2.1390491752470671</v>
      </c>
      <c r="U317" s="49">
        <v>2.094642048206425</v>
      </c>
      <c r="V317" s="49">
        <v>2.051229705643661</v>
      </c>
      <c r="W317" s="49">
        <v>2.0074995985707629</v>
      </c>
      <c r="X317" s="49">
        <v>1.9643831933752269</v>
      </c>
      <c r="Y317" s="49">
        <v>1.922806869216235</v>
      </c>
      <c r="Z317" s="49">
        <v>1.886208570274776</v>
      </c>
      <c r="AA317" s="49">
        <v>1.828739881302166</v>
      </c>
      <c r="AB317" s="49">
        <v>1.7886080921790579</v>
      </c>
      <c r="AC317" s="49">
        <v>1.7498865644432331</v>
      </c>
      <c r="AD317" s="49">
        <v>1.7124361278965561</v>
      </c>
      <c r="AE317" s="49">
        <v>1.6761390107325249</v>
      </c>
      <c r="AF317" s="50">
        <v>1.640894658441364</v>
      </c>
    </row>
    <row r="318" spans="1:32" hidden="1">
      <c r="A318" s="49" t="s">
        <v>633</v>
      </c>
      <c r="B318" s="49">
        <v>3.92808771488055</v>
      </c>
      <c r="C318" s="49">
        <v>3.7567470145972761</v>
      </c>
      <c r="D318" s="49">
        <v>3.6033780524170189</v>
      </c>
      <c r="E318" s="49">
        <v>3.4629270215541168</v>
      </c>
      <c r="F318" s="49">
        <v>3.3321736450701391</v>
      </c>
      <c r="G318" s="49">
        <v>3.2089489766616501</v>
      </c>
      <c r="H318" s="49">
        <v>3.0917276672344092</v>
      </c>
      <c r="I318" s="49">
        <v>2.979399150112052</v>
      </c>
      <c r="J318" s="49">
        <v>2.8711315104692141</v>
      </c>
      <c r="K318" s="49">
        <v>2.7662865597803981</v>
      </c>
      <c r="L318" s="49">
        <v>2.664364726877821</v>
      </c>
      <c r="M318" s="49">
        <v>2.6000746235022811</v>
      </c>
      <c r="N318" s="49">
        <v>2.5398998175418712</v>
      </c>
      <c r="O318" s="49">
        <v>2.4825459959241529</v>
      </c>
      <c r="P318" s="49">
        <v>2.4277866018508658</v>
      </c>
      <c r="Q318" s="49">
        <v>2.374783010753732</v>
      </c>
      <c r="R318" s="49">
        <v>2.3230208777995842</v>
      </c>
      <c r="S318" s="49">
        <v>2.2735839158541848</v>
      </c>
      <c r="T318" s="49">
        <v>2.2256923872654881</v>
      </c>
      <c r="U318" s="49">
        <v>2.17948002543362</v>
      </c>
      <c r="V318" s="49">
        <v>2.1343080602301781</v>
      </c>
      <c r="W318" s="49">
        <v>2.0888017533453951</v>
      </c>
      <c r="X318" s="49">
        <v>2.043935755682234</v>
      </c>
      <c r="Y318" s="49">
        <v>2.000683097671506</v>
      </c>
      <c r="Z318" s="49">
        <v>1.9626552707391509</v>
      </c>
      <c r="AA318" s="49">
        <v>1.9027011745332441</v>
      </c>
      <c r="AB318" s="49">
        <v>1.86095311705949</v>
      </c>
      <c r="AC318" s="49">
        <v>1.820683128906226</v>
      </c>
      <c r="AD318" s="49">
        <v>1.781745401679858</v>
      </c>
      <c r="AE318" s="49">
        <v>1.744016548777036</v>
      </c>
      <c r="AF318" s="50">
        <v>1.707391223868298</v>
      </c>
    </row>
    <row r="319" spans="1:32" hidden="1">
      <c r="A319" s="49" t="s">
        <v>634</v>
      </c>
      <c r="B319" s="49">
        <v>4.746294690121081</v>
      </c>
      <c r="C319" s="49">
        <v>4.5378177475424382</v>
      </c>
      <c r="D319" s="49">
        <v>4.351916885879076</v>
      </c>
      <c r="E319" s="49">
        <v>4.1822390235449749</v>
      </c>
      <c r="F319" s="49">
        <v>4.0247361603509901</v>
      </c>
      <c r="G319" s="49">
        <v>3.8766819835662161</v>
      </c>
      <c r="H319" s="49">
        <v>3.7361592665698811</v>
      </c>
      <c r="I319" s="49">
        <v>3.6017722079467158</v>
      </c>
      <c r="J319" s="49">
        <v>3.4724752937648118</v>
      </c>
      <c r="K319" s="49">
        <v>3.3474665343138472</v>
      </c>
      <c r="L319" s="49">
        <v>3.2261181855358991</v>
      </c>
      <c r="M319" s="49">
        <v>3.1476169955633511</v>
      </c>
      <c r="N319" s="49">
        <v>3.0742769528201652</v>
      </c>
      <c r="O319" s="49">
        <v>3.0044672156423791</v>
      </c>
      <c r="P319" s="49">
        <v>2.937901664922197</v>
      </c>
      <c r="Q319" s="49">
        <v>2.8735242201236431</v>
      </c>
      <c r="R319" s="49">
        <v>2.810687408589339</v>
      </c>
      <c r="S319" s="49">
        <v>2.7507542821494719</v>
      </c>
      <c r="T319" s="49">
        <v>2.692743444970108</v>
      </c>
      <c r="U319" s="49">
        <v>2.6368227634437349</v>
      </c>
      <c r="V319" s="49">
        <v>2.5821887376160602</v>
      </c>
      <c r="W319" s="49">
        <v>2.527107672883337</v>
      </c>
      <c r="X319" s="49">
        <v>2.4728109757856869</v>
      </c>
      <c r="Y319" s="49">
        <v>2.4205223209179461</v>
      </c>
      <c r="Z319" s="49">
        <v>2.374782671016582</v>
      </c>
      <c r="AA319" s="49">
        <v>2.3014556793013168</v>
      </c>
      <c r="AB319" s="49">
        <v>2.250999323264919</v>
      </c>
      <c r="AC319" s="49">
        <v>2.202382077492596</v>
      </c>
      <c r="AD319" s="49">
        <v>2.1554208914018669</v>
      </c>
      <c r="AE319" s="49">
        <v>2.109960899860909</v>
      </c>
      <c r="AF319" s="50">
        <v>2.0658699144986499</v>
      </c>
    </row>
    <row r="320" spans="1:32" hidden="1">
      <c r="A320" s="49" t="s">
        <v>635</v>
      </c>
      <c r="B320" s="49">
        <v>8.9798198134880742</v>
      </c>
      <c r="C320" s="49">
        <v>8.6299501178840963</v>
      </c>
      <c r="D320" s="49">
        <v>8.2942903926433047</v>
      </c>
      <c r="E320" s="49">
        <v>7.9691071255613117</v>
      </c>
      <c r="F320" s="49">
        <v>7.6516928470859202</v>
      </c>
      <c r="G320" s="49">
        <v>7.3400089054993378</v>
      </c>
      <c r="H320" s="49">
        <v>7.0324697718969356</v>
      </c>
      <c r="I320" s="49">
        <v>6.7278065888120882</v>
      </c>
      <c r="J320" s="49">
        <v>6.4249774193198057</v>
      </c>
      <c r="K320" s="49">
        <v>6.1231062162042198</v>
      </c>
      <c r="L320" s="49">
        <v>5.8214401005533594</v>
      </c>
      <c r="M320" s="49">
        <v>5.692474607199701</v>
      </c>
      <c r="N320" s="49">
        <v>5.583293197452738</v>
      </c>
      <c r="O320" s="49">
        <v>5.4760850838462547</v>
      </c>
      <c r="P320" s="49">
        <v>5.3710010107594988</v>
      </c>
      <c r="Q320" s="49">
        <v>5.2686928984091024</v>
      </c>
      <c r="R320" s="49">
        <v>5.1671998876296943</v>
      </c>
      <c r="S320" s="49">
        <v>5.0668432279594287</v>
      </c>
      <c r="T320" s="49">
        <v>4.9710743818825396</v>
      </c>
      <c r="U320" s="49">
        <v>4.8743902600798164</v>
      </c>
      <c r="V320" s="49">
        <v>4.7771865975905126</v>
      </c>
      <c r="W320" s="49">
        <v>4.6898018836685136</v>
      </c>
      <c r="X320" s="49">
        <v>4.6038100116034339</v>
      </c>
      <c r="Y320" s="49">
        <v>4.5181306946635189</v>
      </c>
      <c r="Z320" s="49">
        <v>4.4383087895027584</v>
      </c>
      <c r="AA320" s="49">
        <v>4.3082155501932569</v>
      </c>
      <c r="AB320" s="49">
        <v>4.216329839791495</v>
      </c>
      <c r="AC320" s="49">
        <v>4.1253383178574481</v>
      </c>
      <c r="AD320" s="49">
        <v>4.0350756845806748</v>
      </c>
      <c r="AE320" s="49">
        <v>3.945394611701722</v>
      </c>
      <c r="AF320" s="50">
        <v>3.856162678579675</v>
      </c>
    </row>
    <row r="321" spans="1:32" hidden="1">
      <c r="A321" s="49" t="s">
        <v>636</v>
      </c>
      <c r="B321" s="49">
        <v>12.87840908908812</v>
      </c>
      <c r="C321" s="49">
        <v>12.344792086963711</v>
      </c>
      <c r="D321" s="49">
        <v>11.85285339797306</v>
      </c>
      <c r="E321" s="49">
        <v>11.3899129408882</v>
      </c>
      <c r="F321" s="49">
        <v>10.947913570515031</v>
      </c>
      <c r="G321" s="49">
        <v>10.521405464981941</v>
      </c>
      <c r="H321" s="49">
        <v>10.10651744773368</v>
      </c>
      <c r="I321" s="49">
        <v>9.7003877914337142</v>
      </c>
      <c r="J321" s="49">
        <v>9.3008287348334946</v>
      </c>
      <c r="K321" s="49">
        <v>8.906118430919193</v>
      </c>
      <c r="L321" s="49">
        <v>8.5148663890023784</v>
      </c>
      <c r="M321" s="49">
        <v>8.2922025995651651</v>
      </c>
      <c r="N321" s="49">
        <v>8.0926290582174776</v>
      </c>
      <c r="O321" s="49">
        <v>7.9078846235330964</v>
      </c>
      <c r="P321" s="49">
        <v>7.7345789104932221</v>
      </c>
      <c r="Q321" s="49">
        <v>7.5706343560870941</v>
      </c>
      <c r="R321" s="49">
        <v>7.4154164303855303</v>
      </c>
      <c r="S321" s="49">
        <v>7.2654083741085964</v>
      </c>
      <c r="T321" s="49">
        <v>7.1209485240800943</v>
      </c>
      <c r="U321" s="49">
        <v>6.9825552903926704</v>
      </c>
      <c r="V321" s="49">
        <v>6.8456529368898424</v>
      </c>
      <c r="W321" s="49">
        <v>6.697581864832598</v>
      </c>
      <c r="X321" s="49">
        <v>6.5531992650648974</v>
      </c>
      <c r="Y321" s="49">
        <v>6.4143415418416758</v>
      </c>
      <c r="Z321" s="49">
        <v>6.2846315144573666</v>
      </c>
      <c r="AA321" s="49">
        <v>6.1124069344100853</v>
      </c>
      <c r="AB321" s="49">
        <v>5.9792629553177257</v>
      </c>
      <c r="AC321" s="49">
        <v>5.8496798038599733</v>
      </c>
      <c r="AD321" s="49">
        <v>5.7230875805690102</v>
      </c>
      <c r="AE321" s="49">
        <v>5.5990148940339202</v>
      </c>
      <c r="AF321" s="50">
        <v>5.4770666358200737</v>
      </c>
    </row>
    <row r="322" spans="1:32" hidden="1">
      <c r="A322" s="49" t="s">
        <v>637</v>
      </c>
      <c r="B322" s="49">
        <v>14.73704683132147</v>
      </c>
      <c r="C322" s="49">
        <v>14.1426128172491</v>
      </c>
      <c r="D322" s="49">
        <v>13.59997034507289</v>
      </c>
      <c r="E322" s="49">
        <v>13.09364941774037</v>
      </c>
      <c r="F322" s="49">
        <v>12.61383850762771</v>
      </c>
      <c r="G322" s="49">
        <v>12.15391761492627</v>
      </c>
      <c r="H322" s="49">
        <v>11.709199519949539</v>
      </c>
      <c r="I322" s="49">
        <v>11.27623345446367</v>
      </c>
      <c r="J322" s="49">
        <v>10.85239481000291</v>
      </c>
      <c r="K322" s="49">
        <v>10.43563079064098</v>
      </c>
      <c r="L322" s="49">
        <v>10.02429599698103</v>
      </c>
      <c r="M322" s="49">
        <v>9.764828329916087</v>
      </c>
      <c r="N322" s="49">
        <v>9.5341076229494934</v>
      </c>
      <c r="O322" s="49">
        <v>9.3218530092408916</v>
      </c>
      <c r="P322" s="49">
        <v>9.1238489530284639</v>
      </c>
      <c r="Q322" s="49">
        <v>8.9375138706404549</v>
      </c>
      <c r="R322" s="49">
        <v>8.7620643944557948</v>
      </c>
      <c r="S322" s="49">
        <v>8.5931196589040137</v>
      </c>
      <c r="T322" s="49">
        <v>8.4311069584554392</v>
      </c>
      <c r="U322" s="49">
        <v>8.2766789002541685</v>
      </c>
      <c r="V322" s="49">
        <v>8.1241270108851413</v>
      </c>
      <c r="W322" s="49">
        <v>7.9566778174675727</v>
      </c>
      <c r="X322" s="49">
        <v>7.7939933783608009</v>
      </c>
      <c r="Y322" s="49">
        <v>7.6383812934739819</v>
      </c>
      <c r="Z322" s="49">
        <v>7.4943887854729034</v>
      </c>
      <c r="AA322" s="49">
        <v>7.2973739277091543</v>
      </c>
      <c r="AB322" s="49">
        <v>7.1494450148822377</v>
      </c>
      <c r="AC322" s="49">
        <v>7.0061768981519146</v>
      </c>
      <c r="AD322" s="49">
        <v>6.8668685037971953</v>
      </c>
      <c r="AE322" s="49">
        <v>6.7309414059180206</v>
      </c>
      <c r="AF322" s="50">
        <v>6.5979122089679443</v>
      </c>
    </row>
    <row r="323" spans="1:32" hidden="1">
      <c r="A323" s="49" t="s">
        <v>638</v>
      </c>
      <c r="B323" s="49">
        <v>8.1182513182167995</v>
      </c>
      <c r="C323" s="49">
        <v>7.6601717317827616</v>
      </c>
      <c r="D323" s="49">
        <v>7.2231004660661897</v>
      </c>
      <c r="E323" s="49">
        <v>6.8009195026509568</v>
      </c>
      <c r="F323" s="49">
        <v>6.3897017101051272</v>
      </c>
      <c r="G323" s="49">
        <v>5.986778893837335</v>
      </c>
      <c r="H323" s="49">
        <v>5.5902551115510111</v>
      </c>
      <c r="I323" s="49">
        <v>5.1987330515744308</v>
      </c>
      <c r="J323" s="49">
        <v>4.8111509451111631</v>
      </c>
      <c r="K323" s="49">
        <v>4.4266806337031976</v>
      </c>
      <c r="L323" s="49">
        <v>4.0446612986143187</v>
      </c>
      <c r="M323" s="49">
        <v>3.926181146864574</v>
      </c>
      <c r="N323" s="49">
        <v>3.8114229630918168</v>
      </c>
      <c r="O323" s="49">
        <v>3.6991466483698239</v>
      </c>
      <c r="P323" s="49">
        <v>3.5891377011780201</v>
      </c>
      <c r="Q323" s="49">
        <v>3.4805949409725701</v>
      </c>
      <c r="R323" s="49">
        <v>3.3730291645383579</v>
      </c>
      <c r="S323" s="49">
        <v>3.267481362392135</v>
      </c>
      <c r="T323" s="49">
        <v>3.1632072262083128</v>
      </c>
      <c r="U323" s="49">
        <v>3.0603370207691469</v>
      </c>
      <c r="V323" s="49">
        <v>2.9582626563888059</v>
      </c>
      <c r="W323" s="49">
        <v>2.8569546428112078</v>
      </c>
      <c r="X323" s="49">
        <v>2.7558344731096138</v>
      </c>
      <c r="Y323" s="49">
        <v>2.6558238604845341</v>
      </c>
      <c r="Z323" s="49">
        <v>2.5603239983063459</v>
      </c>
      <c r="AA323" s="49">
        <v>2.4437422427115361</v>
      </c>
      <c r="AB323" s="49">
        <v>2.3439280136898679</v>
      </c>
      <c r="AC323" s="49">
        <v>2.2450813911920169</v>
      </c>
      <c r="AD323" s="49">
        <v>2.1470572320210839</v>
      </c>
      <c r="AE323" s="49">
        <v>2.0497323333798199</v>
      </c>
      <c r="AF323" s="50">
        <v>1.953001124967209</v>
      </c>
    </row>
    <row r="324" spans="1:32" hidden="1">
      <c r="A324" s="49" t="s">
        <v>639</v>
      </c>
      <c r="B324" s="49">
        <v>8.375179284209052</v>
      </c>
      <c r="C324" s="49">
        <v>7.9030974130789664</v>
      </c>
      <c r="D324" s="49">
        <v>7.4531458678391136</v>
      </c>
      <c r="E324" s="49">
        <v>7.0188133578116787</v>
      </c>
      <c r="F324" s="49">
        <v>6.5959183711219662</v>
      </c>
      <c r="G324" s="49">
        <v>6.1816181643409553</v>
      </c>
      <c r="H324" s="49">
        <v>5.7738911990517172</v>
      </c>
      <c r="I324" s="49">
        <v>5.3712461382366348</v>
      </c>
      <c r="J324" s="49">
        <v>4.9725483846064913</v>
      </c>
      <c r="K324" s="49">
        <v>4.576911654666362</v>
      </c>
      <c r="L324" s="49">
        <v>4.1836274793455921</v>
      </c>
      <c r="M324" s="49">
        <v>4.0611794703014441</v>
      </c>
      <c r="N324" s="49">
        <v>3.942653219241782</v>
      </c>
      <c r="O324" s="49">
        <v>3.8267490527213619</v>
      </c>
      <c r="P324" s="49">
        <v>3.7132455231111909</v>
      </c>
      <c r="Q324" s="49">
        <v>3.601301465446002</v>
      </c>
      <c r="R324" s="49">
        <v>3.4904029236788978</v>
      </c>
      <c r="S324" s="49">
        <v>3.3816518432189091</v>
      </c>
      <c r="T324" s="49">
        <v>3.2742650915736249</v>
      </c>
      <c r="U324" s="49">
        <v>3.168383044360056</v>
      </c>
      <c r="V324" s="49">
        <v>3.0633644362345902</v>
      </c>
      <c r="W324" s="49">
        <v>2.9590524972254668</v>
      </c>
      <c r="X324" s="49">
        <v>2.8549067698320898</v>
      </c>
      <c r="Y324" s="49">
        <v>2.7519015179993871</v>
      </c>
      <c r="Z324" s="49">
        <v>2.6536308637659132</v>
      </c>
      <c r="AA324" s="49">
        <v>2.5330395171803759</v>
      </c>
      <c r="AB324" s="49">
        <v>2.4301414138585531</v>
      </c>
      <c r="AC324" s="49">
        <v>2.3282280396592729</v>
      </c>
      <c r="AD324" s="49">
        <v>2.2271439206314292</v>
      </c>
      <c r="AE324" s="49">
        <v>2.1267569281209822</v>
      </c>
      <c r="AF324" s="50">
        <v>2.0269536911399588</v>
      </c>
    </row>
    <row r="325" spans="1:32" hidden="1">
      <c r="A325" s="49" t="s">
        <v>640</v>
      </c>
      <c r="B325" s="49">
        <v>9.7459231846988921</v>
      </c>
      <c r="C325" s="49">
        <v>9.1981584611909462</v>
      </c>
      <c r="D325" s="49">
        <v>8.6783574176634932</v>
      </c>
      <c r="E325" s="49">
        <v>8.1783002620725114</v>
      </c>
      <c r="F325" s="49">
        <v>7.6927117659553854</v>
      </c>
      <c r="G325" s="49">
        <v>7.2180083585477526</v>
      </c>
      <c r="H325" s="49">
        <v>6.7516439052708233</v>
      </c>
      <c r="I325" s="49">
        <v>6.2917419334700959</v>
      </c>
      <c r="J325" s="49">
        <v>5.8368764484947144</v>
      </c>
      <c r="K325" s="49">
        <v>5.3859349525277667</v>
      </c>
      <c r="L325" s="49">
        <v>4.9380293942348397</v>
      </c>
      <c r="M325" s="49">
        <v>4.794450068467496</v>
      </c>
      <c r="N325" s="49">
        <v>4.6558555973513602</v>
      </c>
      <c r="O325" s="49">
        <v>4.5205527265441816</v>
      </c>
      <c r="P325" s="49">
        <v>4.388245625089791</v>
      </c>
      <c r="Q325" s="49">
        <v>4.2578417150990049</v>
      </c>
      <c r="R325" s="49">
        <v>4.1286742223461292</v>
      </c>
      <c r="S325" s="49">
        <v>4.0021547081267013</v>
      </c>
      <c r="T325" s="49">
        <v>3.8772696256345349</v>
      </c>
      <c r="U325" s="49">
        <v>3.7541933186294911</v>
      </c>
      <c r="V325" s="49">
        <v>3.6320990828031898</v>
      </c>
      <c r="W325" s="49">
        <v>3.5113046562415859</v>
      </c>
      <c r="X325" s="49">
        <v>3.3905777723343031</v>
      </c>
      <c r="Y325" s="49">
        <v>3.271156747967443</v>
      </c>
      <c r="Z325" s="49">
        <v>3.157609848643514</v>
      </c>
      <c r="AA325" s="49">
        <v>3.015501312976272</v>
      </c>
      <c r="AB325" s="49">
        <v>2.8957618271523531</v>
      </c>
      <c r="AC325" s="49">
        <v>2.777105470138781</v>
      </c>
      <c r="AD325" s="49">
        <v>2.6593258702604419</v>
      </c>
      <c r="AE325" s="49">
        <v>2.5422467464440501</v>
      </c>
      <c r="AF325" s="50">
        <v>2.425715962564583</v>
      </c>
    </row>
    <row r="326" spans="1:32" hidden="1">
      <c r="A326" s="49" t="s">
        <v>641</v>
      </c>
      <c r="B326" s="49">
        <v>4.4447513150732414</v>
      </c>
      <c r="C326" s="49">
        <v>4.3192575607545738</v>
      </c>
      <c r="D326" s="49">
        <v>4.2028557397986166</v>
      </c>
      <c r="E326" s="49">
        <v>4.0935592696846124</v>
      </c>
      <c r="F326" s="49">
        <v>3.989950893161831</v>
      </c>
      <c r="G326" s="49">
        <v>3.8909852105298182</v>
      </c>
      <c r="H326" s="49">
        <v>3.7958696560742591</v>
      </c>
      <c r="I326" s="49">
        <v>3.7039893669232988</v>
      </c>
      <c r="J326" s="49">
        <v>3.6148579051694139</v>
      </c>
      <c r="K326" s="49">
        <v>3.5280838741171592</v>
      </c>
      <c r="L326" s="49">
        <v>3.443347667077127</v>
      </c>
      <c r="M326" s="49">
        <v>3.37210866881912</v>
      </c>
      <c r="N326" s="49">
        <v>3.3137945634401071</v>
      </c>
      <c r="O326" s="49">
        <v>3.2572073950265872</v>
      </c>
      <c r="P326" s="49">
        <v>3.2024280526770101</v>
      </c>
      <c r="Q326" s="49">
        <v>3.1498488918690248</v>
      </c>
      <c r="R326" s="49">
        <v>3.0982376423712989</v>
      </c>
      <c r="S326" s="49">
        <v>3.0477855431884899</v>
      </c>
      <c r="T326" s="49">
        <v>3.0006193021581971</v>
      </c>
      <c r="U326" s="49">
        <v>2.953320833425729</v>
      </c>
      <c r="V326" s="49">
        <v>2.9061326674681651</v>
      </c>
      <c r="W326" s="49">
        <v>2.8638722721009411</v>
      </c>
      <c r="X326" s="49">
        <v>2.823119414658108</v>
      </c>
      <c r="Y326" s="49">
        <v>2.783211007742628</v>
      </c>
      <c r="Z326" s="49">
        <v>2.7475569097927379</v>
      </c>
      <c r="AA326" s="49">
        <v>2.681699090463169</v>
      </c>
      <c r="AB326" s="49">
        <v>2.6399821723972829</v>
      </c>
      <c r="AC326" s="49">
        <v>2.599487834889596</v>
      </c>
      <c r="AD326" s="49">
        <v>2.560119298803901</v>
      </c>
      <c r="AE326" s="49">
        <v>2.521791809120594</v>
      </c>
      <c r="AF326" s="50">
        <v>2.48443069365868</v>
      </c>
    </row>
    <row r="327" spans="1:32" hidden="1">
      <c r="A327" s="49" t="s">
        <v>642</v>
      </c>
      <c r="B327" s="49">
        <v>6.0919213985308271</v>
      </c>
      <c r="C327" s="49">
        <v>5.920400847012564</v>
      </c>
      <c r="D327" s="49">
        <v>5.761485366006319</v>
      </c>
      <c r="E327" s="49">
        <v>5.6124229872950391</v>
      </c>
      <c r="F327" s="49">
        <v>5.4712505207934434</v>
      </c>
      <c r="G327" s="49">
        <v>5.3365199651902762</v>
      </c>
      <c r="H327" s="49">
        <v>5.2071336038217346</v>
      </c>
      <c r="I327" s="49">
        <v>5.0822399134658696</v>
      </c>
      <c r="J327" s="49">
        <v>4.9611652925253056</v>
      </c>
      <c r="K327" s="49">
        <v>4.8433678101503643</v>
      </c>
      <c r="L327" s="49">
        <v>4.7284049936548369</v>
      </c>
      <c r="M327" s="49">
        <v>4.6305063204028718</v>
      </c>
      <c r="N327" s="49">
        <v>4.5505253777248784</v>
      </c>
      <c r="O327" s="49">
        <v>4.472929919396238</v>
      </c>
      <c r="P327" s="49">
        <v>4.3978321516602001</v>
      </c>
      <c r="Q327" s="49">
        <v>4.3257762310988177</v>
      </c>
      <c r="R327" s="49">
        <v>4.2550531460538581</v>
      </c>
      <c r="S327" s="49">
        <v>4.1859281961785264</v>
      </c>
      <c r="T327" s="49">
        <v>4.1213507036856649</v>
      </c>
      <c r="U327" s="49">
        <v>4.05658050935451</v>
      </c>
      <c r="V327" s="49">
        <v>3.9919541262948539</v>
      </c>
      <c r="W327" s="49">
        <v>3.9341465788691261</v>
      </c>
      <c r="X327" s="49">
        <v>3.878425576345494</v>
      </c>
      <c r="Y327" s="49">
        <v>3.8238718285102542</v>
      </c>
      <c r="Z327" s="49">
        <v>3.775215216006738</v>
      </c>
      <c r="AA327" s="49">
        <v>3.6846585155886249</v>
      </c>
      <c r="AB327" s="49">
        <v>3.627582408621894</v>
      </c>
      <c r="AC327" s="49">
        <v>3.572198204802822</v>
      </c>
      <c r="AD327" s="49">
        <v>3.5183719508782239</v>
      </c>
      <c r="AE327" s="49">
        <v>3.4659863446706289</v>
      </c>
      <c r="AF327" s="50">
        <v>3.4149380464800339</v>
      </c>
    </row>
    <row r="328" spans="1:32" hidden="1">
      <c r="A328" s="49" t="s">
        <v>643</v>
      </c>
      <c r="B328" s="49">
        <v>4.5766290608118219</v>
      </c>
      <c r="C328" s="49">
        <v>4.4296081494452171</v>
      </c>
      <c r="D328" s="49">
        <v>4.3012643757918783</v>
      </c>
      <c r="E328" s="49">
        <v>4.1862918635277078</v>
      </c>
      <c r="F328" s="49">
        <v>4.0813456451516084</v>
      </c>
      <c r="G328" s="49">
        <v>3.984186110603503</v>
      </c>
      <c r="H328" s="49">
        <v>3.8932428930914531</v>
      </c>
      <c r="I328" s="49">
        <v>3.807373864690069</v>
      </c>
      <c r="J328" s="49">
        <v>3.725723292516486</v>
      </c>
      <c r="K328" s="49">
        <v>3.6476340201318078</v>
      </c>
      <c r="L328" s="49">
        <v>3.5725907850394858</v>
      </c>
      <c r="M328" s="49">
        <v>3.4795505514297602</v>
      </c>
      <c r="N328" s="49">
        <v>3.3978822173454608</v>
      </c>
      <c r="O328" s="49">
        <v>3.3236668744562832</v>
      </c>
      <c r="P328" s="49">
        <v>3.2552795430392858</v>
      </c>
      <c r="Q328" s="49">
        <v>3.1917175847575661</v>
      </c>
      <c r="R328" s="49">
        <v>3.1326539685432322</v>
      </c>
      <c r="S328" s="49">
        <v>3.0764367988441781</v>
      </c>
      <c r="T328" s="49">
        <v>3.0232012463779361</v>
      </c>
      <c r="U328" s="49">
        <v>2.973164507756993</v>
      </c>
      <c r="V328" s="49">
        <v>2.924208853870133</v>
      </c>
      <c r="W328" s="49">
        <v>2.8693714425319592</v>
      </c>
      <c r="X328" s="49">
        <v>2.816816242760785</v>
      </c>
      <c r="Y328" s="49">
        <v>2.7673737514688859</v>
      </c>
      <c r="Z328" s="49">
        <v>2.7226857933756698</v>
      </c>
      <c r="AA328" s="49">
        <v>2.6592129909630642</v>
      </c>
      <c r="AB328" s="49">
        <v>2.6141337128427509</v>
      </c>
      <c r="AC328" s="49">
        <v>2.5712512284856879</v>
      </c>
      <c r="AD328" s="49">
        <v>2.5303032705624902</v>
      </c>
      <c r="AE328" s="49">
        <v>2.4910740380413161</v>
      </c>
      <c r="AF328" s="50">
        <v>2.4533838121947111</v>
      </c>
    </row>
    <row r="329" spans="1:32" hidden="1">
      <c r="A329" s="49" t="s">
        <v>644</v>
      </c>
      <c r="B329" s="49">
        <v>5.7592377161333106</v>
      </c>
      <c r="C329" s="49">
        <v>5.5756247487124213</v>
      </c>
      <c r="D329" s="49">
        <v>5.4169094712668384</v>
      </c>
      <c r="E329" s="49">
        <v>5.276018479328247</v>
      </c>
      <c r="F329" s="49">
        <v>5.1484929321857162</v>
      </c>
      <c r="G329" s="49">
        <v>5.0313477439979577</v>
      </c>
      <c r="H329" s="49">
        <v>4.922490080560479</v>
      </c>
      <c r="I329" s="49">
        <v>4.8203980212466302</v>
      </c>
      <c r="J329" s="49">
        <v>4.7239314409645781</v>
      </c>
      <c r="K329" s="49">
        <v>4.6322149269974844</v>
      </c>
      <c r="L329" s="49">
        <v>4.5445622102296852</v>
      </c>
      <c r="M329" s="49">
        <v>4.4245825580145306</v>
      </c>
      <c r="N329" s="49">
        <v>4.3197638474250208</v>
      </c>
      <c r="O329" s="49">
        <v>4.2248665457766643</v>
      </c>
      <c r="P329" s="49">
        <v>4.1377184629382162</v>
      </c>
      <c r="Q329" s="49">
        <v>4.0569795671375273</v>
      </c>
      <c r="R329" s="49">
        <v>3.9822132104651282</v>
      </c>
      <c r="S329" s="49">
        <v>3.911211172440586</v>
      </c>
      <c r="T329" s="49">
        <v>3.8441548189140522</v>
      </c>
      <c r="U329" s="49">
        <v>3.7813351855145712</v>
      </c>
      <c r="V329" s="49">
        <v>3.7199211197325308</v>
      </c>
      <c r="W329" s="49">
        <v>3.650599758011881</v>
      </c>
      <c r="X329" s="49">
        <v>3.584291860972697</v>
      </c>
      <c r="Y329" s="49">
        <v>3.5221087245562281</v>
      </c>
      <c r="Z329" s="49">
        <v>3.4662467080303578</v>
      </c>
      <c r="AA329" s="49">
        <v>3.3852272424034728</v>
      </c>
      <c r="AB329" s="49">
        <v>3.328769301534948</v>
      </c>
      <c r="AC329" s="49">
        <v>3.275213959550066</v>
      </c>
      <c r="AD329" s="49">
        <v>3.2242111191161791</v>
      </c>
      <c r="AE329" s="49">
        <v>3.175472788626077</v>
      </c>
      <c r="AF329" s="50">
        <v>3.1287592010975231</v>
      </c>
    </row>
    <row r="330" spans="1:32" hidden="1">
      <c r="A330" s="49" t="s">
        <v>645</v>
      </c>
      <c r="B330" s="49">
        <v>6.3152084829389423</v>
      </c>
      <c r="C330" s="49">
        <v>6.0337032193827476</v>
      </c>
      <c r="D330" s="49">
        <v>5.7847676023320034</v>
      </c>
      <c r="E330" s="49">
        <v>5.559205993440008</v>
      </c>
      <c r="F330" s="49">
        <v>5.3511591439191566</v>
      </c>
      <c r="G330" s="49">
        <v>5.1566808508071871</v>
      </c>
      <c r="H330" s="49">
        <v>4.9729960191799343</v>
      </c>
      <c r="I330" s="49">
        <v>4.7980842973720108</v>
      </c>
      <c r="J330" s="49">
        <v>4.6304323665909681</v>
      </c>
      <c r="K330" s="49">
        <v>4.4688794063769981</v>
      </c>
      <c r="L330" s="49">
        <v>4.3125168160991754</v>
      </c>
      <c r="M330" s="49">
        <v>4.2057341688086796</v>
      </c>
      <c r="N330" s="49">
        <v>4.1063397282954162</v>
      </c>
      <c r="O330" s="49">
        <v>4.0119785734094533</v>
      </c>
      <c r="P330" s="49">
        <v>3.9222389827324551</v>
      </c>
      <c r="Q330" s="49">
        <v>3.835596012165051</v>
      </c>
      <c r="R330" s="49">
        <v>3.751115030447683</v>
      </c>
      <c r="S330" s="49">
        <v>3.6707680197866992</v>
      </c>
      <c r="T330" s="49">
        <v>3.593137561186309</v>
      </c>
      <c r="U330" s="49">
        <v>3.5184677011575549</v>
      </c>
      <c r="V330" s="49">
        <v>3.4455978244174621</v>
      </c>
      <c r="W330" s="49">
        <v>3.3720251203495519</v>
      </c>
      <c r="X330" s="49">
        <v>3.2995278470641671</v>
      </c>
      <c r="Y330" s="49">
        <v>3.2298757474378101</v>
      </c>
      <c r="Z330" s="49">
        <v>3.1696329384862678</v>
      </c>
      <c r="AA330" s="49">
        <v>3.069458554151784</v>
      </c>
      <c r="AB330" s="49">
        <v>3.002287921081042</v>
      </c>
      <c r="AC330" s="49">
        <v>2.9377201069138219</v>
      </c>
      <c r="AD330" s="49">
        <v>2.875490770798073</v>
      </c>
      <c r="AE330" s="49">
        <v>2.81537638568946</v>
      </c>
      <c r="AF330" s="50">
        <v>2.757186259495024</v>
      </c>
    </row>
    <row r="331" spans="1:32" hidden="1">
      <c r="A331" s="49" t="s">
        <v>646</v>
      </c>
      <c r="B331" s="49">
        <v>7.1761731897209984</v>
      </c>
      <c r="C331" s="49">
        <v>6.8711693712175883</v>
      </c>
      <c r="D331" s="49">
        <v>6.5742268309039567</v>
      </c>
      <c r="E331" s="49">
        <v>6.2828254949647437</v>
      </c>
      <c r="F331" s="49">
        <v>5.9951148549344477</v>
      </c>
      <c r="G331" s="49">
        <v>5.7096797390526577</v>
      </c>
      <c r="H331" s="49">
        <v>5.4253986781392216</v>
      </c>
      <c r="I331" s="49">
        <v>5.1413541312162252</v>
      </c>
      <c r="J331" s="49">
        <v>4.8567732773231898</v>
      </c>
      <c r="K331" s="49">
        <v>4.5709876022727816</v>
      </c>
      <c r="L331" s="49">
        <v>4.2834044605344763</v>
      </c>
      <c r="M331" s="49">
        <v>4.1817829875900019</v>
      </c>
      <c r="N331" s="49">
        <v>4.0918424064078396</v>
      </c>
      <c r="O331" s="49">
        <v>4.0029898077866681</v>
      </c>
      <c r="P331" s="49">
        <v>3.915306259167767</v>
      </c>
      <c r="Q331" s="49">
        <v>3.8291672889842339</v>
      </c>
      <c r="R331" s="49">
        <v>3.743408716834518</v>
      </c>
      <c r="S331" s="49">
        <v>3.6582142868367362</v>
      </c>
      <c r="T331" s="49">
        <v>3.5756004697057868</v>
      </c>
      <c r="U331" s="49">
        <v>3.4923309855256628</v>
      </c>
      <c r="V331" s="49">
        <v>3.4086372435829881</v>
      </c>
      <c r="W331" s="49">
        <v>3.331698449979823</v>
      </c>
      <c r="X331" s="49">
        <v>3.255321618827526</v>
      </c>
      <c r="Y331" s="49">
        <v>3.17886618102151</v>
      </c>
      <c r="Z331" s="49">
        <v>3.1055309223605101</v>
      </c>
      <c r="AA331" s="49">
        <v>3.0028716496124259</v>
      </c>
      <c r="AB331" s="49">
        <v>2.9220536880782859</v>
      </c>
      <c r="AC331" s="49">
        <v>2.841467883902538</v>
      </c>
      <c r="AD331" s="49">
        <v>2.7610053460653661</v>
      </c>
      <c r="AE331" s="49">
        <v>2.680567758460398</v>
      </c>
      <c r="AF331" s="50">
        <v>2.6000655169826699</v>
      </c>
    </row>
    <row r="332" spans="1:32" hidden="1">
      <c r="A332" s="49" t="s">
        <v>647</v>
      </c>
      <c r="B332" s="49">
        <v>9.6602021427802409</v>
      </c>
      <c r="C332" s="49">
        <v>9.2576513281579658</v>
      </c>
      <c r="D332" s="49">
        <v>8.8659704050866779</v>
      </c>
      <c r="E332" s="49">
        <v>8.4815618939877204</v>
      </c>
      <c r="F332" s="49">
        <v>8.1017677726887012</v>
      </c>
      <c r="G332" s="49">
        <v>7.724538895753982</v>
      </c>
      <c r="H332" s="49">
        <v>7.3482348794978796</v>
      </c>
      <c r="I332" s="49">
        <v>6.9714970315511042</v>
      </c>
      <c r="J332" s="49">
        <v>6.5931643048159874</v>
      </c>
      <c r="K332" s="49">
        <v>6.2122156762356457</v>
      </c>
      <c r="L332" s="49">
        <v>5.8277293287520813</v>
      </c>
      <c r="M332" s="49">
        <v>5.6903754363638317</v>
      </c>
      <c r="N332" s="49">
        <v>5.5692274047367336</v>
      </c>
      <c r="O332" s="49">
        <v>5.4495479239743183</v>
      </c>
      <c r="P332" s="49">
        <v>5.3314473916158276</v>
      </c>
      <c r="Q332" s="49">
        <v>5.2154449950988013</v>
      </c>
      <c r="R332" s="49">
        <v>5.0999209859314538</v>
      </c>
      <c r="S332" s="49">
        <v>4.9851287375759972</v>
      </c>
      <c r="T332" s="49">
        <v>4.87386468233065</v>
      </c>
      <c r="U332" s="49">
        <v>4.7616340639312478</v>
      </c>
      <c r="V332" s="49">
        <v>4.6487572366400034</v>
      </c>
      <c r="W332" s="49">
        <v>4.5456558914852021</v>
      </c>
      <c r="X332" s="49">
        <v>4.4432808475797607</v>
      </c>
      <c r="Y332" s="49">
        <v>4.3407404225986639</v>
      </c>
      <c r="Z332" s="49">
        <v>4.2424647453653277</v>
      </c>
      <c r="AA332" s="49">
        <v>4.1034866235977523</v>
      </c>
      <c r="AB332" s="49">
        <v>3.9947162230552018</v>
      </c>
      <c r="AC332" s="49">
        <v>3.8861980309662441</v>
      </c>
      <c r="AD332" s="49">
        <v>3.7777766055040001</v>
      </c>
      <c r="AE332" s="49">
        <v>3.6693109391495629</v>
      </c>
      <c r="AF332" s="50">
        <v>3.5606718564903459</v>
      </c>
    </row>
    <row r="333" spans="1:32" hidden="1">
      <c r="A333" s="49" t="s">
        <v>648</v>
      </c>
      <c r="B333" s="49">
        <v>6.4866662463713087</v>
      </c>
      <c r="C333" s="49">
        <v>6.1987520114527488</v>
      </c>
      <c r="D333" s="49">
        <v>5.9283718451741709</v>
      </c>
      <c r="E333" s="49">
        <v>5.6702319553455087</v>
      </c>
      <c r="F333" s="49">
        <v>5.4209700646803967</v>
      </c>
      <c r="G333" s="49">
        <v>5.1783139416761959</v>
      </c>
      <c r="H333" s="49">
        <v>4.9406518990930408</v>
      </c>
      <c r="I333" s="49">
        <v>4.7067951232616796</v>
      </c>
      <c r="J333" s="49">
        <v>4.4758375952424734</v>
      </c>
      <c r="K333" s="49">
        <v>4.2470692347739387</v>
      </c>
      <c r="L333" s="49">
        <v>4.0199197472532608</v>
      </c>
      <c r="M333" s="49">
        <v>3.912313604633133</v>
      </c>
      <c r="N333" s="49">
        <v>3.8142509694324578</v>
      </c>
      <c r="O333" s="49">
        <v>3.722331370482947</v>
      </c>
      <c r="P333" s="49">
        <v>3.635158266425754</v>
      </c>
      <c r="Q333" s="49">
        <v>3.5518754993010151</v>
      </c>
      <c r="R333" s="49">
        <v>3.472220280044398</v>
      </c>
      <c r="S333" s="49">
        <v>3.3947463584340092</v>
      </c>
      <c r="T333" s="49">
        <v>3.3195914614124011</v>
      </c>
      <c r="U333" s="49">
        <v>3.2469671495414629</v>
      </c>
      <c r="V333" s="49">
        <v>3.1749939335733339</v>
      </c>
      <c r="W333" s="49">
        <v>3.0983677043631959</v>
      </c>
      <c r="X333" s="49">
        <v>3.0233526581630592</v>
      </c>
      <c r="Y333" s="49">
        <v>2.9507070160313948</v>
      </c>
      <c r="Z333" s="49">
        <v>2.8819241006131029</v>
      </c>
      <c r="AA333" s="49">
        <v>2.795777340696731</v>
      </c>
      <c r="AB333" s="49">
        <v>2.7257996700186138</v>
      </c>
      <c r="AC333" s="49">
        <v>2.6574017899138189</v>
      </c>
      <c r="AD333" s="49">
        <v>2.590354465239908</v>
      </c>
      <c r="AE333" s="49">
        <v>2.524468992940943</v>
      </c>
      <c r="AF333" s="50">
        <v>2.4595881035097569</v>
      </c>
    </row>
    <row r="334" spans="1:32" hidden="1">
      <c r="A334" s="49" t="s">
        <v>649</v>
      </c>
      <c r="B334" s="49">
        <v>7.5165354584574242</v>
      </c>
      <c r="C334" s="49">
        <v>7.1938601672590634</v>
      </c>
      <c r="D334" s="49">
        <v>6.8940553713705128</v>
      </c>
      <c r="E334" s="49">
        <v>6.6103608082684708</v>
      </c>
      <c r="F334" s="49">
        <v>6.338491573908545</v>
      </c>
      <c r="G334" s="49">
        <v>6.0755595304131944</v>
      </c>
      <c r="H334" s="49">
        <v>5.8195229279200706</v>
      </c>
      <c r="I334" s="49">
        <v>5.5688819355960177</v>
      </c>
      <c r="J334" s="49">
        <v>5.3224992509548992</v>
      </c>
      <c r="K334" s="49">
        <v>5.0794889087302026</v>
      </c>
      <c r="L334" s="49">
        <v>4.8391444252925684</v>
      </c>
      <c r="M334" s="49">
        <v>4.7113836460926457</v>
      </c>
      <c r="N334" s="49">
        <v>4.596169979043923</v>
      </c>
      <c r="O334" s="49">
        <v>4.4890417783416856</v>
      </c>
      <c r="P334" s="49">
        <v>4.3881703998002708</v>
      </c>
      <c r="Q334" s="49">
        <v>4.2924363640810634</v>
      </c>
      <c r="R334" s="49">
        <v>4.2015011123284376</v>
      </c>
      <c r="S334" s="49">
        <v>4.1134626463575792</v>
      </c>
      <c r="T334" s="49">
        <v>4.028507837402322</v>
      </c>
      <c r="U334" s="49">
        <v>3.9469216492802039</v>
      </c>
      <c r="V334" s="49">
        <v>3.8662238500353201</v>
      </c>
      <c r="W334" s="49">
        <v>3.7788950882701542</v>
      </c>
      <c r="X334" s="49">
        <v>3.693768180262393</v>
      </c>
      <c r="Y334" s="49">
        <v>3.611853179692428</v>
      </c>
      <c r="Z334" s="49">
        <v>3.535137489725428</v>
      </c>
      <c r="AA334" s="49">
        <v>3.4354690487993249</v>
      </c>
      <c r="AB334" s="49">
        <v>3.3573252459610479</v>
      </c>
      <c r="AC334" s="49">
        <v>3.281366994309328</v>
      </c>
      <c r="AD334" s="49">
        <v>3.207295463599305</v>
      </c>
      <c r="AE334" s="49">
        <v>3.1348650910914722</v>
      </c>
      <c r="AF334" s="50">
        <v>3.0638716278519751</v>
      </c>
    </row>
    <row r="335" spans="1:32" hidden="1">
      <c r="A335" s="49" t="s">
        <v>650</v>
      </c>
      <c r="B335" s="49">
        <v>12.046026273211041</v>
      </c>
      <c r="C335" s="49">
        <v>11.37683159435093</v>
      </c>
      <c r="D335" s="49">
        <v>10.748021121513791</v>
      </c>
      <c r="E335" s="49">
        <v>10.14709460112647</v>
      </c>
      <c r="F335" s="49">
        <v>9.5660029211934372</v>
      </c>
      <c r="G335" s="49">
        <v>8.9992528525253555</v>
      </c>
      <c r="H335" s="49">
        <v>8.4429171619666405</v>
      </c>
      <c r="I335" s="49">
        <v>7.8940779596945916</v>
      </c>
      <c r="J335" s="49">
        <v>7.3504948010732196</v>
      </c>
      <c r="K335" s="49">
        <v>6.8103971342439964</v>
      </c>
      <c r="L335" s="49">
        <v>6.2723492523111997</v>
      </c>
      <c r="M335" s="49">
        <v>6.0918330615262732</v>
      </c>
      <c r="N335" s="49">
        <v>5.918458341298134</v>
      </c>
      <c r="O335" s="49">
        <v>5.7497592262106103</v>
      </c>
      <c r="P335" s="49">
        <v>5.5853041481318417</v>
      </c>
      <c r="Q335" s="49">
        <v>5.4235022568374669</v>
      </c>
      <c r="R335" s="49">
        <v>5.2633827665837778</v>
      </c>
      <c r="S335" s="49">
        <v>5.1069986280818149</v>
      </c>
      <c r="T335" s="49">
        <v>4.9528743104956341</v>
      </c>
      <c r="U335" s="49">
        <v>4.8012625028810163</v>
      </c>
      <c r="V335" s="49">
        <v>4.6509600064239702</v>
      </c>
      <c r="W335" s="49">
        <v>4.5024491769461692</v>
      </c>
      <c r="X335" s="49">
        <v>4.3539059836843448</v>
      </c>
      <c r="Y335" s="49">
        <v>4.2071245736365182</v>
      </c>
      <c r="Z335" s="49">
        <v>4.0687309070095683</v>
      </c>
      <c r="AA335" s="49">
        <v>3.8887298046211329</v>
      </c>
      <c r="AB335" s="49">
        <v>3.7410575733306</v>
      </c>
      <c r="AC335" s="49">
        <v>3.5947987002001591</v>
      </c>
      <c r="AD335" s="49">
        <v>3.4496451378677961</v>
      </c>
      <c r="AE335" s="49">
        <v>3.3053323219058739</v>
      </c>
      <c r="AF335" s="50">
        <v>3.161630494695689</v>
      </c>
    </row>
    <row r="336" spans="1:32" hidden="1">
      <c r="A336" s="49" t="s">
        <v>651</v>
      </c>
      <c r="B336" s="49">
        <v>6.6706097164050666</v>
      </c>
      <c r="C336" s="49">
        <v>6.4891143527872837</v>
      </c>
      <c r="D336" s="49">
        <v>6.323061301410422</v>
      </c>
      <c r="E336" s="49">
        <v>6.1690915948764102</v>
      </c>
      <c r="F336" s="49">
        <v>6.0248099171080236</v>
      </c>
      <c r="G336" s="49">
        <v>5.8884502896747737</v>
      </c>
      <c r="H336" s="49">
        <v>5.7586745851671024</v>
      </c>
      <c r="I336" s="49">
        <v>5.6344453560545311</v>
      </c>
      <c r="J336" s="49">
        <v>5.5149424328130836</v>
      </c>
      <c r="K336" s="49">
        <v>5.3995064284079062</v>
      </c>
      <c r="L336" s="49">
        <v>5.2875993942463699</v>
      </c>
      <c r="M336" s="49">
        <v>5.1771978773646099</v>
      </c>
      <c r="N336" s="49">
        <v>5.0888045277658751</v>
      </c>
      <c r="O336" s="49">
        <v>5.0032531253970758</v>
      </c>
      <c r="P336" s="49">
        <v>4.9206841755959676</v>
      </c>
      <c r="Q336" s="49">
        <v>4.841771463825375</v>
      </c>
      <c r="R336" s="49">
        <v>4.7644070946921229</v>
      </c>
      <c r="S336" s="49">
        <v>4.6889202697451866</v>
      </c>
      <c r="T336" s="49">
        <v>4.6189545653563027</v>
      </c>
      <c r="U336" s="49">
        <v>4.5486587405726118</v>
      </c>
      <c r="V336" s="49">
        <v>4.4784495271450488</v>
      </c>
      <c r="W336" s="49">
        <v>4.416552620267165</v>
      </c>
      <c r="X336" s="49">
        <v>4.3571492136012218</v>
      </c>
      <c r="Y336" s="49">
        <v>4.2991054821089296</v>
      </c>
      <c r="Z336" s="49">
        <v>4.248267076104927</v>
      </c>
      <c r="AA336" s="49">
        <v>4.1455732005495411</v>
      </c>
      <c r="AB336" s="49">
        <v>4.0841674826098302</v>
      </c>
      <c r="AC336" s="49">
        <v>4.0247740194274844</v>
      </c>
      <c r="AD336" s="49">
        <v>3.9672288686305919</v>
      </c>
      <c r="AE336" s="49">
        <v>3.9113885813317908</v>
      </c>
      <c r="AF336" s="50">
        <v>3.8571268898917799</v>
      </c>
    </row>
    <row r="337" spans="1:32" hidden="1">
      <c r="A337" s="49" t="s">
        <v>652</v>
      </c>
      <c r="B337" s="49">
        <v>7.7043288920929491</v>
      </c>
      <c r="C337" s="49">
        <v>7.4583490133990589</v>
      </c>
      <c r="D337" s="49">
        <v>7.2446997981371153</v>
      </c>
      <c r="E337" s="49">
        <v>7.0541124712372731</v>
      </c>
      <c r="F337" s="49">
        <v>6.8807411625117103</v>
      </c>
      <c r="G337" s="49">
        <v>6.720669710096578</v>
      </c>
      <c r="H337" s="49">
        <v>6.5711504243232204</v>
      </c>
      <c r="I337" s="49">
        <v>6.430183368599188</v>
      </c>
      <c r="J337" s="49">
        <v>6.296268716487214</v>
      </c>
      <c r="K337" s="49">
        <v>6.1682534133801816</v>
      </c>
      <c r="L337" s="49">
        <v>6.0452321929779043</v>
      </c>
      <c r="M337" s="49">
        <v>5.8869066190538053</v>
      </c>
      <c r="N337" s="49">
        <v>5.748204334619607</v>
      </c>
      <c r="O337" s="49">
        <v>5.6223547481500056</v>
      </c>
      <c r="P337" s="49">
        <v>5.5065506387761083</v>
      </c>
      <c r="Q337" s="49">
        <v>5.3990600402549607</v>
      </c>
      <c r="R337" s="49">
        <v>5.2993182722840118</v>
      </c>
      <c r="S337" s="49">
        <v>5.2044715880316934</v>
      </c>
      <c r="T337" s="49">
        <v>5.1147538711256422</v>
      </c>
      <c r="U337" s="49">
        <v>5.0305407202865258</v>
      </c>
      <c r="V337" s="49">
        <v>4.9481735159325861</v>
      </c>
      <c r="W337" s="49">
        <v>4.855630301195661</v>
      </c>
      <c r="X337" s="49">
        <v>4.7670039593146774</v>
      </c>
      <c r="Y337" s="49">
        <v>4.6837276267080048</v>
      </c>
      <c r="Z337" s="49">
        <v>4.6086344088331277</v>
      </c>
      <c r="AA337" s="49">
        <v>4.5010826396251593</v>
      </c>
      <c r="AB337" s="49">
        <v>4.4252632161556642</v>
      </c>
      <c r="AC337" s="49">
        <v>4.3532084692535271</v>
      </c>
      <c r="AD337" s="49">
        <v>4.2844647005561489</v>
      </c>
      <c r="AE337" s="49">
        <v>4.2186586489743014</v>
      </c>
      <c r="AF337" s="50">
        <v>4.1554795158337852</v>
      </c>
    </row>
    <row r="338" spans="1:32" hidden="1">
      <c r="A338" s="49" t="s">
        <v>653</v>
      </c>
      <c r="B338" s="49">
        <v>10.587835109530349</v>
      </c>
      <c r="C338" s="49">
        <v>10.251467185705589</v>
      </c>
      <c r="D338" s="49">
        <v>9.9616193147117453</v>
      </c>
      <c r="E338" s="49">
        <v>9.7050117899784922</v>
      </c>
      <c r="F338" s="49">
        <v>9.4732719427835619</v>
      </c>
      <c r="G338" s="49">
        <v>9.2607932597502884</v>
      </c>
      <c r="H338" s="49">
        <v>9.0636440468822421</v>
      </c>
      <c r="I338" s="49">
        <v>8.8789643221665706</v>
      </c>
      <c r="J338" s="49">
        <v>8.7046108457178857</v>
      </c>
      <c r="K338" s="49">
        <v>8.5389373444556291</v>
      </c>
      <c r="L338" s="49">
        <v>8.3806526544063367</v>
      </c>
      <c r="M338" s="49">
        <v>8.1586433949618815</v>
      </c>
      <c r="N338" s="49">
        <v>7.9649148045700056</v>
      </c>
      <c r="O338" s="49">
        <v>7.7896866716746587</v>
      </c>
      <c r="P338" s="49">
        <v>7.6289045159129483</v>
      </c>
      <c r="Q338" s="49">
        <v>7.4800672217028996</v>
      </c>
      <c r="R338" s="49">
        <v>7.3423599933899526</v>
      </c>
      <c r="S338" s="49">
        <v>7.2116610761719384</v>
      </c>
      <c r="T338" s="49">
        <v>7.088309295182718</v>
      </c>
      <c r="U338" s="49">
        <v>6.9728481882067603</v>
      </c>
      <c r="V338" s="49">
        <v>6.8599931714902516</v>
      </c>
      <c r="W338" s="49">
        <v>6.7323679277030974</v>
      </c>
      <c r="X338" s="49">
        <v>6.6103480689249077</v>
      </c>
      <c r="Y338" s="49">
        <v>6.4960072411295666</v>
      </c>
      <c r="Z338" s="49">
        <v>6.3934436455034378</v>
      </c>
      <c r="AA338" s="49">
        <v>6.2439115055191774</v>
      </c>
      <c r="AB338" s="49">
        <v>6.1401978484617539</v>
      </c>
      <c r="AC338" s="49">
        <v>6.0418808115210538</v>
      </c>
      <c r="AD338" s="49">
        <v>5.9483066922623493</v>
      </c>
      <c r="AE338" s="49">
        <v>5.8589377955755646</v>
      </c>
      <c r="AF338" s="50">
        <v>5.7733265052110863</v>
      </c>
    </row>
    <row r="339" spans="1:32" hidden="1">
      <c r="A339" s="49" t="s">
        <v>654</v>
      </c>
      <c r="B339" s="49">
        <v>3.68825429952902</v>
      </c>
      <c r="C339" s="49">
        <v>3.5275532166352308</v>
      </c>
      <c r="D339" s="49">
        <v>3.3835862384813602</v>
      </c>
      <c r="E339" s="49">
        <v>3.2516596560909359</v>
      </c>
      <c r="F339" s="49">
        <v>3.1287829557681648</v>
      </c>
      <c r="G339" s="49">
        <v>3.012942152471235</v>
      </c>
      <c r="H339" s="49">
        <v>2.902721024799725</v>
      </c>
      <c r="I339" s="49">
        <v>2.797088568699555</v>
      </c>
      <c r="J339" s="49">
        <v>2.6952725526096639</v>
      </c>
      <c r="K339" s="49">
        <v>2.5966806387044059</v>
      </c>
      <c r="L339" s="49">
        <v>2.5008492005641689</v>
      </c>
      <c r="M339" s="49">
        <v>2.440559489621561</v>
      </c>
      <c r="N339" s="49">
        <v>2.3841207381088889</v>
      </c>
      <c r="O339" s="49">
        <v>2.3303223201238539</v>
      </c>
      <c r="P339" s="49">
        <v>2.2789516115300099</v>
      </c>
      <c r="Q339" s="49">
        <v>2.2292245401889619</v>
      </c>
      <c r="R339" s="49">
        <v>2.180660285630704</v>
      </c>
      <c r="S339" s="49">
        <v>2.1342702106156199</v>
      </c>
      <c r="T339" s="49">
        <v>2.0893256751579088</v>
      </c>
      <c r="U339" s="49">
        <v>2.045951007428215</v>
      </c>
      <c r="V339" s="49">
        <v>2.0035495955060361</v>
      </c>
      <c r="W339" s="49">
        <v>1.9608346569217789</v>
      </c>
      <c r="X339" s="49">
        <v>1.9187197597651271</v>
      </c>
      <c r="Y339" s="49">
        <v>1.8781122392081431</v>
      </c>
      <c r="Z339" s="49">
        <v>1.8423790022430939</v>
      </c>
      <c r="AA339" s="49">
        <v>1.786204963939511</v>
      </c>
      <c r="AB339" s="49">
        <v>1.7470094831244309</v>
      </c>
      <c r="AC339" s="49">
        <v>1.709193824653104</v>
      </c>
      <c r="AD339" s="49">
        <v>1.6726215275401111</v>
      </c>
      <c r="AE339" s="49">
        <v>1.6371771169630931</v>
      </c>
      <c r="AF339" s="50">
        <v>1.602762003822795</v>
      </c>
    </row>
    <row r="340" spans="1:32" hidden="1">
      <c r="A340" s="49" t="s">
        <v>655</v>
      </c>
      <c r="B340" s="49">
        <v>3.8323691261030479</v>
      </c>
      <c r="C340" s="49">
        <v>3.6650890972741759</v>
      </c>
      <c r="D340" s="49">
        <v>3.515368035940619</v>
      </c>
      <c r="E340" s="49">
        <v>3.378283243539661</v>
      </c>
      <c r="F340" s="49">
        <v>3.2506984398060781</v>
      </c>
      <c r="G340" s="49">
        <v>3.130501561294937</v>
      </c>
      <c r="H340" s="49">
        <v>3.016207482732673</v>
      </c>
      <c r="I340" s="49">
        <v>2.9067350863695469</v>
      </c>
      <c r="J340" s="49">
        <v>2.8012746421960748</v>
      </c>
      <c r="K340" s="49">
        <v>2.699205078866393</v>
      </c>
      <c r="L340" s="49">
        <v>2.6000403041130871</v>
      </c>
      <c r="M340" s="49">
        <v>2.5372111435569731</v>
      </c>
      <c r="N340" s="49">
        <v>2.4784241142586181</v>
      </c>
      <c r="O340" s="49">
        <v>2.4224068532811418</v>
      </c>
      <c r="P340" s="49">
        <v>2.3689360896586309</v>
      </c>
      <c r="Q340" s="49">
        <v>2.3171877297805188</v>
      </c>
      <c r="R340" s="49">
        <v>2.2666564257304112</v>
      </c>
      <c r="S340" s="49">
        <v>2.218405677516361</v>
      </c>
      <c r="T340" s="49">
        <v>2.171669583923252</v>
      </c>
      <c r="U340" s="49">
        <v>2.1265790316736459</v>
      </c>
      <c r="V340" s="49">
        <v>2.082506853677712</v>
      </c>
      <c r="W340" s="49">
        <v>2.0381020893527642</v>
      </c>
      <c r="X340" s="49">
        <v>1.9943232133548341</v>
      </c>
      <c r="Y340" s="49">
        <v>1.952125008450897</v>
      </c>
      <c r="Z340" s="49">
        <v>1.91505114373052</v>
      </c>
      <c r="AA340" s="49">
        <v>1.8564606937809369</v>
      </c>
      <c r="AB340" s="49">
        <v>1.815731953857523</v>
      </c>
      <c r="AC340" s="49">
        <v>1.7764512881693799</v>
      </c>
      <c r="AD340" s="49">
        <v>1.738475659339408</v>
      </c>
      <c r="AE340" s="49">
        <v>1.7016840299086911</v>
      </c>
      <c r="AF340" s="50">
        <v>1.665973063158152</v>
      </c>
    </row>
    <row r="341" spans="1:32" hidden="1">
      <c r="A341" s="49" t="s">
        <v>656</v>
      </c>
      <c r="B341" s="49">
        <v>4.0192645009422536</v>
      </c>
      <c r="C341" s="49">
        <v>3.8434558362714482</v>
      </c>
      <c r="D341" s="49">
        <v>3.686321849486681</v>
      </c>
      <c r="E341" s="49">
        <v>3.5426118788041112</v>
      </c>
      <c r="F341" s="49">
        <v>3.408980341241866</v>
      </c>
      <c r="G341" s="49">
        <v>3.2831739860320019</v>
      </c>
      <c r="H341" s="49">
        <v>3.1636082451538572</v>
      </c>
      <c r="I341" s="49">
        <v>3.049129490700897</v>
      </c>
      <c r="J341" s="49">
        <v>2.9388735951912861</v>
      </c>
      <c r="K341" s="49">
        <v>2.8321776953846181</v>
      </c>
      <c r="L341" s="49">
        <v>2.7285229360007008</v>
      </c>
      <c r="M341" s="49">
        <v>2.6624592053299798</v>
      </c>
      <c r="N341" s="49">
        <v>2.6006700600920798</v>
      </c>
      <c r="O341" s="49">
        <v>2.5418084603151638</v>
      </c>
      <c r="P341" s="49">
        <v>2.4856388116926258</v>
      </c>
      <c r="Q341" s="49">
        <v>2.4312883269198089</v>
      </c>
      <c r="R341" s="49">
        <v>2.3782217464282249</v>
      </c>
      <c r="S341" s="49">
        <v>2.3275674359999292</v>
      </c>
      <c r="T341" s="49">
        <v>2.2785138497033759</v>
      </c>
      <c r="U341" s="49">
        <v>2.2312003890170802</v>
      </c>
      <c r="V341" s="49">
        <v>2.1849622068021919</v>
      </c>
      <c r="W341" s="49">
        <v>2.138366913019123</v>
      </c>
      <c r="X341" s="49">
        <v>2.0924307355589309</v>
      </c>
      <c r="Y341" s="49">
        <v>2.0481664168977418</v>
      </c>
      <c r="Z341" s="49">
        <v>2.0093320098786869</v>
      </c>
      <c r="AA341" s="49">
        <v>1.947673923526382</v>
      </c>
      <c r="AB341" s="49">
        <v>1.904954937116538</v>
      </c>
      <c r="AC341" s="49">
        <v>1.863766645297056</v>
      </c>
      <c r="AD341" s="49">
        <v>1.8239571149568949</v>
      </c>
      <c r="AE341" s="49">
        <v>1.785397794003829</v>
      </c>
      <c r="AF341" s="50">
        <v>1.747978942352971</v>
      </c>
    </row>
    <row r="342" spans="1:32" hidden="1">
      <c r="A342" s="49" t="s">
        <v>657</v>
      </c>
      <c r="B342" s="49">
        <v>4.5549315022962826</v>
      </c>
      <c r="C342" s="49">
        <v>4.3546346699635956</v>
      </c>
      <c r="D342" s="49">
        <v>4.1761170103312342</v>
      </c>
      <c r="E342" s="49">
        <v>4.0132588204819557</v>
      </c>
      <c r="F342" s="49">
        <v>3.8621611294411808</v>
      </c>
      <c r="G342" s="49">
        <v>3.7201982206425188</v>
      </c>
      <c r="H342" s="49">
        <v>3.585523773252191</v>
      </c>
      <c r="I342" s="49">
        <v>3.456793730927112</v>
      </c>
      <c r="J342" s="49">
        <v>3.3330014353938231</v>
      </c>
      <c r="K342" s="49">
        <v>3.2133747797859589</v>
      </c>
      <c r="L342" s="49">
        <v>3.0973094743215501</v>
      </c>
      <c r="M342" s="49">
        <v>3.0218058596797972</v>
      </c>
      <c r="N342" s="49">
        <v>2.9512918931249961</v>
      </c>
      <c r="O342" s="49">
        <v>2.884189538799323</v>
      </c>
      <c r="P342" s="49">
        <v>2.8202221875466229</v>
      </c>
      <c r="Q342" s="49">
        <v>2.7583678837156298</v>
      </c>
      <c r="R342" s="49">
        <v>2.6980000800979731</v>
      </c>
      <c r="S342" s="49">
        <v>2.6404384253454181</v>
      </c>
      <c r="T342" s="49">
        <v>2.5847331332063042</v>
      </c>
      <c r="U342" s="49">
        <v>2.5310469029861431</v>
      </c>
      <c r="V342" s="49">
        <v>2.4786020409844252</v>
      </c>
      <c r="W342" s="49">
        <v>2.42572505927878</v>
      </c>
      <c r="X342" s="49">
        <v>2.3736030983953671</v>
      </c>
      <c r="Y342" s="49">
        <v>2.3234209011657909</v>
      </c>
      <c r="Z342" s="49">
        <v>2.279574785597716</v>
      </c>
      <c r="AA342" s="49">
        <v>2.2090162857333491</v>
      </c>
      <c r="AB342" s="49">
        <v>2.160595498163409</v>
      </c>
      <c r="AC342" s="49">
        <v>2.113951165722606</v>
      </c>
      <c r="AD342" s="49">
        <v>2.0689061282976828</v>
      </c>
      <c r="AE342" s="49">
        <v>2.0253105119695962</v>
      </c>
      <c r="AF342" s="50">
        <v>1.983036395893615</v>
      </c>
    </row>
    <row r="343" spans="1:32" hidden="1">
      <c r="A343" s="49" t="s">
        <v>658</v>
      </c>
      <c r="B343" s="49">
        <v>9.3415315099126062</v>
      </c>
      <c r="C343" s="49">
        <v>8.9710766576837244</v>
      </c>
      <c r="D343" s="49">
        <v>8.6143395274399737</v>
      </c>
      <c r="E343" s="49">
        <v>8.2675332209362704</v>
      </c>
      <c r="F343" s="49">
        <v>7.9278999823041083</v>
      </c>
      <c r="G343" s="49">
        <v>7.5933521475959349</v>
      </c>
      <c r="H343" s="49">
        <v>7.2622552371913978</v>
      </c>
      <c r="I343" s="49">
        <v>6.9332906372218801</v>
      </c>
      <c r="J343" s="49">
        <v>6.6053651825517008</v>
      </c>
      <c r="K343" s="49">
        <v>6.2775495782921418</v>
      </c>
      <c r="L343" s="49">
        <v>5.9490351992493853</v>
      </c>
      <c r="M343" s="49">
        <v>5.8152696098089507</v>
      </c>
      <c r="N343" s="49">
        <v>5.7008381509790134</v>
      </c>
      <c r="O343" s="49">
        <v>5.5882847995854732</v>
      </c>
      <c r="P343" s="49">
        <v>5.4777529656349584</v>
      </c>
      <c r="Q343" s="49">
        <v>5.3698754546911687</v>
      </c>
      <c r="R343" s="49">
        <v>5.2627313367837552</v>
      </c>
      <c r="S343" s="49">
        <v>5.1566317124457921</v>
      </c>
      <c r="T343" s="49">
        <v>5.0549412222370229</v>
      </c>
      <c r="U343" s="49">
        <v>4.9522843268686927</v>
      </c>
      <c r="V343" s="49">
        <v>4.8490467665214023</v>
      </c>
      <c r="W343" s="49">
        <v>4.756131284008271</v>
      </c>
      <c r="X343" s="49">
        <v>4.6643713710380581</v>
      </c>
      <c r="Y343" s="49">
        <v>4.57270405284891</v>
      </c>
      <c r="Z343" s="49">
        <v>4.4865043523228421</v>
      </c>
      <c r="AA343" s="49">
        <v>4.3512794266332238</v>
      </c>
      <c r="AB343" s="49">
        <v>4.2529347068834769</v>
      </c>
      <c r="AC343" s="49">
        <v>4.1552145563612646</v>
      </c>
      <c r="AD343" s="49">
        <v>4.0579447425357733</v>
      </c>
      <c r="AE343" s="49">
        <v>3.9609682265418109</v>
      </c>
      <c r="AF343" s="50">
        <v>3.8641421076683931</v>
      </c>
    </row>
    <row r="344" spans="1:32" hidden="1">
      <c r="A344" s="49" t="s">
        <v>659</v>
      </c>
      <c r="B344" s="49">
        <v>10.03653348070686</v>
      </c>
      <c r="C344" s="49">
        <v>9.6202801861749645</v>
      </c>
      <c r="D344" s="49">
        <v>9.2344433104447496</v>
      </c>
      <c r="E344" s="49">
        <v>8.8691169080023045</v>
      </c>
      <c r="F344" s="49">
        <v>8.5179506198872108</v>
      </c>
      <c r="G344" s="49">
        <v>8.1765954694592065</v>
      </c>
      <c r="H344" s="49">
        <v>7.8419099108237109</v>
      </c>
      <c r="I344" s="49">
        <v>7.5115198708203534</v>
      </c>
      <c r="J344" s="49">
        <v>7.1835588405581738</v>
      </c>
      <c r="K344" s="49">
        <v>6.8565061041283322</v>
      </c>
      <c r="L344" s="49">
        <v>6.5290815163420657</v>
      </c>
      <c r="M344" s="49">
        <v>6.3572240631288226</v>
      </c>
      <c r="N344" s="49">
        <v>6.2022683130709266</v>
      </c>
      <c r="O344" s="49">
        <v>6.0581265767542352</v>
      </c>
      <c r="P344" s="49">
        <v>5.9222928426576003</v>
      </c>
      <c r="Q344" s="49">
        <v>5.7932279623953393</v>
      </c>
      <c r="R344" s="49">
        <v>5.6704513611908229</v>
      </c>
      <c r="S344" s="49">
        <v>5.5513789017245259</v>
      </c>
      <c r="T344" s="49">
        <v>5.4362467591950514</v>
      </c>
      <c r="U344" s="49">
        <v>5.3254212652925048</v>
      </c>
      <c r="V344" s="49">
        <v>5.2155566110732536</v>
      </c>
      <c r="W344" s="49">
        <v>5.0985096212425152</v>
      </c>
      <c r="X344" s="49">
        <v>4.9839287137403581</v>
      </c>
      <c r="Y344" s="49">
        <v>4.8731305272124086</v>
      </c>
      <c r="Z344" s="49">
        <v>4.7687212737304447</v>
      </c>
      <c r="AA344" s="49">
        <v>4.6332281123586867</v>
      </c>
      <c r="AB344" s="49">
        <v>4.5258103250475976</v>
      </c>
      <c r="AC344" s="49">
        <v>4.4206776074212204</v>
      </c>
      <c r="AD344" s="49">
        <v>4.3173966295933672</v>
      </c>
      <c r="AE344" s="49">
        <v>4.215605896308956</v>
      </c>
      <c r="AF344" s="50">
        <v>4.1149993672369538</v>
      </c>
    </row>
    <row r="345" spans="1:32" hidden="1">
      <c r="A345" s="49" t="s">
        <v>660</v>
      </c>
      <c r="B345" s="49">
        <v>12.930030331007201</v>
      </c>
      <c r="C345" s="49">
        <v>12.408841240498621</v>
      </c>
      <c r="D345" s="49">
        <v>11.93062460500337</v>
      </c>
      <c r="E345" s="49">
        <v>11.481746868441149</v>
      </c>
      <c r="F345" s="49">
        <v>11.053492580202549</v>
      </c>
      <c r="G345" s="49">
        <v>10.63991542391912</v>
      </c>
      <c r="H345" s="49">
        <v>10.23674079878988</v>
      </c>
      <c r="I345" s="49">
        <v>9.8407579604591202</v>
      </c>
      <c r="J345" s="49">
        <v>9.4494611356850697</v>
      </c>
      <c r="K345" s="49">
        <v>9.0608263342319937</v>
      </c>
      <c r="L345" s="49">
        <v>8.6731663558496823</v>
      </c>
      <c r="M345" s="49">
        <v>8.4474063947353848</v>
      </c>
      <c r="N345" s="49">
        <v>8.2455955368765057</v>
      </c>
      <c r="O345" s="49">
        <v>8.0591256886420908</v>
      </c>
      <c r="P345" s="49">
        <v>7.8844592350342531</v>
      </c>
      <c r="Q345" s="49">
        <v>7.7194260724627801</v>
      </c>
      <c r="R345" s="49">
        <v>7.563356694699662</v>
      </c>
      <c r="S345" s="49">
        <v>7.4125908080855707</v>
      </c>
      <c r="T345" s="49">
        <v>7.2674724237029302</v>
      </c>
      <c r="U345" s="49">
        <v>7.1285315477228277</v>
      </c>
      <c r="V345" s="49">
        <v>6.9910159019026263</v>
      </c>
      <c r="W345" s="49">
        <v>6.8422908056317837</v>
      </c>
      <c r="X345" s="49">
        <v>6.6972296005390728</v>
      </c>
      <c r="Y345" s="49">
        <v>6.557720756648723</v>
      </c>
      <c r="Z345" s="49">
        <v>6.4274970760847836</v>
      </c>
      <c r="AA345" s="49">
        <v>6.2530966363541864</v>
      </c>
      <c r="AB345" s="49">
        <v>6.1189344415374727</v>
      </c>
      <c r="AC345" s="49">
        <v>5.988235053332156</v>
      </c>
      <c r="AD345" s="49">
        <v>5.8603925903233023</v>
      </c>
      <c r="AE345" s="49">
        <v>5.7349030419994769</v>
      </c>
      <c r="AF345" s="50">
        <v>5.6113410983003842</v>
      </c>
    </row>
    <row r="346" spans="1:32" hidden="1">
      <c r="A346" s="49" t="s">
        <v>661</v>
      </c>
      <c r="B346" s="49">
        <v>7.9548199616025137</v>
      </c>
      <c r="C346" s="49">
        <v>7.5054456373277931</v>
      </c>
      <c r="D346" s="49">
        <v>7.0766211214214758</v>
      </c>
      <c r="E346" s="49">
        <v>6.6623493108529983</v>
      </c>
      <c r="F346" s="49">
        <v>6.2587798144884079</v>
      </c>
      <c r="G346" s="49">
        <v>5.8632958834789504</v>
      </c>
      <c r="H346" s="49">
        <v>5.4740375534686594</v>
      </c>
      <c r="I346" s="49">
        <v>5.0896335290876777</v>
      </c>
      <c r="J346" s="49">
        <v>4.7090413668780711</v>
      </c>
      <c r="K346" s="49">
        <v>4.3314475798525773</v>
      </c>
      <c r="L346" s="49">
        <v>3.9562026864907032</v>
      </c>
      <c r="M346" s="49">
        <v>3.8402703677605858</v>
      </c>
      <c r="N346" s="49">
        <v>3.727960555911376</v>
      </c>
      <c r="O346" s="49">
        <v>3.6180726203359641</v>
      </c>
      <c r="P346" s="49">
        <v>3.5104007786714839</v>
      </c>
      <c r="Q346" s="49">
        <v>3.4041684879683141</v>
      </c>
      <c r="R346" s="49">
        <v>3.298901384728643</v>
      </c>
      <c r="S346" s="49">
        <v>3.1956135260260221</v>
      </c>
      <c r="T346" s="49">
        <v>3.0935825363156</v>
      </c>
      <c r="U346" s="49">
        <v>2.9929367098865511</v>
      </c>
      <c r="V346" s="49">
        <v>2.8930850394616741</v>
      </c>
      <c r="W346" s="49">
        <v>2.793975742030725</v>
      </c>
      <c r="X346" s="49">
        <v>2.695036533126514</v>
      </c>
      <c r="Y346" s="49">
        <v>2.5971647784587519</v>
      </c>
      <c r="Z346" s="49">
        <v>2.5036714054994338</v>
      </c>
      <c r="AA346" s="49">
        <v>2.3896382487024339</v>
      </c>
      <c r="AB346" s="49">
        <v>2.2919178274455869</v>
      </c>
      <c r="AC346" s="49">
        <v>2.195124201862936</v>
      </c>
      <c r="AD346" s="49">
        <v>2.0991151883555892</v>
      </c>
      <c r="AE346" s="49">
        <v>2.0037700354049059</v>
      </c>
      <c r="AF346" s="50">
        <v>1.9089852143211949</v>
      </c>
    </row>
    <row r="347" spans="1:32" hidden="1">
      <c r="A347" s="49" t="s">
        <v>662</v>
      </c>
      <c r="B347" s="49">
        <v>8.2015575523392386</v>
      </c>
      <c r="C347" s="49">
        <v>7.7379711539710172</v>
      </c>
      <c r="D347" s="49">
        <v>7.2959073760788931</v>
      </c>
      <c r="E347" s="49">
        <v>6.869154818172432</v>
      </c>
      <c r="F347" s="49">
        <v>6.4537283560391838</v>
      </c>
      <c r="G347" s="49">
        <v>6.04692209788975</v>
      </c>
      <c r="H347" s="49">
        <v>5.6468148504957334</v>
      </c>
      <c r="I347" s="49">
        <v>5.2519921035689698</v>
      </c>
      <c r="J347" s="49">
        <v>4.8613803350328979</v>
      </c>
      <c r="K347" s="49">
        <v>4.4741434571668854</v>
      </c>
      <c r="L347" s="49">
        <v>4.089615497748718</v>
      </c>
      <c r="M347" s="49">
        <v>3.9699585100092878</v>
      </c>
      <c r="N347" s="49">
        <v>3.8541113885107001</v>
      </c>
      <c r="O347" s="49">
        <v>3.7408013277341792</v>
      </c>
      <c r="P347" s="49">
        <v>3.6298080591223472</v>
      </c>
      <c r="Q347" s="49">
        <v>3.5203093328439752</v>
      </c>
      <c r="R347" s="49">
        <v>3.411803101623422</v>
      </c>
      <c r="S347" s="49">
        <v>3.3053574266013608</v>
      </c>
      <c r="T347" s="49">
        <v>3.2002084859421549</v>
      </c>
      <c r="U347" s="49">
        <v>3.096489844606094</v>
      </c>
      <c r="V347" s="49">
        <v>2.9935775296863971</v>
      </c>
      <c r="W347" s="49">
        <v>2.891577604676693</v>
      </c>
      <c r="X347" s="49">
        <v>2.789721458732457</v>
      </c>
      <c r="Y347" s="49">
        <v>2.6889519092631882</v>
      </c>
      <c r="Z347" s="49">
        <v>2.592747121152601</v>
      </c>
      <c r="AA347" s="49">
        <v>2.4749199633340182</v>
      </c>
      <c r="AB347" s="49">
        <v>2.3742004811990318</v>
      </c>
      <c r="AC347" s="49">
        <v>2.274414438663511</v>
      </c>
      <c r="AD347" s="49">
        <v>2.1754105432903801</v>
      </c>
      <c r="AE347" s="49">
        <v>2.0770601442041601</v>
      </c>
      <c r="AF347" s="50">
        <v>1.9792527808743079</v>
      </c>
    </row>
    <row r="348" spans="1:32" hidden="1">
      <c r="A348" s="49" t="s">
        <v>663</v>
      </c>
      <c r="B348" s="49">
        <v>8.5170520055258017</v>
      </c>
      <c r="C348" s="49">
        <v>8.0362806700751541</v>
      </c>
      <c r="D348" s="49">
        <v>7.5782338868425061</v>
      </c>
      <c r="E348" s="49">
        <v>7.1363534485500129</v>
      </c>
      <c r="F348" s="49">
        <v>6.7064325527511421</v>
      </c>
      <c r="G348" s="49">
        <v>6.2856154181380344</v>
      </c>
      <c r="H348" s="49">
        <v>5.871874931709697</v>
      </c>
      <c r="I348" s="49">
        <v>5.4637190131315778</v>
      </c>
      <c r="J348" s="49">
        <v>5.0600156219871639</v>
      </c>
      <c r="K348" s="49">
        <v>4.6598834000516112</v>
      </c>
      <c r="L348" s="49">
        <v>4.2626205840394382</v>
      </c>
      <c r="M348" s="49">
        <v>4.1380400113131524</v>
      </c>
      <c r="N348" s="49">
        <v>4.0175131977732699</v>
      </c>
      <c r="O348" s="49">
        <v>3.8996852865490101</v>
      </c>
      <c r="P348" s="49">
        <v>3.784322749493747</v>
      </c>
      <c r="Q348" s="49">
        <v>3.6705499391610159</v>
      </c>
      <c r="R348" s="49">
        <v>3.5578321286167149</v>
      </c>
      <c r="S348" s="49">
        <v>3.4473092581433562</v>
      </c>
      <c r="T348" s="49">
        <v>3.3381674500441449</v>
      </c>
      <c r="U348" s="49">
        <v>3.2305499592726101</v>
      </c>
      <c r="V348" s="49">
        <v>3.123791535033321</v>
      </c>
      <c r="W348" s="49">
        <v>3.0181353792304431</v>
      </c>
      <c r="X348" s="49">
        <v>2.9125628071980958</v>
      </c>
      <c r="Y348" s="49">
        <v>2.808075577650877</v>
      </c>
      <c r="Z348" s="49">
        <v>2.7083682231000772</v>
      </c>
      <c r="AA348" s="49">
        <v>2.5855986132928428</v>
      </c>
      <c r="AB348" s="49">
        <v>2.4809463863488599</v>
      </c>
      <c r="AC348" s="49">
        <v>2.3772032459174768</v>
      </c>
      <c r="AD348" s="49">
        <v>2.274203636006642</v>
      </c>
      <c r="AE348" s="49">
        <v>2.1718063577922799</v>
      </c>
      <c r="AF348" s="50">
        <v>2.0698897681402051</v>
      </c>
    </row>
    <row r="349" spans="1:32" hidden="1">
      <c r="A349" s="49" t="s">
        <v>664</v>
      </c>
      <c r="B349" s="49">
        <v>9.4183638464731043</v>
      </c>
      <c r="C349" s="49">
        <v>8.888899323065159</v>
      </c>
      <c r="D349" s="49">
        <v>8.3858714285172464</v>
      </c>
      <c r="E349" s="49">
        <v>7.9015203822365576</v>
      </c>
      <c r="F349" s="49">
        <v>7.4308660973073124</v>
      </c>
      <c r="G349" s="49">
        <v>6.9705254627749946</v>
      </c>
      <c r="H349" s="49">
        <v>6.5180947674622534</v>
      </c>
      <c r="I349" s="49">
        <v>6.0718025239181088</v>
      </c>
      <c r="J349" s="49">
        <v>5.630302559470695</v>
      </c>
      <c r="K349" s="49">
        <v>5.1925447060309153</v>
      </c>
      <c r="L349" s="49">
        <v>4.7576907365572474</v>
      </c>
      <c r="M349" s="49">
        <v>4.6191751693776508</v>
      </c>
      <c r="N349" s="49">
        <v>4.4853703549961619</v>
      </c>
      <c r="O349" s="49">
        <v>4.3546777745782563</v>
      </c>
      <c r="P349" s="49">
        <v>4.2268173979190937</v>
      </c>
      <c r="Q349" s="49">
        <v>4.1007580815965738</v>
      </c>
      <c r="R349" s="49">
        <v>3.975870599755289</v>
      </c>
      <c r="S349" s="49">
        <v>3.8534851324158441</v>
      </c>
      <c r="T349" s="49">
        <v>3.732645481684211</v>
      </c>
      <c r="U349" s="49">
        <v>3.6135153764866028</v>
      </c>
      <c r="V349" s="49">
        <v>3.4953151938038558</v>
      </c>
      <c r="W349" s="49">
        <v>3.3780622455835769</v>
      </c>
      <c r="X349" s="49">
        <v>3.2609571991046562</v>
      </c>
      <c r="Y349" s="49">
        <v>3.145172174492628</v>
      </c>
      <c r="Z349" s="49">
        <v>3.035031240963439</v>
      </c>
      <c r="AA349" s="49">
        <v>2.8979706921422541</v>
      </c>
      <c r="AB349" s="49">
        <v>2.7821515681919329</v>
      </c>
      <c r="AC349" s="49">
        <v>2.667457954820367</v>
      </c>
      <c r="AD349" s="49">
        <v>2.5537002588743629</v>
      </c>
      <c r="AE349" s="49">
        <v>2.440717083306764</v>
      </c>
      <c r="AF349" s="50">
        <v>2.3283696764723749</v>
      </c>
    </row>
    <row r="350" spans="1:32" hidden="1">
      <c r="A350" s="49" t="s">
        <v>665</v>
      </c>
      <c r="B350" s="49">
        <v>6.1159725697997427</v>
      </c>
      <c r="C350" s="49">
        <v>5.9498667898083184</v>
      </c>
      <c r="D350" s="49">
        <v>5.7980167408266379</v>
      </c>
      <c r="E350" s="49">
        <v>5.657327459887127</v>
      </c>
      <c r="F350" s="49">
        <v>5.5255921126520464</v>
      </c>
      <c r="G350" s="49">
        <v>5.4011838720208596</v>
      </c>
      <c r="H350" s="49">
        <v>5.2828702204849884</v>
      </c>
      <c r="I350" s="49">
        <v>5.1696957464810467</v>
      </c>
      <c r="J350" s="49">
        <v>5.0609052808131203</v>
      </c>
      <c r="K350" s="49">
        <v>4.9558918310612166</v>
      </c>
      <c r="L350" s="49">
        <v>4.8541603232708983</v>
      </c>
      <c r="M350" s="49">
        <v>4.7527521154471541</v>
      </c>
      <c r="N350" s="49">
        <v>4.6716640852136608</v>
      </c>
      <c r="O350" s="49">
        <v>4.5931979438606199</v>
      </c>
      <c r="P350" s="49">
        <v>4.5174841610844521</v>
      </c>
      <c r="Q350" s="49">
        <v>4.4451460005167318</v>
      </c>
      <c r="R350" s="49">
        <v>4.3742365705983532</v>
      </c>
      <c r="S350" s="49">
        <v>4.305060392811102</v>
      </c>
      <c r="T350" s="49">
        <v>4.2409855034154837</v>
      </c>
      <c r="U350" s="49">
        <v>4.1766047137788389</v>
      </c>
      <c r="V350" s="49">
        <v>4.1123029983171513</v>
      </c>
      <c r="W350" s="49">
        <v>4.0556505295364493</v>
      </c>
      <c r="X350" s="49">
        <v>4.0013071137424712</v>
      </c>
      <c r="Y350" s="49">
        <v>3.948224880984029</v>
      </c>
      <c r="Z350" s="49">
        <v>3.9018113413688749</v>
      </c>
      <c r="AA350" s="49">
        <v>3.8074306985507471</v>
      </c>
      <c r="AB350" s="49">
        <v>3.7512437915484118</v>
      </c>
      <c r="AC350" s="49">
        <v>3.696921345174339</v>
      </c>
      <c r="AD350" s="49">
        <v>3.6443122360458009</v>
      </c>
      <c r="AE350" s="49">
        <v>3.593284233962716</v>
      </c>
      <c r="AF350" s="50">
        <v>3.5437209480173339</v>
      </c>
    </row>
    <row r="351" spans="1:32" hidden="1">
      <c r="A351" s="49" t="s">
        <v>666</v>
      </c>
      <c r="B351" s="49">
        <v>6.1166838083252237</v>
      </c>
      <c r="C351" s="49">
        <v>5.9204224320976451</v>
      </c>
      <c r="D351" s="49">
        <v>5.7492278706364299</v>
      </c>
      <c r="E351" s="49">
        <v>5.5959563447336986</v>
      </c>
      <c r="F351" s="49">
        <v>5.4561036376350129</v>
      </c>
      <c r="G351" s="49">
        <v>5.3266535276495466</v>
      </c>
      <c r="H351" s="49">
        <v>5.2054907540207029</v>
      </c>
      <c r="I351" s="49">
        <v>5.0910765967795673</v>
      </c>
      <c r="J351" s="49">
        <v>4.9822579297478509</v>
      </c>
      <c r="K351" s="49">
        <v>4.8781489957931479</v>
      </c>
      <c r="L351" s="49">
        <v>4.7780550952670451</v>
      </c>
      <c r="M351" s="49">
        <v>4.6535398832369754</v>
      </c>
      <c r="N351" s="49">
        <v>4.5442684355769147</v>
      </c>
      <c r="O351" s="49">
        <v>4.4449868042110099</v>
      </c>
      <c r="P351" s="49">
        <v>4.3535164530891937</v>
      </c>
      <c r="Q351" s="49">
        <v>4.2685132030193778</v>
      </c>
      <c r="R351" s="49">
        <v>4.1895386439215807</v>
      </c>
      <c r="S351" s="49">
        <v>4.114378152391831</v>
      </c>
      <c r="T351" s="49">
        <v>4.0432129794576026</v>
      </c>
      <c r="U351" s="49">
        <v>3.976334345601968</v>
      </c>
      <c r="V351" s="49">
        <v>3.910903094185687</v>
      </c>
      <c r="W351" s="49">
        <v>3.8375836397268488</v>
      </c>
      <c r="X351" s="49">
        <v>3.7673213356494251</v>
      </c>
      <c r="Y351" s="49">
        <v>3.701229351790797</v>
      </c>
      <c r="Z351" s="49">
        <v>3.641508336710086</v>
      </c>
      <c r="AA351" s="49">
        <v>3.5566035902920081</v>
      </c>
      <c r="AB351" s="49">
        <v>3.4963530763386088</v>
      </c>
      <c r="AC351" s="49">
        <v>3.439044500797404</v>
      </c>
      <c r="AD351" s="49">
        <v>3.384326161514764</v>
      </c>
      <c r="AE351" s="49">
        <v>3.3319086742263799</v>
      </c>
      <c r="AF351" s="50">
        <v>3.28155104630549</v>
      </c>
    </row>
    <row r="352" spans="1:32" hidden="1">
      <c r="A352" s="49" t="s">
        <v>667</v>
      </c>
      <c r="B352" s="49">
        <v>4.5859827955130674</v>
      </c>
      <c r="C352" s="49">
        <v>4.3842662438913331</v>
      </c>
      <c r="D352" s="49">
        <v>4.2045068857859764</v>
      </c>
      <c r="E352" s="49">
        <v>4.0405361273267202</v>
      </c>
      <c r="F352" s="49">
        <v>3.888423892780164</v>
      </c>
      <c r="G352" s="49">
        <v>3.7455235489257239</v>
      </c>
      <c r="H352" s="49">
        <v>3.6099740889031851</v>
      </c>
      <c r="I352" s="49">
        <v>3.480420781835865</v>
      </c>
      <c r="J352" s="49">
        <v>3.355848987197465</v>
      </c>
      <c r="K352" s="49">
        <v>3.2354804857970372</v>
      </c>
      <c r="L352" s="49">
        <v>3.1187062122399412</v>
      </c>
      <c r="M352" s="49">
        <v>3.0426545316907321</v>
      </c>
      <c r="N352" s="49">
        <v>2.9716348754895048</v>
      </c>
      <c r="O352" s="49">
        <v>2.9040554564911001</v>
      </c>
      <c r="P352" s="49">
        <v>2.839637175368297</v>
      </c>
      <c r="Q352" s="49">
        <v>2.77734922229841</v>
      </c>
      <c r="R352" s="49">
        <v>2.716559638292313</v>
      </c>
      <c r="S352" s="49">
        <v>2.6585993003663759</v>
      </c>
      <c r="T352" s="49">
        <v>2.6025102445865609</v>
      </c>
      <c r="U352" s="49">
        <v>2.5484565064895341</v>
      </c>
      <c r="V352" s="49">
        <v>2.495653739692973</v>
      </c>
      <c r="W352" s="49">
        <v>2.442411943944828</v>
      </c>
      <c r="X352" s="49">
        <v>2.3899307622725541</v>
      </c>
      <c r="Y352" s="49">
        <v>2.339405000952377</v>
      </c>
      <c r="Z352" s="49">
        <v>2.295268289099778</v>
      </c>
      <c r="AA352" s="49">
        <v>2.2241917797758028</v>
      </c>
      <c r="AB352" s="49">
        <v>2.175440038354191</v>
      </c>
      <c r="AC352" s="49">
        <v>2.1284790680397032</v>
      </c>
      <c r="AD352" s="49">
        <v>2.0831302163269538</v>
      </c>
      <c r="AE352" s="49">
        <v>2.0392423482080142</v>
      </c>
      <c r="AF352" s="50">
        <v>1.9966864678095211</v>
      </c>
    </row>
    <row r="353" spans="1:32" hidden="1">
      <c r="A353" s="49" t="s">
        <v>668</v>
      </c>
      <c r="B353" s="49">
        <v>8.6424134976947755</v>
      </c>
      <c r="C353" s="49">
        <v>8.2924151385100302</v>
      </c>
      <c r="D353" s="49">
        <v>7.9553100587984833</v>
      </c>
      <c r="E353" s="49">
        <v>7.6277896122541966</v>
      </c>
      <c r="F353" s="49">
        <v>7.3074605912719948</v>
      </c>
      <c r="G353" s="49">
        <v>6.992527242814246</v>
      </c>
      <c r="H353" s="49">
        <v>6.6815993191761409</v>
      </c>
      <c r="I353" s="49">
        <v>6.3735707060722362</v>
      </c>
      <c r="J353" s="49">
        <v>6.0675396522899439</v>
      </c>
      <c r="K353" s="49">
        <v>5.7627545916644713</v>
      </c>
      <c r="L353" s="49">
        <v>5.4585762884724298</v>
      </c>
      <c r="M353" s="49">
        <v>5.3352167041698273</v>
      </c>
      <c r="N353" s="49">
        <v>5.2294607239849427</v>
      </c>
      <c r="O353" s="49">
        <v>5.1254759525752487</v>
      </c>
      <c r="P353" s="49">
        <v>5.0233959276059901</v>
      </c>
      <c r="Q353" s="49">
        <v>4.9237994570340682</v>
      </c>
      <c r="R353" s="49">
        <v>4.8249438308218036</v>
      </c>
      <c r="S353" s="49">
        <v>4.7271143022775801</v>
      </c>
      <c r="T353" s="49">
        <v>4.6333766286849496</v>
      </c>
      <c r="U353" s="49">
        <v>4.5388418249579949</v>
      </c>
      <c r="V353" s="49">
        <v>4.4438616261611914</v>
      </c>
      <c r="W353" s="49">
        <v>4.3574285987038044</v>
      </c>
      <c r="X353" s="49">
        <v>4.2723030541008544</v>
      </c>
      <c r="Y353" s="49">
        <v>4.1875294548866062</v>
      </c>
      <c r="Z353" s="49">
        <v>4.1080395458956964</v>
      </c>
      <c r="AA353" s="49">
        <v>3.983951560368665</v>
      </c>
      <c r="AB353" s="49">
        <v>3.8939023863549269</v>
      </c>
      <c r="AC353" s="49">
        <v>3.8047376646491169</v>
      </c>
      <c r="AD353" s="49">
        <v>3.716315746424776</v>
      </c>
      <c r="AE353" s="49">
        <v>3.628511198154404</v>
      </c>
      <c r="AF353" s="50">
        <v>3.5412120972038039</v>
      </c>
    </row>
    <row r="354" spans="1:32" hidden="1">
      <c r="A354" s="49" t="s">
        <v>669</v>
      </c>
      <c r="B354" s="49">
        <v>8.5535912622644066</v>
      </c>
      <c r="C354" s="49">
        <v>8.1784215582767992</v>
      </c>
      <c r="D354" s="49">
        <v>7.8267424398048728</v>
      </c>
      <c r="E354" s="49">
        <v>7.4913174841005947</v>
      </c>
      <c r="F354" s="49">
        <v>7.1675429104601038</v>
      </c>
      <c r="G354" s="49">
        <v>6.8523003068764918</v>
      </c>
      <c r="H354" s="49">
        <v>6.5433709681482952</v>
      </c>
      <c r="I354" s="49">
        <v>6.2391117589300968</v>
      </c>
      <c r="J354" s="49">
        <v>5.9382640300891074</v>
      </c>
      <c r="K354" s="49">
        <v>5.6398350988902788</v>
      </c>
      <c r="L354" s="49">
        <v>5.3430215895703332</v>
      </c>
      <c r="M354" s="49">
        <v>5.2003607446007978</v>
      </c>
      <c r="N354" s="49">
        <v>5.0705665730146343</v>
      </c>
      <c r="O354" s="49">
        <v>4.9490479859972938</v>
      </c>
      <c r="P354" s="49">
        <v>4.8339190279507793</v>
      </c>
      <c r="Q354" s="49">
        <v>4.7240233042788828</v>
      </c>
      <c r="R354" s="49">
        <v>4.6190052605685734</v>
      </c>
      <c r="S354" s="49">
        <v>4.516912740500052</v>
      </c>
      <c r="T354" s="49">
        <v>4.417930934555792</v>
      </c>
      <c r="U354" s="49">
        <v>4.3223445627193264</v>
      </c>
      <c r="V354" s="49">
        <v>4.2276176785660162</v>
      </c>
      <c r="W354" s="49">
        <v>4.1267696942982672</v>
      </c>
      <c r="X354" s="49">
        <v>4.028019059291525</v>
      </c>
      <c r="Y354" s="49">
        <v>3.932383689113387</v>
      </c>
      <c r="Z354" s="49">
        <v>3.8418700888408681</v>
      </c>
      <c r="AA354" s="49">
        <v>3.7278886221702039</v>
      </c>
      <c r="AB354" s="49">
        <v>3.6355997505007971</v>
      </c>
      <c r="AC354" s="49">
        <v>3.5453470632311981</v>
      </c>
      <c r="AD354" s="49">
        <v>3.4568177380494749</v>
      </c>
      <c r="AE354" s="49">
        <v>3.369753759489555</v>
      </c>
      <c r="AF354" s="50">
        <v>3.283939601360597</v>
      </c>
    </row>
    <row r="355" spans="1:32" hidden="1">
      <c r="A355" s="49" t="s">
        <v>670</v>
      </c>
      <c r="B355" s="49">
        <v>9.5384194167204637</v>
      </c>
      <c r="C355" s="49">
        <v>9.0032458795492261</v>
      </c>
      <c r="D355" s="49">
        <v>8.4947629341448234</v>
      </c>
      <c r="E355" s="49">
        <v>8.0047875155431516</v>
      </c>
      <c r="F355" s="49">
        <v>7.5280510844532644</v>
      </c>
      <c r="G355" s="49">
        <v>7.0609597626898069</v>
      </c>
      <c r="H355" s="49">
        <v>6.600946602276446</v>
      </c>
      <c r="I355" s="49">
        <v>6.1461072697870094</v>
      </c>
      <c r="J355" s="49">
        <v>5.6949827993263593</v>
      </c>
      <c r="K355" s="49">
        <v>5.2464237333848054</v>
      </c>
      <c r="L355" s="49">
        <v>4.7995017340471158</v>
      </c>
      <c r="M355" s="49">
        <v>4.6593811772785241</v>
      </c>
      <c r="N355" s="49">
        <v>4.5239067315559964</v>
      </c>
      <c r="O355" s="49">
        <v>4.3915282072732786</v>
      </c>
      <c r="P355" s="49">
        <v>4.2619805570859857</v>
      </c>
      <c r="Q355" s="49">
        <v>4.1342609514689608</v>
      </c>
      <c r="R355" s="49">
        <v>4.0077567939928649</v>
      </c>
      <c r="S355" s="49">
        <v>3.8837793528729971</v>
      </c>
      <c r="T355" s="49">
        <v>3.7613954789605279</v>
      </c>
      <c r="U355" s="49">
        <v>3.6407715488952181</v>
      </c>
      <c r="V355" s="49">
        <v>3.521143904009</v>
      </c>
      <c r="W355" s="49">
        <v>3.402104921064145</v>
      </c>
      <c r="X355" s="49">
        <v>3.2833691583690481</v>
      </c>
      <c r="Y355" s="49">
        <v>3.1661046117097338</v>
      </c>
      <c r="Z355" s="49">
        <v>3.054625605222435</v>
      </c>
      <c r="AA355" s="49">
        <v>2.916500851819062</v>
      </c>
      <c r="AB355" s="49">
        <v>2.7996879141109399</v>
      </c>
      <c r="AC355" s="49">
        <v>2.684183063119205</v>
      </c>
      <c r="AD355" s="49">
        <v>2.5698083760184738</v>
      </c>
      <c r="AE355" s="49">
        <v>2.4564131602644599</v>
      </c>
      <c r="AF355" s="50">
        <v>2.3438686105320041</v>
      </c>
    </row>
    <row r="356" spans="1:32" hidden="1">
      <c r="A356" s="49" t="s">
        <v>671</v>
      </c>
      <c r="B356" s="49">
        <v>3.6048208932800141</v>
      </c>
      <c r="C356" s="49">
        <v>3.506059489929608</v>
      </c>
      <c r="D356" s="49">
        <v>3.4155307748201862</v>
      </c>
      <c r="E356" s="49">
        <v>3.33145681051113</v>
      </c>
      <c r="F356" s="49">
        <v>3.2525700568021318</v>
      </c>
      <c r="G356" s="49">
        <v>3.177936292267356</v>
      </c>
      <c r="H356" s="49">
        <v>3.1068478956544339</v>
      </c>
      <c r="I356" s="49">
        <v>3.0387564917041399</v>
      </c>
      <c r="J356" s="49">
        <v>2.9732287805294488</v>
      </c>
      <c r="K356" s="49">
        <v>2.909916618217772</v>
      </c>
      <c r="L356" s="49">
        <v>2.848536181603825</v>
      </c>
      <c r="M356" s="49">
        <v>2.7891201424030831</v>
      </c>
      <c r="N356" s="49">
        <v>2.741424436597375</v>
      </c>
      <c r="O356" s="49">
        <v>2.6952492525063398</v>
      </c>
      <c r="P356" s="49">
        <v>2.6506695660287241</v>
      </c>
      <c r="Q356" s="49">
        <v>2.6080443200792431</v>
      </c>
      <c r="R356" s="49">
        <v>2.5662514170896351</v>
      </c>
      <c r="S356" s="49">
        <v>2.525466168962339</v>
      </c>
      <c r="T356" s="49">
        <v>2.4876291092475009</v>
      </c>
      <c r="U356" s="49">
        <v>2.4496243298163511</v>
      </c>
      <c r="V356" s="49">
        <v>2.411673554618373</v>
      </c>
      <c r="W356" s="49">
        <v>2.378142518624867</v>
      </c>
      <c r="X356" s="49">
        <v>2.3459505468900339</v>
      </c>
      <c r="Y356" s="49">
        <v>2.3144937473379739</v>
      </c>
      <c r="Z356" s="49">
        <v>2.2868877575470452</v>
      </c>
      <c r="AA356" s="49">
        <v>2.2316518082457431</v>
      </c>
      <c r="AB356" s="49">
        <v>2.1984308624400879</v>
      </c>
      <c r="AC356" s="49">
        <v>2.1662922225300729</v>
      </c>
      <c r="AD356" s="49">
        <v>2.1351487034937811</v>
      </c>
      <c r="AE356" s="49">
        <v>2.104924008366436</v>
      </c>
      <c r="AF356" s="50">
        <v>2.0755509685873119</v>
      </c>
    </row>
    <row r="357" spans="1:32" hidden="1">
      <c r="A357" s="49" t="s">
        <v>672</v>
      </c>
      <c r="B357" s="49">
        <v>4.5364824303833551</v>
      </c>
      <c r="C357" s="49">
        <v>4.4134240135122624</v>
      </c>
      <c r="D357" s="49">
        <v>4.300999847142406</v>
      </c>
      <c r="E357" s="49">
        <v>4.1969072389150917</v>
      </c>
      <c r="F357" s="49">
        <v>4.0995044728200423</v>
      </c>
      <c r="G357" s="49">
        <v>4.007581486237771</v>
      </c>
      <c r="H357" s="49">
        <v>3.9202216653254869</v>
      </c>
      <c r="I357" s="49">
        <v>3.8367146186740011</v>
      </c>
      <c r="J357" s="49">
        <v>3.7564989744935189</v>
      </c>
      <c r="K357" s="49">
        <v>3.6791236336520279</v>
      </c>
      <c r="L357" s="49">
        <v>3.6042207870535048</v>
      </c>
      <c r="M357" s="49">
        <v>3.5288971550161601</v>
      </c>
      <c r="N357" s="49">
        <v>3.4687297514842101</v>
      </c>
      <c r="O357" s="49">
        <v>3.4105137832597059</v>
      </c>
      <c r="P357" s="49">
        <v>3.354346362557957</v>
      </c>
      <c r="Q357" s="49">
        <v>3.3006921205267759</v>
      </c>
      <c r="R357" s="49">
        <v>3.2480987399789778</v>
      </c>
      <c r="S357" s="49">
        <v>3.1967932751674231</v>
      </c>
      <c r="T357" s="49">
        <v>3.1492871784329441</v>
      </c>
      <c r="U357" s="49">
        <v>3.101547979510316</v>
      </c>
      <c r="V357" s="49">
        <v>3.0538629198933389</v>
      </c>
      <c r="W357" s="49">
        <v>3.0118916768603881</v>
      </c>
      <c r="X357" s="49">
        <v>2.9716352073777919</v>
      </c>
      <c r="Y357" s="49">
        <v>2.9323121481176568</v>
      </c>
      <c r="Z357" s="49">
        <v>2.8979529227358491</v>
      </c>
      <c r="AA357" s="49">
        <v>2.8278369455667289</v>
      </c>
      <c r="AB357" s="49">
        <v>2.7861827780737549</v>
      </c>
      <c r="AC357" s="49">
        <v>2.7459121140164342</v>
      </c>
      <c r="AD357" s="49">
        <v>2.7069121477137781</v>
      </c>
      <c r="AE357" s="49">
        <v>2.6690841824323179</v>
      </c>
      <c r="AF357" s="50">
        <v>2.6323413497815018</v>
      </c>
    </row>
    <row r="358" spans="1:32" hidden="1">
      <c r="A358" s="49" t="s">
        <v>673</v>
      </c>
      <c r="B358" s="49">
        <v>5.9947423402004834</v>
      </c>
      <c r="C358" s="49">
        <v>5.8337966697476737</v>
      </c>
      <c r="D358" s="49">
        <v>5.6872276847858219</v>
      </c>
      <c r="E358" s="49">
        <v>5.5518965094657116</v>
      </c>
      <c r="F358" s="49">
        <v>5.4255644574223281</v>
      </c>
      <c r="G358" s="49">
        <v>5.3065807227478778</v>
      </c>
      <c r="H358" s="49">
        <v>5.1936941541455743</v>
      </c>
      <c r="I358" s="49">
        <v>5.0859344526503207</v>
      </c>
      <c r="J358" s="49">
        <v>4.9825342575484051</v>
      </c>
      <c r="K358" s="49">
        <v>4.8828763676187368</v>
      </c>
      <c r="L358" s="49">
        <v>4.7864569849219896</v>
      </c>
      <c r="M358" s="49">
        <v>4.6862510549646856</v>
      </c>
      <c r="N358" s="49">
        <v>4.6065568236518981</v>
      </c>
      <c r="O358" s="49">
        <v>4.5294866159977403</v>
      </c>
      <c r="P358" s="49">
        <v>4.4551720240999906</v>
      </c>
      <c r="Q358" s="49">
        <v>4.3842423639937858</v>
      </c>
      <c r="R358" s="49">
        <v>4.3147306950037017</v>
      </c>
      <c r="S358" s="49">
        <v>4.2469446873931798</v>
      </c>
      <c r="T358" s="49">
        <v>4.1842854814253654</v>
      </c>
      <c r="U358" s="49">
        <v>4.121292240228529</v>
      </c>
      <c r="V358" s="49">
        <v>4.0583542883653694</v>
      </c>
      <c r="W358" s="49">
        <v>4.0031394142132033</v>
      </c>
      <c r="X358" s="49">
        <v>3.950228411996104</v>
      </c>
      <c r="Y358" s="49">
        <v>3.8985633897698309</v>
      </c>
      <c r="Z358" s="49">
        <v>3.8536011845865579</v>
      </c>
      <c r="AA358" s="49">
        <v>3.760212719651344</v>
      </c>
      <c r="AB358" s="49">
        <v>3.7053412806831281</v>
      </c>
      <c r="AC358" s="49">
        <v>3.6523261801367282</v>
      </c>
      <c r="AD358" s="49">
        <v>3.601014755596899</v>
      </c>
      <c r="AE358" s="49">
        <v>3.5512734590406838</v>
      </c>
      <c r="AF358" s="50">
        <v>3.502984766635334</v>
      </c>
    </row>
    <row r="359" spans="1:32" hidden="1">
      <c r="A359" s="49" t="s">
        <v>674</v>
      </c>
      <c r="B359" s="49">
        <v>8.5543795409670036</v>
      </c>
      <c r="C359" s="49">
        <v>8.2809534802188196</v>
      </c>
      <c r="D359" s="49">
        <v>8.0433395236574619</v>
      </c>
      <c r="E359" s="49">
        <v>7.8312929032612146</v>
      </c>
      <c r="F359" s="49">
        <v>7.6383530879327877</v>
      </c>
      <c r="G359" s="49">
        <v>7.4601929130387621</v>
      </c>
      <c r="H359" s="49">
        <v>7.2937769834467874</v>
      </c>
      <c r="I359" s="49">
        <v>7.1368965527889996</v>
      </c>
      <c r="J359" s="49">
        <v>6.9878957522133742</v>
      </c>
      <c r="K359" s="49">
        <v>6.8455020782895426</v>
      </c>
      <c r="L359" s="49">
        <v>6.7087169721057434</v>
      </c>
      <c r="M359" s="49">
        <v>6.5330773054601714</v>
      </c>
      <c r="N359" s="49">
        <v>6.3791890692326483</v>
      </c>
      <c r="O359" s="49">
        <v>6.2395476123806732</v>
      </c>
      <c r="P359" s="49">
        <v>6.1110411607826371</v>
      </c>
      <c r="Q359" s="49">
        <v>5.9917497732012812</v>
      </c>
      <c r="R359" s="49">
        <v>5.8810472252845267</v>
      </c>
      <c r="S359" s="49">
        <v>5.7757706441130274</v>
      </c>
      <c r="T359" s="49">
        <v>5.6761789606643784</v>
      </c>
      <c r="U359" s="49">
        <v>5.5826881267527009</v>
      </c>
      <c r="V359" s="49">
        <v>5.491243670932147</v>
      </c>
      <c r="W359" s="49">
        <v>5.3885293163467276</v>
      </c>
      <c r="X359" s="49">
        <v>5.2901565918974747</v>
      </c>
      <c r="Y359" s="49">
        <v>5.1977134765188779</v>
      </c>
      <c r="Z359" s="49">
        <v>5.114339207787447</v>
      </c>
      <c r="AA359" s="49">
        <v>4.9949991337581414</v>
      </c>
      <c r="AB359" s="49">
        <v>4.9108225441894318</v>
      </c>
      <c r="AC359" s="49">
        <v>4.830818578294017</v>
      </c>
      <c r="AD359" s="49">
        <v>4.7544844295896791</v>
      </c>
      <c r="AE359" s="49">
        <v>4.681406432429255</v>
      </c>
      <c r="AF359" s="50">
        <v>4.6112401423530436</v>
      </c>
    </row>
    <row r="360" spans="1:32" hidden="1">
      <c r="A360" s="49" t="s">
        <v>675</v>
      </c>
      <c r="B360" s="49">
        <v>10.699344044748919</v>
      </c>
      <c r="C360" s="49">
        <v>10.35918962488142</v>
      </c>
      <c r="D360" s="49">
        <v>10.06594906008284</v>
      </c>
      <c r="E360" s="49">
        <v>9.8062487539135397</v>
      </c>
      <c r="F360" s="49">
        <v>9.5716574339257434</v>
      </c>
      <c r="G360" s="49">
        <v>9.3565298186524615</v>
      </c>
      <c r="H360" s="49">
        <v>9.156907425419492</v>
      </c>
      <c r="I360" s="49">
        <v>8.9699111322236114</v>
      </c>
      <c r="J360" s="49">
        <v>8.7933836653411408</v>
      </c>
      <c r="K360" s="49">
        <v>8.6256682538000824</v>
      </c>
      <c r="L360" s="49">
        <v>8.4654657607606367</v>
      </c>
      <c r="M360" s="49">
        <v>8.2412890480154193</v>
      </c>
      <c r="N360" s="49">
        <v>8.0456464299968964</v>
      </c>
      <c r="O360" s="49">
        <v>7.8686704154595608</v>
      </c>
      <c r="P360" s="49">
        <v>7.7062701561830123</v>
      </c>
      <c r="Q360" s="49">
        <v>7.5559220304375847</v>
      </c>
      <c r="R360" s="49">
        <v>7.4168036699725848</v>
      </c>
      <c r="S360" s="49">
        <v>7.2847567835129476</v>
      </c>
      <c r="T360" s="49">
        <v>7.16012292902625</v>
      </c>
      <c r="U360" s="49">
        <v>7.0434501501747411</v>
      </c>
      <c r="V360" s="49">
        <v>6.9294074425573076</v>
      </c>
      <c r="W360" s="49">
        <v>6.8004708486928616</v>
      </c>
      <c r="X360" s="49">
        <v>6.6771893643213698</v>
      </c>
      <c r="Y360" s="49">
        <v>6.5616542592380416</v>
      </c>
      <c r="Z360" s="49">
        <v>6.4579986400711711</v>
      </c>
      <c r="AA360" s="49">
        <v>6.3069699806176809</v>
      </c>
      <c r="AB360" s="49">
        <v>6.2021556837162262</v>
      </c>
      <c r="AC360" s="49">
        <v>6.1027844316708686</v>
      </c>
      <c r="AD360" s="49">
        <v>6.008196602869841</v>
      </c>
      <c r="AE360" s="49">
        <v>5.9178496318688163</v>
      </c>
      <c r="AF360" s="50">
        <v>5.8312918469960406</v>
      </c>
    </row>
    <row r="361" spans="1:32" hidden="1">
      <c r="A361" s="49" t="s">
        <v>676</v>
      </c>
      <c r="B361" s="49">
        <v>4.0158576543058748</v>
      </c>
      <c r="C361" s="49">
        <v>3.8402255424042382</v>
      </c>
      <c r="D361" s="49">
        <v>3.683229847298835</v>
      </c>
      <c r="E361" s="49">
        <v>3.539632869654624</v>
      </c>
      <c r="F361" s="49">
        <v>3.4060973454491501</v>
      </c>
      <c r="G361" s="49">
        <v>3.2803756674845279</v>
      </c>
      <c r="H361" s="49">
        <v>3.1608872657625788</v>
      </c>
      <c r="I361" s="49">
        <v>3.046481444977216</v>
      </c>
      <c r="J361" s="49">
        <v>2.9362962912588122</v>
      </c>
      <c r="K361" s="49">
        <v>2.8296706529186459</v>
      </c>
      <c r="L361" s="49">
        <v>2.7260870254532881</v>
      </c>
      <c r="M361" s="49">
        <v>2.66008469006155</v>
      </c>
      <c r="N361" s="49">
        <v>2.598353694772789</v>
      </c>
      <c r="O361" s="49">
        <v>2.5395480966884572</v>
      </c>
      <c r="P361" s="49">
        <v>2.483431923248038</v>
      </c>
      <c r="Q361" s="49">
        <v>2.4291333728510902</v>
      </c>
      <c r="R361" s="49">
        <v>2.376117851196867</v>
      </c>
      <c r="S361" s="49">
        <v>2.325510975030225</v>
      </c>
      <c r="T361" s="49">
        <v>2.276502422523059</v>
      </c>
      <c r="U361" s="49">
        <v>2.229230880882159</v>
      </c>
      <c r="V361" s="49">
        <v>2.1830327519947428</v>
      </c>
      <c r="W361" s="49">
        <v>2.1364792067676599</v>
      </c>
      <c r="X361" s="49">
        <v>2.0905837864164978</v>
      </c>
      <c r="Y361" s="49">
        <v>2.0463570649574039</v>
      </c>
      <c r="Z361" s="49">
        <v>2.007549610521556</v>
      </c>
      <c r="AA361" s="49">
        <v>1.9459655710232739</v>
      </c>
      <c r="AB361" s="49">
        <v>1.9032817459512981</v>
      </c>
      <c r="AC361" s="49">
        <v>1.8621265204688049</v>
      </c>
      <c r="AD361" s="49">
        <v>1.822348564820742</v>
      </c>
      <c r="AE361" s="49">
        <v>1.783819832209703</v>
      </c>
      <c r="AF361" s="50">
        <v>1.746431008706399</v>
      </c>
    </row>
    <row r="362" spans="1:32" hidden="1">
      <c r="A362" s="49" t="s">
        <v>677</v>
      </c>
      <c r="B362" s="49">
        <v>4.1908911021422126</v>
      </c>
      <c r="C362" s="49">
        <v>4.0073434109686374</v>
      </c>
      <c r="D362" s="49">
        <v>3.8434005120150951</v>
      </c>
      <c r="E362" s="49">
        <v>3.693551371664868</v>
      </c>
      <c r="F362" s="49">
        <v>3.5542845871816762</v>
      </c>
      <c r="G362" s="49">
        <v>3.4232352862528952</v>
      </c>
      <c r="H362" s="49">
        <v>3.2987404476476052</v>
      </c>
      <c r="I362" s="49">
        <v>3.1795893597818949</v>
      </c>
      <c r="J362" s="49">
        <v>3.064875163189182</v>
      </c>
      <c r="K362" s="49">
        <v>2.9539022372952841</v>
      </c>
      <c r="L362" s="49">
        <v>2.8461261045238522</v>
      </c>
      <c r="M362" s="49">
        <v>2.7771040071477371</v>
      </c>
      <c r="N362" s="49">
        <v>2.7125715586917738</v>
      </c>
      <c r="O362" s="49">
        <v>2.6511126831261942</v>
      </c>
      <c r="P362" s="49">
        <v>2.5924793548977139</v>
      </c>
      <c r="Q362" s="49">
        <v>2.535754275128562</v>
      </c>
      <c r="R362" s="49">
        <v>2.480374953715184</v>
      </c>
      <c r="S362" s="49">
        <v>2.427526384293142</v>
      </c>
      <c r="T362" s="49">
        <v>2.376355854980484</v>
      </c>
      <c r="U362" s="49">
        <v>2.3270095448123569</v>
      </c>
      <c r="V362" s="49">
        <v>2.2787890680593361</v>
      </c>
      <c r="W362" s="49">
        <v>2.23018929514163</v>
      </c>
      <c r="X362" s="49">
        <v>2.182278503288885</v>
      </c>
      <c r="Y362" s="49">
        <v>2.13611988152749</v>
      </c>
      <c r="Z362" s="49">
        <v>2.0956581259187508</v>
      </c>
      <c r="AA362" s="49">
        <v>2.0312355767496388</v>
      </c>
      <c r="AB362" s="49">
        <v>1.986691020191615</v>
      </c>
      <c r="AC362" s="49">
        <v>1.94374997749746</v>
      </c>
      <c r="AD362" s="49">
        <v>1.9022527647473479</v>
      </c>
      <c r="AE362" s="49">
        <v>1.862064280389967</v>
      </c>
      <c r="AF362" s="50">
        <v>1.8230692015518959</v>
      </c>
    </row>
    <row r="363" spans="1:32" hidden="1">
      <c r="A363" s="49" t="s">
        <v>678</v>
      </c>
      <c r="B363" s="49">
        <v>4.8837171542795978</v>
      </c>
      <c r="C363" s="49">
        <v>4.6685083754351879</v>
      </c>
      <c r="D363" s="49">
        <v>4.4769376688624103</v>
      </c>
      <c r="E363" s="49">
        <v>4.3023588178032437</v>
      </c>
      <c r="F363" s="49">
        <v>4.1405373850989156</v>
      </c>
      <c r="G363" s="49">
        <v>3.988621731771071</v>
      </c>
      <c r="H363" s="49">
        <v>3.8446066734804609</v>
      </c>
      <c r="I363" s="49">
        <v>3.7070325074879982</v>
      </c>
      <c r="J363" s="49">
        <v>3.5748059619487198</v>
      </c>
      <c r="K363" s="49">
        <v>3.447088500395818</v>
      </c>
      <c r="L363" s="49">
        <v>3.3232238453615222</v>
      </c>
      <c r="M363" s="49">
        <v>3.2420011277213949</v>
      </c>
      <c r="N363" s="49">
        <v>3.166188493365182</v>
      </c>
      <c r="O363" s="49">
        <v>3.0940726767784179</v>
      </c>
      <c r="P363" s="49">
        <v>3.025353206758028</v>
      </c>
      <c r="Q363" s="49">
        <v>2.9589207084658939</v>
      </c>
      <c r="R363" s="49">
        <v>2.8940951068949121</v>
      </c>
      <c r="S363" s="49">
        <v>2.8323085342514398</v>
      </c>
      <c r="T363" s="49">
        <v>2.7725300952579151</v>
      </c>
      <c r="U363" s="49">
        <v>2.7149362806596669</v>
      </c>
      <c r="V363" s="49">
        <v>2.6586831076765152</v>
      </c>
      <c r="W363" s="49">
        <v>2.601956276556955</v>
      </c>
      <c r="X363" s="49">
        <v>2.5460424229943528</v>
      </c>
      <c r="Y363" s="49">
        <v>2.4922272332578901</v>
      </c>
      <c r="Z363" s="49">
        <v>2.4452813545687988</v>
      </c>
      <c r="AA363" s="49">
        <v>2.36934313565036</v>
      </c>
      <c r="AB363" s="49">
        <v>2.317421157196097</v>
      </c>
      <c r="AC363" s="49">
        <v>2.267420980733367</v>
      </c>
      <c r="AD363" s="49">
        <v>2.2191504482994602</v>
      </c>
      <c r="AE363" s="49">
        <v>2.1724470093247099</v>
      </c>
      <c r="AF363" s="50">
        <v>2.127171933563464</v>
      </c>
    </row>
    <row r="364" spans="1:32" hidden="1">
      <c r="A364" s="49" t="s">
        <v>679</v>
      </c>
      <c r="B364" s="49">
        <v>5.2987536039420684</v>
      </c>
      <c r="C364" s="49">
        <v>5.0766517755916416</v>
      </c>
      <c r="D364" s="49">
        <v>4.8622165645844291</v>
      </c>
      <c r="E364" s="49">
        <v>4.6536022352730244</v>
      </c>
      <c r="F364" s="49">
        <v>4.4494796156680927</v>
      </c>
      <c r="G364" s="49">
        <v>4.2488570670569121</v>
      </c>
      <c r="H364" s="49">
        <v>4.0509724516912069</v>
      </c>
      <c r="I364" s="49">
        <v>3.8552248577590889</v>
      </c>
      <c r="J364" s="49">
        <v>3.661129759971721</v>
      </c>
      <c r="K364" s="49">
        <v>3.4682885986935861</v>
      </c>
      <c r="L364" s="49">
        <v>3.2763675574962541</v>
      </c>
      <c r="M364" s="49">
        <v>3.201078353136098</v>
      </c>
      <c r="N364" s="49">
        <v>3.1359151103712488</v>
      </c>
      <c r="O364" s="49">
        <v>3.0717991895530719</v>
      </c>
      <c r="P364" s="49">
        <v>3.0088079923527671</v>
      </c>
      <c r="Q364" s="49">
        <v>2.947274597046988</v>
      </c>
      <c r="R364" s="49">
        <v>2.886199554459222</v>
      </c>
      <c r="S364" s="49">
        <v>2.825747172175979</v>
      </c>
      <c r="T364" s="49">
        <v>2.7676789011975642</v>
      </c>
      <c r="U364" s="49">
        <v>2.7091879106585921</v>
      </c>
      <c r="V364" s="49">
        <v>2.6504763249304109</v>
      </c>
      <c r="W364" s="49">
        <v>2.596637535827321</v>
      </c>
      <c r="X364" s="49">
        <v>2.5435777092151808</v>
      </c>
      <c r="Y364" s="49">
        <v>2.490749000475641</v>
      </c>
      <c r="Z364" s="49">
        <v>2.4409877223088938</v>
      </c>
      <c r="AA364" s="49">
        <v>2.3656177818286488</v>
      </c>
      <c r="AB364" s="49">
        <v>2.3098469623356568</v>
      </c>
      <c r="AC364" s="49">
        <v>2.2546178101595862</v>
      </c>
      <c r="AD364" s="49">
        <v>2.1998504680117321</v>
      </c>
      <c r="AE364" s="49">
        <v>2.1454744500030691</v>
      </c>
      <c r="AF364" s="50">
        <v>2.091427092120032</v>
      </c>
    </row>
    <row r="365" spans="1:32" hidden="1">
      <c r="A365" s="49" t="s">
        <v>680</v>
      </c>
      <c r="B365" s="49">
        <v>6.35827211579935</v>
      </c>
      <c r="C365" s="49">
        <v>6.1018352148322563</v>
      </c>
      <c r="D365" s="49">
        <v>5.8550546691762726</v>
      </c>
      <c r="E365" s="49">
        <v>5.6154963576667667</v>
      </c>
      <c r="F365" s="49">
        <v>5.3814021481357699</v>
      </c>
      <c r="G365" s="49">
        <v>5.1514552070417423</v>
      </c>
      <c r="H365" s="49">
        <v>4.9246383518814341</v>
      </c>
      <c r="I365" s="49">
        <v>4.7001445037416083</v>
      </c>
      <c r="J365" s="49">
        <v>4.4773178492622749</v>
      </c>
      <c r="K365" s="49">
        <v>4.2556138942211188</v>
      </c>
      <c r="L365" s="49">
        <v>4.03457156700917</v>
      </c>
      <c r="M365" s="49">
        <v>3.9437351713580231</v>
      </c>
      <c r="N365" s="49">
        <v>3.8660209268763022</v>
      </c>
      <c r="O365" s="49">
        <v>3.789609545272941</v>
      </c>
      <c r="P365" s="49">
        <v>3.714599832055566</v>
      </c>
      <c r="Q365" s="49">
        <v>3.6414226342064029</v>
      </c>
      <c r="R365" s="49">
        <v>3.568777117201265</v>
      </c>
      <c r="S365" s="49">
        <v>3.4968754483900062</v>
      </c>
      <c r="T365" s="49">
        <v>3.4280026380639872</v>
      </c>
      <c r="U365" s="49">
        <v>3.358512481372383</v>
      </c>
      <c r="V365" s="49">
        <v>3.28866709763293</v>
      </c>
      <c r="W365" s="49">
        <v>3.2253075578508179</v>
      </c>
      <c r="X365" s="49">
        <v>3.1629025076859709</v>
      </c>
      <c r="Y365" s="49">
        <v>3.100738885309144</v>
      </c>
      <c r="Z365" s="49">
        <v>3.0424901332438852</v>
      </c>
      <c r="AA365" s="49">
        <v>2.950993236076473</v>
      </c>
      <c r="AB365" s="49">
        <v>2.8848341265153872</v>
      </c>
      <c r="AC365" s="49">
        <v>2.8193099949171532</v>
      </c>
      <c r="AD365" s="49">
        <v>2.7543141171914032</v>
      </c>
      <c r="AE365" s="49">
        <v>2.689751820237452</v>
      </c>
      <c r="AF365" s="50">
        <v>2.6255384621258728</v>
      </c>
    </row>
    <row r="366" spans="1:32" hidden="1">
      <c r="A366" s="49" t="s">
        <v>681</v>
      </c>
      <c r="B366" s="49">
        <v>8.0202221576738193</v>
      </c>
      <c r="C366" s="49">
        <v>7.7097446383825696</v>
      </c>
      <c r="D366" s="49">
        <v>7.4120049937081678</v>
      </c>
      <c r="E366" s="49">
        <v>7.1236245840311936</v>
      </c>
      <c r="F366" s="49">
        <v>6.842150747136059</v>
      </c>
      <c r="G366" s="49">
        <v>6.565734150322502</v>
      </c>
      <c r="H366" s="49">
        <v>6.2929339476162642</v>
      </c>
      <c r="I366" s="49">
        <v>6.0225944933473299</v>
      </c>
      <c r="J366" s="49">
        <v>5.7537642229922836</v>
      </c>
      <c r="K366" s="49">
        <v>5.485640463152035</v>
      </c>
      <c r="L366" s="49">
        <v>5.2175307684253438</v>
      </c>
      <c r="M366" s="49">
        <v>5.1022978508919428</v>
      </c>
      <c r="N366" s="49">
        <v>5.0048508791914141</v>
      </c>
      <c r="O366" s="49">
        <v>4.9091301367253024</v>
      </c>
      <c r="P366" s="49">
        <v>4.8152686524233506</v>
      </c>
      <c r="Q366" s="49">
        <v>4.7238502155093034</v>
      </c>
      <c r="R366" s="49">
        <v>4.6331070336233564</v>
      </c>
      <c r="S366" s="49">
        <v>4.5433261666752607</v>
      </c>
      <c r="T366" s="49">
        <v>4.4576081814959228</v>
      </c>
      <c r="U366" s="49">
        <v>4.3710018783978892</v>
      </c>
      <c r="V366" s="49">
        <v>4.2838624563571948</v>
      </c>
      <c r="W366" s="49">
        <v>4.2054218322272794</v>
      </c>
      <c r="X366" s="49">
        <v>4.1283122592965684</v>
      </c>
      <c r="Y366" s="49">
        <v>4.0515672142265888</v>
      </c>
      <c r="Z366" s="49">
        <v>3.9801776565304809</v>
      </c>
      <c r="AA366" s="49">
        <v>3.8636556600604499</v>
      </c>
      <c r="AB366" s="49">
        <v>3.7815879272213699</v>
      </c>
      <c r="AC366" s="49">
        <v>3.7004210835731</v>
      </c>
      <c r="AD366" s="49">
        <v>3.6200116401921458</v>
      </c>
      <c r="AE366" s="49">
        <v>3.5402323898443848</v>
      </c>
      <c r="AF366" s="50">
        <v>3.460969677084254</v>
      </c>
    </row>
    <row r="367" spans="1:32" hidden="1">
      <c r="A367" s="49" t="s">
        <v>682</v>
      </c>
      <c r="B367" s="49">
        <v>11.332793891504769</v>
      </c>
      <c r="C367" s="49">
        <v>10.856330093277061</v>
      </c>
      <c r="D367" s="49">
        <v>10.413293013184409</v>
      </c>
      <c r="E367" s="49">
        <v>9.9928833609195689</v>
      </c>
      <c r="F367" s="49">
        <v>9.5881895157608774</v>
      </c>
      <c r="G367" s="49">
        <v>9.1944897121347431</v>
      </c>
      <c r="H367" s="49">
        <v>8.808384899525203</v>
      </c>
      <c r="I367" s="49">
        <v>8.4273184137043433</v>
      </c>
      <c r="J367" s="49">
        <v>8.0492924171099087</v>
      </c>
      <c r="K367" s="49">
        <v>7.6726916184461764</v>
      </c>
      <c r="L367" s="49">
        <v>7.2961688400313198</v>
      </c>
      <c r="M367" s="49">
        <v>7.103458491285922</v>
      </c>
      <c r="N367" s="49">
        <v>6.9293063785957116</v>
      </c>
      <c r="O367" s="49">
        <v>6.767057039162121</v>
      </c>
      <c r="P367" s="49">
        <v>6.6139745940450902</v>
      </c>
      <c r="Q367" s="49">
        <v>6.4683805673134831</v>
      </c>
      <c r="R367" s="49">
        <v>6.3297562111402046</v>
      </c>
      <c r="S367" s="49">
        <v>6.1952731023094252</v>
      </c>
      <c r="T367" s="49">
        <v>6.0651962696287338</v>
      </c>
      <c r="U367" s="49">
        <v>5.9399343532011724</v>
      </c>
      <c r="V367" s="49">
        <v>5.8158171092250148</v>
      </c>
      <c r="W367" s="49">
        <v>5.6830748753512408</v>
      </c>
      <c r="X367" s="49">
        <v>5.5531852916055877</v>
      </c>
      <c r="Y367" s="49">
        <v>5.4276076744551824</v>
      </c>
      <c r="Z367" s="49">
        <v>5.3092243563507981</v>
      </c>
      <c r="AA367" s="49">
        <v>5.1567809410973524</v>
      </c>
      <c r="AB367" s="49">
        <v>5.0354262943406178</v>
      </c>
      <c r="AC367" s="49">
        <v>4.9167815944270972</v>
      </c>
      <c r="AD367" s="49">
        <v>4.8003830596157906</v>
      </c>
      <c r="AE367" s="49">
        <v>4.6858461306250279</v>
      </c>
      <c r="AF367" s="50">
        <v>4.5728475662925678</v>
      </c>
    </row>
    <row r="368" spans="1:32" hidden="1">
      <c r="A368" s="49" t="s">
        <v>683</v>
      </c>
      <c r="B368" s="49">
        <v>13.26648023018457</v>
      </c>
      <c r="C368" s="49">
        <v>12.72239429764331</v>
      </c>
      <c r="D368" s="49">
        <v>12.221412898823459</v>
      </c>
      <c r="E368" s="49">
        <v>11.75012604645465</v>
      </c>
      <c r="F368" s="49">
        <v>11.29998914842963</v>
      </c>
      <c r="G368" s="49">
        <v>10.86520003234007</v>
      </c>
      <c r="H368" s="49">
        <v>10.44161520160236</v>
      </c>
      <c r="I368" s="49">
        <v>10.026149940258961</v>
      </c>
      <c r="J368" s="49">
        <v>9.616424524784069</v>
      </c>
      <c r="K368" s="49">
        <v>9.2105446157667767</v>
      </c>
      <c r="L368" s="49">
        <v>8.8069590213874118</v>
      </c>
      <c r="M368" s="49">
        <v>8.5767782342293426</v>
      </c>
      <c r="N368" s="49">
        <v>8.3705845655756548</v>
      </c>
      <c r="O368" s="49">
        <v>8.1797960561799918</v>
      </c>
      <c r="P368" s="49">
        <v>8.0008907096719568</v>
      </c>
      <c r="Q368" s="49">
        <v>7.8317103386026101</v>
      </c>
      <c r="R368" s="49">
        <v>7.6715958567247204</v>
      </c>
      <c r="S368" s="49">
        <v>7.5168938948111466</v>
      </c>
      <c r="T368" s="49">
        <v>7.3679560149021723</v>
      </c>
      <c r="U368" s="49">
        <v>7.2253208574283221</v>
      </c>
      <c r="V368" s="49">
        <v>7.0842348441250307</v>
      </c>
      <c r="W368" s="49">
        <v>6.9314552206642821</v>
      </c>
      <c r="X368" s="49">
        <v>6.7825077870501822</v>
      </c>
      <c r="Y368" s="49">
        <v>6.6392998926296993</v>
      </c>
      <c r="Z368" s="49">
        <v>6.5055944341503427</v>
      </c>
      <c r="AA368" s="49">
        <v>6.3277249253690577</v>
      </c>
      <c r="AB368" s="49">
        <v>6.1904516393838263</v>
      </c>
      <c r="AC368" s="49">
        <v>6.0568761045771531</v>
      </c>
      <c r="AD368" s="49">
        <v>5.9264058762973084</v>
      </c>
      <c r="AE368" s="49">
        <v>5.798550851138712</v>
      </c>
      <c r="AF368" s="50">
        <v>5.6729001726790056</v>
      </c>
    </row>
    <row r="369" spans="1:32" hidden="1">
      <c r="A369" s="49" t="s">
        <v>684</v>
      </c>
      <c r="B369" s="49">
        <v>8.4960983730371371</v>
      </c>
      <c r="C369" s="49">
        <v>8.0204230472567577</v>
      </c>
      <c r="D369" s="49">
        <v>7.5674032672882898</v>
      </c>
      <c r="E369" s="49">
        <v>7.1301567940250159</v>
      </c>
      <c r="F369" s="49">
        <v>6.7042559542671363</v>
      </c>
      <c r="G369" s="49">
        <v>6.2866834153212459</v>
      </c>
      <c r="H369" s="49">
        <v>5.8752867382035179</v>
      </c>
      <c r="I369" s="49">
        <v>5.4684716390844939</v>
      </c>
      <c r="J369" s="49">
        <v>5.065019108304659</v>
      </c>
      <c r="K369" s="49">
        <v>4.6639710660933833</v>
      </c>
      <c r="L369" s="49">
        <v>4.264555989828918</v>
      </c>
      <c r="M369" s="49">
        <v>4.1399323365543808</v>
      </c>
      <c r="N369" s="49">
        <v>4.0192914541710092</v>
      </c>
      <c r="O369" s="49">
        <v>3.9012895649536481</v>
      </c>
      <c r="P369" s="49">
        <v>3.7856905040765572</v>
      </c>
      <c r="Q369" s="49">
        <v>3.671627739039542</v>
      </c>
      <c r="R369" s="49">
        <v>3.558572529983655</v>
      </c>
      <c r="S369" s="49">
        <v>3.447640703948879</v>
      </c>
      <c r="T369" s="49">
        <v>3.3380290658413649</v>
      </c>
      <c r="U369" s="49">
        <v>3.2298744114057469</v>
      </c>
      <c r="V369" s="49">
        <v>3.12252215126124</v>
      </c>
      <c r="W369" s="49">
        <v>3.015739917571425</v>
      </c>
      <c r="X369" s="49">
        <v>2.9092166039069358</v>
      </c>
      <c r="Y369" s="49">
        <v>2.8039432960963269</v>
      </c>
      <c r="Z369" s="49">
        <v>2.7035792510612291</v>
      </c>
      <c r="AA369" s="49">
        <v>2.5806099002539229</v>
      </c>
      <c r="AB369" s="49">
        <v>2.4757241928154801</v>
      </c>
      <c r="AC369" s="49">
        <v>2.371946179753603</v>
      </c>
      <c r="AD369" s="49">
        <v>2.2691234765893311</v>
      </c>
      <c r="AE369" s="49">
        <v>2.1671269732276248</v>
      </c>
      <c r="AF369" s="50">
        <v>2.0658462678794041</v>
      </c>
    </row>
    <row r="370" spans="1:32" hidden="1">
      <c r="A370" s="49" t="s">
        <v>685</v>
      </c>
      <c r="B370" s="49">
        <v>8.8089727822584738</v>
      </c>
      <c r="C370" s="49">
        <v>8.3158639434575718</v>
      </c>
      <c r="D370" s="49">
        <v>7.8469557056696324</v>
      </c>
      <c r="E370" s="49">
        <v>7.3947474632374322</v>
      </c>
      <c r="F370" s="49">
        <v>6.9544060287129579</v>
      </c>
      <c r="G370" s="49">
        <v>6.5226308160487934</v>
      </c>
      <c r="H370" s="49">
        <v>6.0970609404474061</v>
      </c>
      <c r="I370" s="49">
        <v>5.6759417108402266</v>
      </c>
      <c r="J370" s="49">
        <v>5.2579257315099976</v>
      </c>
      <c r="K370" s="49">
        <v>4.8419484995298276</v>
      </c>
      <c r="L370" s="49">
        <v>4.4271474541125544</v>
      </c>
      <c r="M370" s="49">
        <v>4.2977476398108054</v>
      </c>
      <c r="N370" s="49">
        <v>4.1725397782838716</v>
      </c>
      <c r="O370" s="49">
        <v>4.0501156045418556</v>
      </c>
      <c r="P370" s="49">
        <v>3.930229702315795</v>
      </c>
      <c r="Q370" s="49">
        <v>3.8119730837515009</v>
      </c>
      <c r="R370" s="49">
        <v>3.6947909249989039</v>
      </c>
      <c r="S370" s="49">
        <v>3.579859354698951</v>
      </c>
      <c r="T370" s="49">
        <v>3.466334829151366</v>
      </c>
      <c r="U370" s="49">
        <v>3.3543631439864852</v>
      </c>
      <c r="V370" s="49">
        <v>3.2432559549619482</v>
      </c>
      <c r="W370" s="49">
        <v>3.1328173762611442</v>
      </c>
      <c r="X370" s="49">
        <v>3.0226631605179231</v>
      </c>
      <c r="Y370" s="49">
        <v>2.913840069392823</v>
      </c>
      <c r="Z370" s="49">
        <v>2.8102144740505022</v>
      </c>
      <c r="AA370" s="49">
        <v>2.682722715488119</v>
      </c>
      <c r="AB370" s="49">
        <v>2.574342643793611</v>
      </c>
      <c r="AC370" s="49">
        <v>2.4671476749752821</v>
      </c>
      <c r="AD370" s="49">
        <v>2.360978422838484</v>
      </c>
      <c r="AE370" s="49">
        <v>2.2556999149869288</v>
      </c>
      <c r="AF370" s="50">
        <v>2.151196803344591</v>
      </c>
    </row>
    <row r="371" spans="1:32" hidden="1">
      <c r="A371" s="49" t="s">
        <v>686</v>
      </c>
      <c r="B371" s="49">
        <v>10.02254703753648</v>
      </c>
      <c r="C371" s="49">
        <v>9.4575785756258313</v>
      </c>
      <c r="D371" s="49">
        <v>8.9213175837128258</v>
      </c>
      <c r="E371" s="49">
        <v>8.4053644163413743</v>
      </c>
      <c r="F371" s="49">
        <v>7.9043289713640341</v>
      </c>
      <c r="G371" s="49">
        <v>7.4145502720468084</v>
      </c>
      <c r="H371" s="49">
        <v>6.9334278554875652</v>
      </c>
      <c r="I371" s="49">
        <v>6.459045896134656</v>
      </c>
      <c r="J371" s="49">
        <v>5.9899491863144334</v>
      </c>
      <c r="K371" s="49">
        <v>5.5250031294463327</v>
      </c>
      <c r="L371" s="49">
        <v>5.063302721056691</v>
      </c>
      <c r="M371" s="49">
        <v>4.9158636358766898</v>
      </c>
      <c r="N371" s="49">
        <v>4.7735385822667054</v>
      </c>
      <c r="O371" s="49">
        <v>4.6346145225875874</v>
      </c>
      <c r="P371" s="49">
        <v>4.4987991844174289</v>
      </c>
      <c r="Q371" s="49">
        <v>4.3649841850945226</v>
      </c>
      <c r="R371" s="49">
        <v>4.232492435733274</v>
      </c>
      <c r="S371" s="49">
        <v>4.1027748631547221</v>
      </c>
      <c r="T371" s="49">
        <v>3.9747998318914868</v>
      </c>
      <c r="U371" s="49">
        <v>3.8487518983026092</v>
      </c>
      <c r="V371" s="49">
        <v>3.723786594128299</v>
      </c>
      <c r="W371" s="49">
        <v>3.5999497667662972</v>
      </c>
      <c r="X371" s="49">
        <v>3.4762534521412798</v>
      </c>
      <c r="Y371" s="49">
        <v>3.353977970059046</v>
      </c>
      <c r="Z371" s="49">
        <v>3.2378482119471519</v>
      </c>
      <c r="AA371" s="49">
        <v>3.092281859993506</v>
      </c>
      <c r="AB371" s="49">
        <v>2.969902614062057</v>
      </c>
      <c r="AC371" s="49">
        <v>2.848731680518843</v>
      </c>
      <c r="AD371" s="49">
        <v>2.7285620144466192</v>
      </c>
      <c r="AE371" s="49">
        <v>2.6092172784873608</v>
      </c>
      <c r="AF371" s="50">
        <v>2.4905457929506079</v>
      </c>
    </row>
    <row r="372" spans="1:32" hidden="1">
      <c r="A372" s="49" t="s">
        <v>687</v>
      </c>
      <c r="B372" s="49">
        <v>6.1887385951030636</v>
      </c>
      <c r="C372" s="49">
        <v>6.0194552132022308</v>
      </c>
      <c r="D372" s="49">
        <v>5.8640461767834244</v>
      </c>
      <c r="E372" s="49">
        <v>5.7194375109924458</v>
      </c>
      <c r="F372" s="49">
        <v>5.5834346518401032</v>
      </c>
      <c r="G372" s="49">
        <v>5.4544173749792613</v>
      </c>
      <c r="H372" s="49">
        <v>5.3311559063038629</v>
      </c>
      <c r="I372" s="49">
        <v>5.2126948396887434</v>
      </c>
      <c r="J372" s="49">
        <v>5.0982769948538618</v>
      </c>
      <c r="K372" s="49">
        <v>4.9872918300926754</v>
      </c>
      <c r="L372" s="49">
        <v>4.8792395089774034</v>
      </c>
      <c r="M372" s="49">
        <v>4.7776122936928243</v>
      </c>
      <c r="N372" s="49">
        <v>4.6957673131528779</v>
      </c>
      <c r="O372" s="49">
        <v>4.6164971550392604</v>
      </c>
      <c r="P372" s="49">
        <v>4.5399272114901397</v>
      </c>
      <c r="Q372" s="49">
        <v>4.4666614444586763</v>
      </c>
      <c r="R372" s="49">
        <v>4.3948073563306362</v>
      </c>
      <c r="S372" s="49">
        <v>4.3246598767698714</v>
      </c>
      <c r="T372" s="49">
        <v>4.2594878073329294</v>
      </c>
      <c r="U372" s="49">
        <v>4.1940400639523601</v>
      </c>
      <c r="V372" s="49">
        <v>4.1286903921144562</v>
      </c>
      <c r="W372" s="49">
        <v>4.070848131898896</v>
      </c>
      <c r="X372" s="49">
        <v>4.0152529157641332</v>
      </c>
      <c r="Y372" s="49">
        <v>3.96088683703515</v>
      </c>
      <c r="Z372" s="49">
        <v>3.912989734583189</v>
      </c>
      <c r="AA372" s="49">
        <v>3.818621191903512</v>
      </c>
      <c r="AB372" s="49">
        <v>3.761277545355084</v>
      </c>
      <c r="AC372" s="49">
        <v>3.7057476188130352</v>
      </c>
      <c r="AD372" s="49">
        <v>3.6518835210893612</v>
      </c>
      <c r="AE372" s="49">
        <v>3.5995558195764001</v>
      </c>
      <c r="AF372" s="50">
        <v>3.548650557761404</v>
      </c>
    </row>
    <row r="373" spans="1:32" hidden="1">
      <c r="A373" s="49" t="s">
        <v>688</v>
      </c>
      <c r="B373" s="49">
        <v>9.6415415675553309</v>
      </c>
      <c r="C373" s="49">
        <v>9.3347497179724801</v>
      </c>
      <c r="D373" s="49">
        <v>9.0695903598044278</v>
      </c>
      <c r="E373" s="49">
        <v>8.8341431581770706</v>
      </c>
      <c r="F373" s="49">
        <v>8.6208908459207549</v>
      </c>
      <c r="G373" s="49">
        <v>8.4247983516984686</v>
      </c>
      <c r="H373" s="49">
        <v>8.2423335660651613</v>
      </c>
      <c r="I373" s="49">
        <v>8.0709261573802866</v>
      </c>
      <c r="J373" s="49">
        <v>7.9086490315342157</v>
      </c>
      <c r="K373" s="49">
        <v>7.7540211011837297</v>
      </c>
      <c r="L373" s="49">
        <v>7.605879972945111</v>
      </c>
      <c r="M373" s="49">
        <v>7.4053001796947147</v>
      </c>
      <c r="N373" s="49">
        <v>7.2300013285703937</v>
      </c>
      <c r="O373" s="49">
        <v>7.0712479461785334</v>
      </c>
      <c r="P373" s="49">
        <v>6.9254182216405082</v>
      </c>
      <c r="Q373" s="49">
        <v>6.7902777310597493</v>
      </c>
      <c r="R373" s="49">
        <v>6.6650980256243848</v>
      </c>
      <c r="S373" s="49">
        <v>6.5461978294913603</v>
      </c>
      <c r="T373" s="49">
        <v>6.4338790719364036</v>
      </c>
      <c r="U373" s="49">
        <v>6.328626450922398</v>
      </c>
      <c r="V373" s="49">
        <v>6.2257208197878313</v>
      </c>
      <c r="W373" s="49">
        <v>6.1096640061161054</v>
      </c>
      <c r="X373" s="49">
        <v>5.998628979755571</v>
      </c>
      <c r="Y373" s="49">
        <v>5.8944656111964298</v>
      </c>
      <c r="Z373" s="49">
        <v>5.8008302804744627</v>
      </c>
      <c r="AA373" s="49">
        <v>5.6652884422822636</v>
      </c>
      <c r="AB373" s="49">
        <v>5.5706581605333776</v>
      </c>
      <c r="AC373" s="49">
        <v>5.4808578829900299</v>
      </c>
      <c r="AD373" s="49">
        <v>5.3953031170558949</v>
      </c>
      <c r="AE373" s="49">
        <v>5.3135130594041726</v>
      </c>
      <c r="AF373" s="50">
        <v>5.2350874228565312</v>
      </c>
    </row>
    <row r="374" spans="1:32" hidden="1">
      <c r="A374" s="49" t="s">
        <v>689</v>
      </c>
      <c r="B374" s="49">
        <v>11.75734831661525</v>
      </c>
      <c r="C374" s="49">
        <v>11.385032043400001</v>
      </c>
      <c r="D374" s="49">
        <v>11.065486411832261</v>
      </c>
      <c r="E374" s="49">
        <v>10.783637828607951</v>
      </c>
      <c r="F374" s="49">
        <v>10.529982562438081</v>
      </c>
      <c r="G374" s="49">
        <v>10.29815665657488</v>
      </c>
      <c r="H374" s="49">
        <v>10.08369717228055</v>
      </c>
      <c r="I374" s="49">
        <v>9.8833576145163811</v>
      </c>
      <c r="J374" s="49">
        <v>9.6947050146305482</v>
      </c>
      <c r="K374" s="49">
        <v>9.5158704697508529</v>
      </c>
      <c r="L374" s="49">
        <v>9.3453881246938231</v>
      </c>
      <c r="M374" s="49">
        <v>9.0965610871412448</v>
      </c>
      <c r="N374" s="49">
        <v>8.8798092786826182</v>
      </c>
      <c r="O374" s="49">
        <v>8.6840293511389</v>
      </c>
      <c r="P374" s="49">
        <v>8.504618587957399</v>
      </c>
      <c r="Q374" s="49">
        <v>8.338737857222327</v>
      </c>
      <c r="R374" s="49">
        <v>8.1854625609657266</v>
      </c>
      <c r="S374" s="49">
        <v>8.0401135746049857</v>
      </c>
      <c r="T374" s="49">
        <v>7.9030760315191397</v>
      </c>
      <c r="U374" s="49">
        <v>7.7749674742941473</v>
      </c>
      <c r="V374" s="49">
        <v>7.6497885474407799</v>
      </c>
      <c r="W374" s="49">
        <v>7.5078278577428348</v>
      </c>
      <c r="X374" s="49">
        <v>7.3721967699938524</v>
      </c>
      <c r="Y374" s="49">
        <v>7.2452475280995383</v>
      </c>
      <c r="Z374" s="49">
        <v>7.1316287831759109</v>
      </c>
      <c r="AA374" s="49">
        <v>6.9646782610019784</v>
      </c>
      <c r="AB374" s="49">
        <v>6.8496880545181043</v>
      </c>
      <c r="AC374" s="49">
        <v>6.7407851184495948</v>
      </c>
      <c r="AD374" s="49">
        <v>6.6372266206250661</v>
      </c>
      <c r="AE374" s="49">
        <v>6.5384016134793503</v>
      </c>
      <c r="AF374" s="50">
        <v>6.4438015575672907</v>
      </c>
    </row>
    <row r="375" spans="1:32" hidden="1">
      <c r="A375" s="49" t="s">
        <v>690</v>
      </c>
      <c r="B375" s="49">
        <v>4.2466765427687356</v>
      </c>
      <c r="C375" s="49">
        <v>4.0609162085531567</v>
      </c>
      <c r="D375" s="49">
        <v>3.8948735002458519</v>
      </c>
      <c r="E375" s="49">
        <v>3.7430044786015211</v>
      </c>
      <c r="F375" s="49">
        <v>3.6017766634397961</v>
      </c>
      <c r="G375" s="49">
        <v>3.4688109091562569</v>
      </c>
      <c r="H375" s="49">
        <v>3.342434099875395</v>
      </c>
      <c r="I375" s="49">
        <v>3.221428130913297</v>
      </c>
      <c r="J375" s="49">
        <v>3.1048805702736888</v>
      </c>
      <c r="K375" s="49">
        <v>2.9920914944637378</v>
      </c>
      <c r="L375" s="49">
        <v>2.8825130341975038</v>
      </c>
      <c r="M375" s="49">
        <v>2.8127357835186428</v>
      </c>
      <c r="N375" s="49">
        <v>2.7474734802471179</v>
      </c>
      <c r="O375" s="49">
        <v>2.6853034173507471</v>
      </c>
      <c r="P375" s="49">
        <v>2.625976020815652</v>
      </c>
      <c r="Q375" s="49">
        <v>2.5685698368399899</v>
      </c>
      <c r="R375" s="49">
        <v>2.5125198399146331</v>
      </c>
      <c r="S375" s="49">
        <v>2.4590153845293661</v>
      </c>
      <c r="T375" s="49">
        <v>2.4072000759152639</v>
      </c>
      <c r="U375" s="49">
        <v>2.3572203604960569</v>
      </c>
      <c r="V375" s="49">
        <v>2.3083749720412472</v>
      </c>
      <c r="W375" s="49">
        <v>2.2591491363857492</v>
      </c>
      <c r="X375" s="49">
        <v>2.2106191062264351</v>
      </c>
      <c r="Y375" s="49">
        <v>2.1638522649718608</v>
      </c>
      <c r="Z375" s="49">
        <v>2.1228095041946622</v>
      </c>
      <c r="AA375" s="49">
        <v>2.0577122235571501</v>
      </c>
      <c r="AB375" s="49">
        <v>2.012577302851656</v>
      </c>
      <c r="AC375" s="49">
        <v>1.9690567767454401</v>
      </c>
      <c r="AD375" s="49">
        <v>1.9269905158374301</v>
      </c>
      <c r="AE375" s="49">
        <v>1.886243030814674</v>
      </c>
      <c r="AF375" s="50">
        <v>1.8466986574301929</v>
      </c>
    </row>
    <row r="376" spans="1:32" hidden="1">
      <c r="A376" s="49" t="s">
        <v>691</v>
      </c>
      <c r="B376" s="49">
        <v>5.3388665203399306</v>
      </c>
      <c r="C376" s="49">
        <v>5.1035763990916578</v>
      </c>
      <c r="D376" s="49">
        <v>4.8941584510675424</v>
      </c>
      <c r="E376" s="49">
        <v>4.7033357880529891</v>
      </c>
      <c r="F376" s="49">
        <v>4.526472107072987</v>
      </c>
      <c r="G376" s="49">
        <v>4.3604451010621634</v>
      </c>
      <c r="H376" s="49">
        <v>4.203059234867367</v>
      </c>
      <c r="I376" s="49">
        <v>4.0527162182899268</v>
      </c>
      <c r="J376" s="49">
        <v>3.9082189673056158</v>
      </c>
      <c r="K376" s="49">
        <v>3.768649310310868</v>
      </c>
      <c r="L376" s="49">
        <v>3.6332886343468092</v>
      </c>
      <c r="M376" s="49">
        <v>3.5444910597786552</v>
      </c>
      <c r="N376" s="49">
        <v>3.461601565464858</v>
      </c>
      <c r="O376" s="49">
        <v>3.3827490820482242</v>
      </c>
      <c r="P376" s="49">
        <v>3.3076078884206188</v>
      </c>
      <c r="Q376" s="49">
        <v>3.234965250215839</v>
      </c>
      <c r="R376" s="49">
        <v>3.1640774673689789</v>
      </c>
      <c r="S376" s="49">
        <v>3.0965163710868819</v>
      </c>
      <c r="T376" s="49">
        <v>3.031153702572023</v>
      </c>
      <c r="U376" s="49">
        <v>2.9681847565107788</v>
      </c>
      <c r="V376" s="49">
        <v>2.9066847870455228</v>
      </c>
      <c r="W376" s="49">
        <v>2.8446633958302661</v>
      </c>
      <c r="X376" s="49">
        <v>2.7835321674502151</v>
      </c>
      <c r="Y376" s="49">
        <v>2.7247019077525221</v>
      </c>
      <c r="Z376" s="49">
        <v>2.6734065031669059</v>
      </c>
      <c r="AA376" s="49">
        <v>2.5902996494318371</v>
      </c>
      <c r="AB376" s="49">
        <v>2.5335418823930911</v>
      </c>
      <c r="AC376" s="49">
        <v>2.47888974773536</v>
      </c>
      <c r="AD376" s="49">
        <v>2.426131920042534</v>
      </c>
      <c r="AE376" s="49">
        <v>2.3750896455990529</v>
      </c>
      <c r="AF376" s="50">
        <v>2.325610376290467</v>
      </c>
    </row>
    <row r="377" spans="1:32" hidden="1">
      <c r="A377" s="49" t="s">
        <v>692</v>
      </c>
      <c r="B377" s="49">
        <v>8.801001477909173</v>
      </c>
      <c r="C377" s="49">
        <v>8.4544283322174785</v>
      </c>
      <c r="D377" s="49">
        <v>8.1200317819341983</v>
      </c>
      <c r="E377" s="49">
        <v>7.794139893686685</v>
      </c>
      <c r="F377" s="49">
        <v>7.4740538514864143</v>
      </c>
      <c r="G377" s="49">
        <v>7.1577059400818257</v>
      </c>
      <c r="H377" s="49">
        <v>6.8434526130838833</v>
      </c>
      <c r="I377" s="49">
        <v>6.5299431706999176</v>
      </c>
      <c r="J377" s="49">
        <v>6.2160329603805851</v>
      </c>
      <c r="K377" s="49">
        <v>5.9007239148623976</v>
      </c>
      <c r="L377" s="49">
        <v>5.5831224682737037</v>
      </c>
      <c r="M377" s="49">
        <v>5.4570152189894481</v>
      </c>
      <c r="N377" s="49">
        <v>5.3486657394413362</v>
      </c>
      <c r="O377" s="49">
        <v>5.2419838452429444</v>
      </c>
      <c r="P377" s="49">
        <v>5.1370977525983514</v>
      </c>
      <c r="Q377" s="49">
        <v>5.0345852653433196</v>
      </c>
      <c r="R377" s="49">
        <v>4.9326759874531341</v>
      </c>
      <c r="S377" s="49">
        <v>4.8316530710471914</v>
      </c>
      <c r="T377" s="49">
        <v>4.7346024351804417</v>
      </c>
      <c r="U377" s="49">
        <v>4.6365833336220579</v>
      </c>
      <c r="V377" s="49">
        <v>4.5379489876629684</v>
      </c>
      <c r="W377" s="49">
        <v>4.4493280239127113</v>
      </c>
      <c r="X377" s="49">
        <v>4.3615857195166017</v>
      </c>
      <c r="Y377" s="49">
        <v>4.273736398941379</v>
      </c>
      <c r="Z377" s="49">
        <v>4.1906823582372237</v>
      </c>
      <c r="AA377" s="49">
        <v>4.0626254481545203</v>
      </c>
      <c r="AB377" s="49">
        <v>3.9680684593308579</v>
      </c>
      <c r="AC377" s="49">
        <v>3.873852039430973</v>
      </c>
      <c r="AD377" s="49">
        <v>3.7798018050213651</v>
      </c>
      <c r="AE377" s="49">
        <v>3.6857585293032211</v>
      </c>
      <c r="AF377" s="50">
        <v>3.591575255083479</v>
      </c>
    </row>
    <row r="378" spans="1:32" hidden="1">
      <c r="A378" s="49" t="s">
        <v>693</v>
      </c>
      <c r="B378" s="49">
        <v>12.11142356423645</v>
      </c>
      <c r="C378" s="49">
        <v>11.613203684809809</v>
      </c>
      <c r="D378" s="49">
        <v>11.15372558902361</v>
      </c>
      <c r="E378" s="49">
        <v>10.720808870389771</v>
      </c>
      <c r="F378" s="49">
        <v>10.30668189396822</v>
      </c>
      <c r="G378" s="49">
        <v>9.906057418362467</v>
      </c>
      <c r="H378" s="49">
        <v>9.5151500864817802</v>
      </c>
      <c r="I378" s="49">
        <v>9.1311324494111794</v>
      </c>
      <c r="J378" s="49">
        <v>8.7518140502847164</v>
      </c>
      <c r="K378" s="49">
        <v>8.3754421191099038</v>
      </c>
      <c r="L378" s="49">
        <v>8.0005723849948076</v>
      </c>
      <c r="M378" s="49">
        <v>7.7912101671852607</v>
      </c>
      <c r="N378" s="49">
        <v>7.6033757331454677</v>
      </c>
      <c r="O378" s="49">
        <v>7.4293468108876306</v>
      </c>
      <c r="P378" s="49">
        <v>7.265950954289548</v>
      </c>
      <c r="Q378" s="49">
        <v>7.1112426733853589</v>
      </c>
      <c r="R378" s="49">
        <v>6.9646233471832417</v>
      </c>
      <c r="S378" s="49">
        <v>6.8228087880678583</v>
      </c>
      <c r="T378" s="49">
        <v>6.6861097230922013</v>
      </c>
      <c r="U378" s="49">
        <v>6.555004129718025</v>
      </c>
      <c r="V378" s="49">
        <v>6.425225875966448</v>
      </c>
      <c r="W378" s="49">
        <v>6.285543363541831</v>
      </c>
      <c r="X378" s="49">
        <v>6.1491347169080841</v>
      </c>
      <c r="Y378" s="49">
        <v>6.0176947955190903</v>
      </c>
      <c r="Z378" s="49">
        <v>5.894573809016884</v>
      </c>
      <c r="AA378" s="49">
        <v>5.7317733708014647</v>
      </c>
      <c r="AB378" s="49">
        <v>5.6050823803433323</v>
      </c>
      <c r="AC378" s="49">
        <v>5.4814815299865236</v>
      </c>
      <c r="AD378" s="49">
        <v>5.3604264615358872</v>
      </c>
      <c r="AE378" s="49">
        <v>5.2414645012122074</v>
      </c>
      <c r="AF378" s="50">
        <v>5.1242138324625968</v>
      </c>
    </row>
    <row r="379" spans="1:32" hidden="1">
      <c r="A379" s="49" t="s">
        <v>694</v>
      </c>
      <c r="B379" s="49">
        <v>13.932005955451279</v>
      </c>
      <c r="C379" s="49">
        <v>13.372276041938051</v>
      </c>
      <c r="D379" s="49">
        <v>12.861008282792721</v>
      </c>
      <c r="E379" s="49">
        <v>12.383454828273379</v>
      </c>
      <c r="F379" s="49">
        <v>11.93024207007581</v>
      </c>
      <c r="G379" s="49">
        <v>11.495026480278581</v>
      </c>
      <c r="H379" s="49">
        <v>11.073298284311701</v>
      </c>
      <c r="I379" s="49">
        <v>10.661719483516769</v>
      </c>
      <c r="J379" s="49">
        <v>10.25773364710424</v>
      </c>
      <c r="K379" s="49">
        <v>9.8593238685394375</v>
      </c>
      <c r="L379" s="49">
        <v>9.4648561600061711</v>
      </c>
      <c r="M379" s="49">
        <v>9.2198343895554586</v>
      </c>
      <c r="N379" s="49">
        <v>9.0017503561039369</v>
      </c>
      <c r="O379" s="49">
        <v>8.8009338727776143</v>
      </c>
      <c r="P379" s="49">
        <v>8.6134143153898819</v>
      </c>
      <c r="Q379" s="49">
        <v>8.4367575197658748</v>
      </c>
      <c r="R379" s="49">
        <v>8.2702172655615414</v>
      </c>
      <c r="S379" s="49">
        <v>8.1096780540064781</v>
      </c>
      <c r="T379" s="49">
        <v>7.955532263680019</v>
      </c>
      <c r="U379" s="49">
        <v>7.8083823644501233</v>
      </c>
      <c r="V379" s="49">
        <v>7.6628774453219819</v>
      </c>
      <c r="W379" s="49">
        <v>7.5040654037455914</v>
      </c>
      <c r="X379" s="49">
        <v>7.3495633612601043</v>
      </c>
      <c r="Y379" s="49">
        <v>7.2015177327497053</v>
      </c>
      <c r="Z379" s="49">
        <v>7.064163721308236</v>
      </c>
      <c r="AA379" s="49">
        <v>6.8771062795827946</v>
      </c>
      <c r="AB379" s="49">
        <v>6.7357290295622043</v>
      </c>
      <c r="AC379" s="49">
        <v>6.5985097637543886</v>
      </c>
      <c r="AD379" s="49">
        <v>6.4647810499765432</v>
      </c>
      <c r="AE379" s="49">
        <v>6.3339902385907667</v>
      </c>
      <c r="AF379" s="50">
        <v>6.2056735102522573</v>
      </c>
    </row>
    <row r="380" spans="1:32" hidden="1">
      <c r="A380" s="49" t="s">
        <v>695</v>
      </c>
      <c r="B380" s="49">
        <v>8.9208652468011493</v>
      </c>
      <c r="C380" s="49">
        <v>8.4206766494286498</v>
      </c>
      <c r="D380" s="49">
        <v>7.9449506439695252</v>
      </c>
      <c r="E380" s="49">
        <v>7.4862312025533182</v>
      </c>
      <c r="F380" s="49">
        <v>7.0397201672704606</v>
      </c>
      <c r="G380" s="49">
        <v>6.6021465693751713</v>
      </c>
      <c r="H380" s="49">
        <v>6.1711759840014624</v>
      </c>
      <c r="I380" s="49">
        <v>5.7450783504636087</v>
      </c>
      <c r="J380" s="49">
        <v>5.3225299076973318</v>
      </c>
      <c r="K380" s="49">
        <v>4.9024893456612251</v>
      </c>
      <c r="L380" s="49">
        <v>4.4841172422283728</v>
      </c>
      <c r="M380" s="49">
        <v>4.3531054556053217</v>
      </c>
      <c r="N380" s="49">
        <v>4.2263787608595766</v>
      </c>
      <c r="O380" s="49">
        <v>4.1025032387142089</v>
      </c>
      <c r="P380" s="49">
        <v>3.9812314475103112</v>
      </c>
      <c r="Q380" s="49">
        <v>3.861636775371831</v>
      </c>
      <c r="R380" s="49">
        <v>3.7431534069867229</v>
      </c>
      <c r="S380" s="49">
        <v>3.6269868584575722</v>
      </c>
      <c r="T380" s="49">
        <v>3.5122760286822858</v>
      </c>
      <c r="U380" s="49">
        <v>3.3991722001873339</v>
      </c>
      <c r="V380" s="49">
        <v>3.286971652280791</v>
      </c>
      <c r="W380" s="49">
        <v>3.1756246288589098</v>
      </c>
      <c r="X380" s="49">
        <v>3.0644798096323651</v>
      </c>
      <c r="Y380" s="49">
        <v>2.954604991685247</v>
      </c>
      <c r="Z380" s="49">
        <v>2.849941251585296</v>
      </c>
      <c r="AA380" s="49">
        <v>2.7208347063042502</v>
      </c>
      <c r="AB380" s="49">
        <v>2.6111400851621722</v>
      </c>
      <c r="AC380" s="49">
        <v>2.5025516053476</v>
      </c>
      <c r="AD380" s="49">
        <v>2.394901338578578</v>
      </c>
      <c r="AE380" s="49">
        <v>2.2880467091069518</v>
      </c>
      <c r="AF380" s="50">
        <v>2.1818655135779408</v>
      </c>
    </row>
    <row r="381" spans="1:32" hidden="1">
      <c r="A381" s="49" t="s">
        <v>696</v>
      </c>
      <c r="B381" s="49">
        <v>10.84544080323955</v>
      </c>
      <c r="C381" s="49">
        <v>10.236445849103109</v>
      </c>
      <c r="D381" s="49">
        <v>9.6592189714645045</v>
      </c>
      <c r="E381" s="49">
        <v>9.1044487916164414</v>
      </c>
      <c r="F381" s="49">
        <v>8.5661616076463769</v>
      </c>
      <c r="G381" s="49">
        <v>8.0403010628580116</v>
      </c>
      <c r="H381" s="49">
        <v>7.5239865614190542</v>
      </c>
      <c r="I381" s="49">
        <v>7.0150964169144778</v>
      </c>
      <c r="J381" s="49">
        <v>6.5120194405019891</v>
      </c>
      <c r="K381" s="49">
        <v>6.013499706866325</v>
      </c>
      <c r="L381" s="49">
        <v>5.5185356469468356</v>
      </c>
      <c r="M381" s="49">
        <v>5.358417284353842</v>
      </c>
      <c r="N381" s="49">
        <v>5.20399486728593</v>
      </c>
      <c r="O381" s="49">
        <v>5.0533283906095132</v>
      </c>
      <c r="P381" s="49">
        <v>4.9060795384020057</v>
      </c>
      <c r="Q381" s="49">
        <v>4.7609962497448119</v>
      </c>
      <c r="R381" s="49">
        <v>4.6173143707643369</v>
      </c>
      <c r="S381" s="49">
        <v>4.4766531573769051</v>
      </c>
      <c r="T381" s="49">
        <v>4.3378508041106123</v>
      </c>
      <c r="U381" s="49">
        <v>4.201107751740885</v>
      </c>
      <c r="V381" s="49">
        <v>4.0654761100877703</v>
      </c>
      <c r="W381" s="49">
        <v>3.9315173650025241</v>
      </c>
      <c r="X381" s="49">
        <v>3.797512588402844</v>
      </c>
      <c r="Y381" s="49">
        <v>3.6648726413352382</v>
      </c>
      <c r="Z381" s="49">
        <v>3.538802901592816</v>
      </c>
      <c r="AA381" s="49">
        <v>3.3800064573152682</v>
      </c>
      <c r="AB381" s="49">
        <v>3.2466044959614151</v>
      </c>
      <c r="AC381" s="49">
        <v>3.1142829212731442</v>
      </c>
      <c r="AD381" s="49">
        <v>2.9827957440899171</v>
      </c>
      <c r="AE381" s="49">
        <v>2.8519317105438859</v>
      </c>
      <c r="AF381" s="50">
        <v>2.7215073869401021</v>
      </c>
    </row>
    <row r="382" spans="1:32" hidden="1">
      <c r="A382" s="49" t="s">
        <v>697</v>
      </c>
      <c r="B382" s="49">
        <v>6.9643651918235339</v>
      </c>
      <c r="C382" s="49">
        <v>6.7743300795067762</v>
      </c>
      <c r="D382" s="49">
        <v>6.6000591809533757</v>
      </c>
      <c r="E382" s="49">
        <v>6.4380746374529334</v>
      </c>
      <c r="F382" s="49">
        <v>6.2858942995918818</v>
      </c>
      <c r="G382" s="49">
        <v>6.1416863113719824</v>
      </c>
      <c r="H382" s="49">
        <v>6.0040609100669373</v>
      </c>
      <c r="I382" s="49">
        <v>5.8719390029811578</v>
      </c>
      <c r="J382" s="49">
        <v>5.7444659666144373</v>
      </c>
      <c r="K382" s="49">
        <v>5.6209532475292674</v>
      </c>
      <c r="L382" s="49">
        <v>5.5008376866920949</v>
      </c>
      <c r="M382" s="49">
        <v>5.3861902068412624</v>
      </c>
      <c r="N382" s="49">
        <v>5.2940259078549889</v>
      </c>
      <c r="O382" s="49">
        <v>5.2047795135815473</v>
      </c>
      <c r="P382" s="49">
        <v>5.1185936480749987</v>
      </c>
      <c r="Q382" s="49">
        <v>5.0361550325782716</v>
      </c>
      <c r="R382" s="49">
        <v>4.9553120345399257</v>
      </c>
      <c r="S382" s="49">
        <v>4.8764000646034518</v>
      </c>
      <c r="T382" s="49">
        <v>4.8031355089264434</v>
      </c>
      <c r="U382" s="49">
        <v>4.7295484055446604</v>
      </c>
      <c r="V382" s="49">
        <v>4.6560638253393636</v>
      </c>
      <c r="W382" s="49">
        <v>4.5911065050558122</v>
      </c>
      <c r="X382" s="49">
        <v>4.5286817042494194</v>
      </c>
      <c r="Y382" s="49">
        <v>4.4676317810643909</v>
      </c>
      <c r="Z382" s="49">
        <v>4.4139084516283464</v>
      </c>
      <c r="AA382" s="49">
        <v>4.3073828406574988</v>
      </c>
      <c r="AB382" s="49">
        <v>4.2428959411245133</v>
      </c>
      <c r="AC382" s="49">
        <v>4.1804489975068773</v>
      </c>
      <c r="AD382" s="49">
        <v>4.1198732445031991</v>
      </c>
      <c r="AE382" s="49">
        <v>4.0610209752634674</v>
      </c>
      <c r="AF382" s="50">
        <v>4.0037621384076232</v>
      </c>
    </row>
    <row r="383" spans="1:32" hidden="1">
      <c r="A383" s="49" t="s">
        <v>698</v>
      </c>
      <c r="B383" s="49">
        <v>7.6042279534203514</v>
      </c>
      <c r="C383" s="49">
        <v>7.3611737437974396</v>
      </c>
      <c r="D383" s="49">
        <v>7.1501159315595757</v>
      </c>
      <c r="E383" s="49">
        <v>6.9619310717460694</v>
      </c>
      <c r="F383" s="49">
        <v>6.7908669007768108</v>
      </c>
      <c r="G383" s="49">
        <v>6.6330715558052056</v>
      </c>
      <c r="H383" s="49">
        <v>6.4858438235045099</v>
      </c>
      <c r="I383" s="49">
        <v>6.3472187999744039</v>
      </c>
      <c r="J383" s="49">
        <v>6.2157240213325986</v>
      </c>
      <c r="K383" s="49">
        <v>6.090228473691174</v>
      </c>
      <c r="L383" s="49">
        <v>5.9698451333343314</v>
      </c>
      <c r="M383" s="49">
        <v>5.8133049798979233</v>
      </c>
      <c r="N383" s="49">
        <v>5.6762241693296609</v>
      </c>
      <c r="O383" s="49">
        <v>5.5518869822446311</v>
      </c>
      <c r="P383" s="49">
        <v>5.4375089929923126</v>
      </c>
      <c r="Q383" s="49">
        <v>5.3313723270339324</v>
      </c>
      <c r="R383" s="49">
        <v>5.2329169474907964</v>
      </c>
      <c r="S383" s="49">
        <v>5.13931227478745</v>
      </c>
      <c r="T383" s="49">
        <v>5.0507903703553012</v>
      </c>
      <c r="U383" s="49">
        <v>4.9677238624367313</v>
      </c>
      <c r="V383" s="49">
        <v>4.8864838083289071</v>
      </c>
      <c r="W383" s="49">
        <v>4.7951516616548444</v>
      </c>
      <c r="X383" s="49">
        <v>4.7077019064273742</v>
      </c>
      <c r="Y383" s="49">
        <v>4.6255569953448656</v>
      </c>
      <c r="Z383" s="49">
        <v>4.5515287560213888</v>
      </c>
      <c r="AA383" s="49">
        <v>4.4452928687889042</v>
      </c>
      <c r="AB383" s="49">
        <v>4.3705390905157726</v>
      </c>
      <c r="AC383" s="49">
        <v>4.2995195613721924</v>
      </c>
      <c r="AD383" s="49">
        <v>4.231784664015116</v>
      </c>
      <c r="AE383" s="49">
        <v>4.1669645018464259</v>
      </c>
      <c r="AF383" s="50">
        <v>4.1047510833108172</v>
      </c>
    </row>
    <row r="384" spans="1:32" hidden="1">
      <c r="A384" s="49" t="s">
        <v>699</v>
      </c>
      <c r="B384" s="49">
        <v>9.1041856568473776</v>
      </c>
      <c r="C384" s="49">
        <v>8.8151073328109177</v>
      </c>
      <c r="D384" s="49">
        <v>8.5661733964426592</v>
      </c>
      <c r="E384" s="49">
        <v>8.3459281565605892</v>
      </c>
      <c r="F384" s="49">
        <v>8.1471491630426787</v>
      </c>
      <c r="G384" s="49">
        <v>7.9650002713394734</v>
      </c>
      <c r="H384" s="49">
        <v>7.7960901565093508</v>
      </c>
      <c r="I384" s="49">
        <v>7.6379520219327084</v>
      </c>
      <c r="J384" s="49">
        <v>7.4887373748394559</v>
      </c>
      <c r="K384" s="49">
        <v>7.3470264326266266</v>
      </c>
      <c r="L384" s="49">
        <v>7.2117057474000346</v>
      </c>
      <c r="M384" s="49">
        <v>7.0204890863641447</v>
      </c>
      <c r="N384" s="49">
        <v>6.853683507334444</v>
      </c>
      <c r="O384" s="49">
        <v>6.7028452719164644</v>
      </c>
      <c r="P384" s="49">
        <v>6.5644738646727827</v>
      </c>
      <c r="Q384" s="49">
        <v>6.4364098787826061</v>
      </c>
      <c r="R384" s="49">
        <v>6.317949720652396</v>
      </c>
      <c r="S384" s="49">
        <v>6.205535101670173</v>
      </c>
      <c r="T384" s="49">
        <v>6.0994584208985252</v>
      </c>
      <c r="U384" s="49">
        <v>6.000188777051866</v>
      </c>
      <c r="V384" s="49">
        <v>5.9031642968210587</v>
      </c>
      <c r="W384" s="49">
        <v>5.7933964953315806</v>
      </c>
      <c r="X384" s="49">
        <v>5.6884619219758621</v>
      </c>
      <c r="Y384" s="49">
        <v>5.5901500954171981</v>
      </c>
      <c r="Z384" s="49">
        <v>5.5019976877366172</v>
      </c>
      <c r="AA384" s="49">
        <v>5.3733018402287582</v>
      </c>
      <c r="AB384" s="49">
        <v>5.2841462556560286</v>
      </c>
      <c r="AC384" s="49">
        <v>5.1996423475768969</v>
      </c>
      <c r="AD384" s="49">
        <v>5.1192256552204238</v>
      </c>
      <c r="AE384" s="49">
        <v>5.0424318988695287</v>
      </c>
      <c r="AF384" s="50">
        <v>4.9688745889611052</v>
      </c>
    </row>
    <row r="385" spans="1:32" hidden="1">
      <c r="A385" s="49" t="s">
        <v>700</v>
      </c>
      <c r="B385" s="49">
        <v>7.1543847107890466</v>
      </c>
      <c r="C385" s="49">
        <v>6.8296326893539554</v>
      </c>
      <c r="D385" s="49">
        <v>6.5452127412972736</v>
      </c>
      <c r="E385" s="49">
        <v>6.2897480855998094</v>
      </c>
      <c r="F385" s="49">
        <v>6.0559912124876316</v>
      </c>
      <c r="G385" s="49">
        <v>5.8390620147953216</v>
      </c>
      <c r="H385" s="49">
        <v>5.6355294718861568</v>
      </c>
      <c r="I385" s="49">
        <v>5.4428963498661282</v>
      </c>
      <c r="J385" s="49">
        <v>5.2592926583777881</v>
      </c>
      <c r="K385" s="49">
        <v>5.0832844299850493</v>
      </c>
      <c r="L385" s="49">
        <v>4.9137496467457309</v>
      </c>
      <c r="M385" s="49">
        <v>4.7893606227501886</v>
      </c>
      <c r="N385" s="49">
        <v>4.6741182329297892</v>
      </c>
      <c r="O385" s="49">
        <v>4.5650789461434407</v>
      </c>
      <c r="P385" s="49">
        <v>4.4617278484169258</v>
      </c>
      <c r="Q385" s="49">
        <v>4.3621599675377443</v>
      </c>
      <c r="R385" s="49">
        <v>4.2652084079676964</v>
      </c>
      <c r="S385" s="49">
        <v>4.1733359615679397</v>
      </c>
      <c r="T385" s="49">
        <v>4.0847727613119558</v>
      </c>
      <c r="U385" s="49">
        <v>3.9998237486003121</v>
      </c>
      <c r="V385" s="49">
        <v>3.9170405159893051</v>
      </c>
      <c r="W385" s="49">
        <v>3.833292491838364</v>
      </c>
      <c r="X385" s="49">
        <v>3.7508084138699762</v>
      </c>
      <c r="Y385" s="49">
        <v>3.671798289627477</v>
      </c>
      <c r="Z385" s="49">
        <v>3.604456178794774</v>
      </c>
      <c r="AA385" s="49">
        <v>3.487198947764004</v>
      </c>
      <c r="AB385" s="49">
        <v>3.411060973425549</v>
      </c>
      <c r="AC385" s="49">
        <v>3.3380988695629239</v>
      </c>
      <c r="AD385" s="49">
        <v>3.267983764357647</v>
      </c>
      <c r="AE385" s="49">
        <v>3.200437702440118</v>
      </c>
      <c r="AF385" s="50">
        <v>3.135223687673752</v>
      </c>
    </row>
    <row r="386" spans="1:32" hidden="1">
      <c r="A386" s="49" t="s">
        <v>701</v>
      </c>
      <c r="B386" s="49">
        <v>9.8295555806052697</v>
      </c>
      <c r="C386" s="49">
        <v>9.4441449975026011</v>
      </c>
      <c r="D386" s="49">
        <v>9.0725401682231297</v>
      </c>
      <c r="E386" s="49">
        <v>8.7105954703924375</v>
      </c>
      <c r="F386" s="49">
        <v>8.355264214390985</v>
      </c>
      <c r="G386" s="49">
        <v>8.0042123422742524</v>
      </c>
      <c r="H386" s="49">
        <v>7.655584695005949</v>
      </c>
      <c r="I386" s="49">
        <v>7.307856672340125</v>
      </c>
      <c r="J386" s="49">
        <v>6.9597361737610948</v>
      </c>
      <c r="K386" s="49">
        <v>6.6100964097309181</v>
      </c>
      <c r="L386" s="49">
        <v>6.2579283340529432</v>
      </c>
      <c r="M386" s="49">
        <v>6.1168790663907986</v>
      </c>
      <c r="N386" s="49">
        <v>5.9958841829363561</v>
      </c>
      <c r="O386" s="49">
        <v>5.8767381472086591</v>
      </c>
      <c r="P386" s="49">
        <v>5.7595832113227869</v>
      </c>
      <c r="Q386" s="49">
        <v>5.6450692306709307</v>
      </c>
      <c r="R386" s="49">
        <v>5.5311931491251389</v>
      </c>
      <c r="S386" s="49">
        <v>5.4182727207913954</v>
      </c>
      <c r="T386" s="49">
        <v>5.3097885230486233</v>
      </c>
      <c r="U386" s="49">
        <v>5.2001601671142534</v>
      </c>
      <c r="V386" s="49">
        <v>5.0897855478902052</v>
      </c>
      <c r="W386" s="49">
        <v>4.9907311640243091</v>
      </c>
      <c r="X386" s="49">
        <v>4.8928135503288326</v>
      </c>
      <c r="Y386" s="49">
        <v>4.7949302868869568</v>
      </c>
      <c r="Z386" s="49">
        <v>4.7026332565385616</v>
      </c>
      <c r="AA386" s="49">
        <v>4.5596126476836343</v>
      </c>
      <c r="AB386" s="49">
        <v>4.4546395378060311</v>
      </c>
      <c r="AC386" s="49">
        <v>4.3502410940901379</v>
      </c>
      <c r="AD386" s="49">
        <v>4.246233366269129</v>
      </c>
      <c r="AE386" s="49">
        <v>4.1424500947518679</v>
      </c>
      <c r="AF386" s="50">
        <v>4.0387395298533733</v>
      </c>
    </row>
    <row r="387" spans="1:32" hidden="1">
      <c r="A387" s="49" t="s">
        <v>702</v>
      </c>
      <c r="B387" s="49">
        <v>10.110510850495849</v>
      </c>
      <c r="C387" s="49">
        <v>9.6822543790334699</v>
      </c>
      <c r="D387" s="49">
        <v>9.2836615786897383</v>
      </c>
      <c r="E387" s="49">
        <v>8.9053240396141309</v>
      </c>
      <c r="F387" s="49">
        <v>8.5412361018654686</v>
      </c>
      <c r="G387" s="49">
        <v>8.1873101760265659</v>
      </c>
      <c r="H387" s="49">
        <v>7.8406186709146759</v>
      </c>
      <c r="I387" s="49">
        <v>7.4989742701361104</v>
      </c>
      <c r="J387" s="49">
        <v>7.1606823338567214</v>
      </c>
      <c r="K387" s="49">
        <v>6.8243871583539466</v>
      </c>
      <c r="L387" s="49">
        <v>6.488972363816945</v>
      </c>
      <c r="M387" s="49">
        <v>6.3174098445377753</v>
      </c>
      <c r="N387" s="49">
        <v>6.1622818383389886</v>
      </c>
      <c r="O387" s="49">
        <v>6.0176949568933074</v>
      </c>
      <c r="P387" s="49">
        <v>5.8812263703014516</v>
      </c>
      <c r="Q387" s="49">
        <v>5.7513895703177802</v>
      </c>
      <c r="R387" s="49">
        <v>5.6277248401292246</v>
      </c>
      <c r="S387" s="49">
        <v>5.5077279108496944</v>
      </c>
      <c r="T387" s="49">
        <v>5.3916331055020246</v>
      </c>
      <c r="U387" s="49">
        <v>5.2798018405907081</v>
      </c>
      <c r="V387" s="49">
        <v>5.1689850252186353</v>
      </c>
      <c r="W387" s="49">
        <v>5.0503535025934143</v>
      </c>
      <c r="X387" s="49">
        <v>4.9343553878625421</v>
      </c>
      <c r="Y387" s="49">
        <v>4.8222913905459226</v>
      </c>
      <c r="Z387" s="49">
        <v>4.7167267528352381</v>
      </c>
      <c r="AA387" s="49">
        <v>4.5810779372292654</v>
      </c>
      <c r="AB387" s="49">
        <v>4.4731284273242853</v>
      </c>
      <c r="AC387" s="49">
        <v>4.3677236668685966</v>
      </c>
      <c r="AD387" s="49">
        <v>4.2644608884304454</v>
      </c>
      <c r="AE387" s="49">
        <v>4.1630073901054354</v>
      </c>
      <c r="AF387" s="50">
        <v>4.0630847632283604</v>
      </c>
    </row>
    <row r="388" spans="1:32" hidden="1">
      <c r="A388" s="49" t="s">
        <v>703</v>
      </c>
      <c r="B388" s="49">
        <v>11.301951226411729</v>
      </c>
      <c r="C388" s="49">
        <v>10.83593917327296</v>
      </c>
      <c r="D388" s="49">
        <v>10.406502165826531</v>
      </c>
      <c r="E388" s="49">
        <v>10.00237429346249</v>
      </c>
      <c r="F388" s="49">
        <v>9.6163866409818208</v>
      </c>
      <c r="G388" s="49">
        <v>9.2436803384227204</v>
      </c>
      <c r="H388" s="49">
        <v>8.8807944665318175</v>
      </c>
      <c r="I388" s="49">
        <v>8.5251612757961581</v>
      </c>
      <c r="J388" s="49">
        <v>8.1748085857018378</v>
      </c>
      <c r="K388" s="49">
        <v>7.8281751463854006</v>
      </c>
      <c r="L388" s="49">
        <v>7.4839911452063603</v>
      </c>
      <c r="M388" s="49">
        <v>7.2882148592530829</v>
      </c>
      <c r="N388" s="49">
        <v>7.1127798375695006</v>
      </c>
      <c r="O388" s="49">
        <v>6.9504256988854376</v>
      </c>
      <c r="P388" s="49">
        <v>6.7981751569558311</v>
      </c>
      <c r="Q388" s="49">
        <v>6.6542048588562741</v>
      </c>
      <c r="R388" s="49">
        <v>6.5179611991293536</v>
      </c>
      <c r="S388" s="49">
        <v>6.3863509133691094</v>
      </c>
      <c r="T388" s="49">
        <v>6.2596754244558701</v>
      </c>
      <c r="U388" s="49">
        <v>6.1383952168775311</v>
      </c>
      <c r="V388" s="49">
        <v>6.0184802701846998</v>
      </c>
      <c r="W388" s="49">
        <v>5.8880621079577056</v>
      </c>
      <c r="X388" s="49">
        <v>5.761082063628912</v>
      </c>
      <c r="Y388" s="49">
        <v>5.639173324670689</v>
      </c>
      <c r="Z388" s="49">
        <v>5.5255519240657804</v>
      </c>
      <c r="AA388" s="49">
        <v>5.3745633892436206</v>
      </c>
      <c r="AB388" s="49">
        <v>5.2583304866920608</v>
      </c>
      <c r="AC388" s="49">
        <v>5.1454817822058292</v>
      </c>
      <c r="AD388" s="49">
        <v>5.0355266969802486</v>
      </c>
      <c r="AE388" s="49">
        <v>4.9280613215040532</v>
      </c>
      <c r="AF388" s="50">
        <v>4.822748943488202</v>
      </c>
    </row>
    <row r="389" spans="1:32" hidden="1">
      <c r="A389" s="49" t="s">
        <v>704</v>
      </c>
      <c r="B389" s="49">
        <v>12.938534577685161</v>
      </c>
      <c r="C389" s="49">
        <v>12.21843744466814</v>
      </c>
      <c r="D389" s="49">
        <v>11.54458153053476</v>
      </c>
      <c r="E389" s="49">
        <v>10.90308775264349</v>
      </c>
      <c r="F389" s="49">
        <v>10.285045400827039</v>
      </c>
      <c r="G389" s="49">
        <v>9.6843967515815343</v>
      </c>
      <c r="H389" s="49">
        <v>9.0968326424146682</v>
      </c>
      <c r="I389" s="49">
        <v>8.5191716822072046</v>
      </c>
      <c r="J389" s="49">
        <v>7.9489903037472232</v>
      </c>
      <c r="K389" s="49">
        <v>7.3843915649785812</v>
      </c>
      <c r="L389" s="49">
        <v>6.823854838335615</v>
      </c>
      <c r="M389" s="49">
        <v>6.6283474738373993</v>
      </c>
      <c r="N389" s="49">
        <v>6.4412261252977707</v>
      </c>
      <c r="O389" s="49">
        <v>6.2595965526642221</v>
      </c>
      <c r="P389" s="49">
        <v>6.0829582227399044</v>
      </c>
      <c r="Q389" s="49">
        <v>5.9094415607550843</v>
      </c>
      <c r="R389" s="49">
        <v>5.7379052864059812</v>
      </c>
      <c r="S389" s="49">
        <v>5.5707782587449346</v>
      </c>
      <c r="T389" s="49">
        <v>5.4063236483649444</v>
      </c>
      <c r="U389" s="49">
        <v>5.2448450641717734</v>
      </c>
      <c r="V389" s="49">
        <v>5.0849238480982981</v>
      </c>
      <c r="W389" s="49">
        <v>4.9264977437064044</v>
      </c>
      <c r="X389" s="49">
        <v>4.7682481304229878</v>
      </c>
      <c r="Y389" s="49">
        <v>4.6123208572837271</v>
      </c>
      <c r="Z389" s="49">
        <v>4.4666454381737637</v>
      </c>
      <c r="AA389" s="49">
        <v>4.2715182038880979</v>
      </c>
      <c r="AB389" s="49">
        <v>4.1152246631089353</v>
      </c>
      <c r="AC389" s="49">
        <v>3.9609031593926649</v>
      </c>
      <c r="AD389" s="49">
        <v>3.8082088701302959</v>
      </c>
      <c r="AE389" s="49">
        <v>3.6568475969521872</v>
      </c>
      <c r="AF389" s="50">
        <v>3.5065657473750771</v>
      </c>
    </row>
    <row r="390" spans="1:32" hidden="1">
      <c r="A390" s="49" t="s">
        <v>705</v>
      </c>
      <c r="B390" s="49">
        <v>7.2786371128569636</v>
      </c>
      <c r="C390" s="49">
        <v>7.0798881302567027</v>
      </c>
      <c r="D390" s="49">
        <v>6.8976375466761226</v>
      </c>
      <c r="E390" s="49">
        <v>6.7282549422572941</v>
      </c>
      <c r="F390" s="49">
        <v>6.5691497115560411</v>
      </c>
      <c r="G390" s="49">
        <v>6.418410351962236</v>
      </c>
      <c r="H390" s="49">
        <v>6.2745870476283292</v>
      </c>
      <c r="I390" s="49">
        <v>6.1365544312937352</v>
      </c>
      <c r="J390" s="49">
        <v>6.003421571259473</v>
      </c>
      <c r="K390" s="49">
        <v>5.8744709910309147</v>
      </c>
      <c r="L390" s="49">
        <v>5.7491161970089841</v>
      </c>
      <c r="M390" s="49">
        <v>5.6292711492617773</v>
      </c>
      <c r="N390" s="49">
        <v>5.5329488391979176</v>
      </c>
      <c r="O390" s="49">
        <v>5.4396807463403336</v>
      </c>
      <c r="P390" s="49">
        <v>5.3496165949395751</v>
      </c>
      <c r="Q390" s="49">
        <v>5.2634756037652322</v>
      </c>
      <c r="R390" s="49">
        <v>5.1790064303122856</v>
      </c>
      <c r="S390" s="49">
        <v>5.0965603413374376</v>
      </c>
      <c r="T390" s="49">
        <v>5.020027982074418</v>
      </c>
      <c r="U390" s="49">
        <v>4.9431605768922244</v>
      </c>
      <c r="V390" s="49">
        <v>4.8664029040322614</v>
      </c>
      <c r="W390" s="49">
        <v>4.7985831252182773</v>
      </c>
      <c r="X390" s="49">
        <v>4.7334260851930603</v>
      </c>
      <c r="Y390" s="49">
        <v>4.6697202793581143</v>
      </c>
      <c r="Z390" s="49">
        <v>4.6137021781394019</v>
      </c>
      <c r="AA390" s="49">
        <v>4.5023637063426687</v>
      </c>
      <c r="AB390" s="49">
        <v>4.435080680678321</v>
      </c>
      <c r="AC390" s="49">
        <v>4.3699452346740468</v>
      </c>
      <c r="AD390" s="49">
        <v>4.30678138830371</v>
      </c>
      <c r="AE390" s="49">
        <v>4.2454351365058072</v>
      </c>
      <c r="AF390" s="50">
        <v>4.1857708981554023</v>
      </c>
    </row>
    <row r="391" spans="1:32" hidden="1">
      <c r="A391" s="49" t="s">
        <v>706</v>
      </c>
      <c r="B391" s="49">
        <v>8.0422250617272564</v>
      </c>
      <c r="C391" s="49">
        <v>7.7848717281982029</v>
      </c>
      <c r="D391" s="49">
        <v>7.5612274730207023</v>
      </c>
      <c r="E391" s="49">
        <v>7.3616924509045791</v>
      </c>
      <c r="F391" s="49">
        <v>7.1802143131222884</v>
      </c>
      <c r="G391" s="49">
        <v>7.0127404752645486</v>
      </c>
      <c r="H391" s="49">
        <v>6.8564291488626514</v>
      </c>
      <c r="I391" s="49">
        <v>6.7092133339219</v>
      </c>
      <c r="J391" s="49">
        <v>6.5695441998880364</v>
      </c>
      <c r="K391" s="49">
        <v>6.4362322037676316</v>
      </c>
      <c r="L391" s="49">
        <v>6.3083445376209051</v>
      </c>
      <c r="M391" s="49">
        <v>6.1430644639146852</v>
      </c>
      <c r="N391" s="49">
        <v>5.9982889211240273</v>
      </c>
      <c r="O391" s="49">
        <v>5.8669426947722254</v>
      </c>
      <c r="P391" s="49">
        <v>5.7460922761474604</v>
      </c>
      <c r="Q391" s="49">
        <v>5.6339277927535214</v>
      </c>
      <c r="R391" s="49">
        <v>5.5298591806738457</v>
      </c>
      <c r="S391" s="49">
        <v>5.4309043102426333</v>
      </c>
      <c r="T391" s="49">
        <v>5.337307612648166</v>
      </c>
      <c r="U391" s="49">
        <v>5.2494616103101723</v>
      </c>
      <c r="V391" s="49">
        <v>5.1635430833945568</v>
      </c>
      <c r="W391" s="49">
        <v>5.0669826546463774</v>
      </c>
      <c r="X391" s="49">
        <v>4.9745179017873991</v>
      </c>
      <c r="Y391" s="49">
        <v>4.8876481588869911</v>
      </c>
      <c r="Z391" s="49">
        <v>4.8093371953971831</v>
      </c>
      <c r="AA391" s="49">
        <v>4.6970913768086806</v>
      </c>
      <c r="AB391" s="49">
        <v>4.6180265482570713</v>
      </c>
      <c r="AC391" s="49">
        <v>4.542903423144752</v>
      </c>
      <c r="AD391" s="49">
        <v>4.4712485960510486</v>
      </c>
      <c r="AE391" s="49">
        <v>4.4026725884949913</v>
      </c>
      <c r="AF391" s="50">
        <v>4.3368510927250874</v>
      </c>
    </row>
    <row r="392" spans="1:32" hidden="1">
      <c r="A392" s="49" t="s">
        <v>707</v>
      </c>
      <c r="B392" s="49">
        <v>9.0111987579541832</v>
      </c>
      <c r="C392" s="49">
        <v>8.724760668210525</v>
      </c>
      <c r="D392" s="49">
        <v>8.4779572809050343</v>
      </c>
      <c r="E392" s="49">
        <v>8.2595105033254832</v>
      </c>
      <c r="F392" s="49">
        <v>8.0623108053646337</v>
      </c>
      <c r="G392" s="49">
        <v>7.8815983919045296</v>
      </c>
      <c r="H392" s="49">
        <v>7.7140360823206233</v>
      </c>
      <c r="I392" s="49">
        <v>7.5571969783914481</v>
      </c>
      <c r="J392" s="49">
        <v>7.4092629362911664</v>
      </c>
      <c r="K392" s="49">
        <v>7.2688378880508671</v>
      </c>
      <c r="L392" s="49">
        <v>7.1348273525105119</v>
      </c>
      <c r="M392" s="49">
        <v>6.9457061812883776</v>
      </c>
      <c r="N392" s="49">
        <v>6.7807106310862668</v>
      </c>
      <c r="O392" s="49">
        <v>6.6314964281257076</v>
      </c>
      <c r="P392" s="49">
        <v>6.494604399511978</v>
      </c>
      <c r="Q392" s="49">
        <v>6.3679006773134246</v>
      </c>
      <c r="R392" s="49">
        <v>6.2506901337772609</v>
      </c>
      <c r="S392" s="49">
        <v>6.1394561959214791</v>
      </c>
      <c r="T392" s="49">
        <v>6.0344879850231417</v>
      </c>
      <c r="U392" s="49">
        <v>5.9362492790925314</v>
      </c>
      <c r="V392" s="49">
        <v>5.8402313957529799</v>
      </c>
      <c r="W392" s="49">
        <v>5.7316034547656169</v>
      </c>
      <c r="X392" s="49">
        <v>5.6277573596893369</v>
      </c>
      <c r="Y392" s="49">
        <v>5.5304631294338016</v>
      </c>
      <c r="Z392" s="49">
        <v>5.4432187822522966</v>
      </c>
      <c r="AA392" s="49">
        <v>5.3158925953520768</v>
      </c>
      <c r="AB392" s="49">
        <v>5.2276659793058444</v>
      </c>
      <c r="AC392" s="49">
        <v>5.1440455469812818</v>
      </c>
      <c r="AD392" s="49">
        <v>5.0644739131296523</v>
      </c>
      <c r="AE392" s="49">
        <v>4.9884926068309126</v>
      </c>
      <c r="AF392" s="50">
        <v>4.9157199626305177</v>
      </c>
    </row>
    <row r="393" spans="1:32" hidden="1">
      <c r="A393" s="49" t="s">
        <v>708</v>
      </c>
      <c r="B393" s="49">
        <v>6.277109320972909</v>
      </c>
      <c r="C393" s="49">
        <v>5.9935375348135036</v>
      </c>
      <c r="D393" s="49">
        <v>5.7445154165148624</v>
      </c>
      <c r="E393" s="49">
        <v>5.5203073851234876</v>
      </c>
      <c r="F393" s="49">
        <v>5.3147115024649434</v>
      </c>
      <c r="G393" s="49">
        <v>5.1235517266422264</v>
      </c>
      <c r="H393" s="49">
        <v>4.943892054910318</v>
      </c>
      <c r="I393" s="49">
        <v>4.7735955547310081</v>
      </c>
      <c r="J393" s="49">
        <v>4.6110620407518086</v>
      </c>
      <c r="K393" s="49">
        <v>4.4550644398392283</v>
      </c>
      <c r="L393" s="49">
        <v>4.3046426173927266</v>
      </c>
      <c r="M393" s="49">
        <v>4.1962663190663569</v>
      </c>
      <c r="N393" s="49">
        <v>4.0957489460350418</v>
      </c>
      <c r="O393" s="49">
        <v>4.0005670510903713</v>
      </c>
      <c r="P393" s="49">
        <v>3.9102775665120579</v>
      </c>
      <c r="Q393" s="49">
        <v>3.8232479862941982</v>
      </c>
      <c r="R393" s="49">
        <v>3.7384783708235592</v>
      </c>
      <c r="S393" s="49">
        <v>3.6580749972547921</v>
      </c>
      <c r="T393" s="49">
        <v>3.5805219039248639</v>
      </c>
      <c r="U393" s="49">
        <v>3.5060787453281832</v>
      </c>
      <c r="V393" s="49">
        <v>3.4335054825806548</v>
      </c>
      <c r="W393" s="49">
        <v>3.360121138815451</v>
      </c>
      <c r="X393" s="49">
        <v>3.2878347140938771</v>
      </c>
      <c r="Y393" s="49">
        <v>3.2185367577636779</v>
      </c>
      <c r="Z393" s="49">
        <v>3.1592384941694598</v>
      </c>
      <c r="AA393" s="49">
        <v>3.0572471852032299</v>
      </c>
      <c r="AB393" s="49">
        <v>2.9904534419293411</v>
      </c>
      <c r="AC393" s="49">
        <v>2.9263936240320669</v>
      </c>
      <c r="AD393" s="49">
        <v>2.864786650777905</v>
      </c>
      <c r="AE393" s="49">
        <v>2.8053949218586349</v>
      </c>
      <c r="AF393" s="50">
        <v>2.7480158145937832</v>
      </c>
    </row>
    <row r="394" spans="1:32" hidden="1">
      <c r="A394" s="49" t="s">
        <v>709</v>
      </c>
      <c r="B394" s="49">
        <v>10.3421804577138</v>
      </c>
      <c r="C394" s="49">
        <v>9.9349046473460003</v>
      </c>
      <c r="D394" s="49">
        <v>9.5419401982668326</v>
      </c>
      <c r="E394" s="49">
        <v>9.158939642789548</v>
      </c>
      <c r="F394" s="49">
        <v>8.7827045603113412</v>
      </c>
      <c r="G394" s="49">
        <v>8.4107813659104202</v>
      </c>
      <c r="H394" s="49">
        <v>8.0412166945746328</v>
      </c>
      <c r="I394" s="49">
        <v>7.6724021094511698</v>
      </c>
      <c r="J394" s="49">
        <v>7.3029714025879011</v>
      </c>
      <c r="K394" s="49">
        <v>6.9317301805274134</v>
      </c>
      <c r="L394" s="49">
        <v>6.5576059646041802</v>
      </c>
      <c r="M394" s="49">
        <v>6.4093168918523791</v>
      </c>
      <c r="N394" s="49">
        <v>6.2819129642534364</v>
      </c>
      <c r="O394" s="49">
        <v>6.1564872192144247</v>
      </c>
      <c r="P394" s="49">
        <v>6.0331910798000354</v>
      </c>
      <c r="Q394" s="49">
        <v>5.9127044953189527</v>
      </c>
      <c r="R394" s="49">
        <v>5.7929473111562322</v>
      </c>
      <c r="S394" s="49">
        <v>5.6742529940192226</v>
      </c>
      <c r="T394" s="49">
        <v>5.5602501813291259</v>
      </c>
      <c r="U394" s="49">
        <v>5.4451313582274743</v>
      </c>
      <c r="V394" s="49">
        <v>5.3293121704982589</v>
      </c>
      <c r="W394" s="49">
        <v>5.224803451067916</v>
      </c>
      <c r="X394" s="49">
        <v>5.1214897791386358</v>
      </c>
      <c r="Y394" s="49">
        <v>5.0182225572310193</v>
      </c>
      <c r="Z394" s="49">
        <v>4.9207893321606946</v>
      </c>
      <c r="AA394" s="49">
        <v>4.7704996279379994</v>
      </c>
      <c r="AB394" s="49">
        <v>4.6598810765038676</v>
      </c>
      <c r="AC394" s="49">
        <v>4.5498757960983314</v>
      </c>
      <c r="AD394" s="49">
        <v>4.4402929456346669</v>
      </c>
      <c r="AE394" s="49">
        <v>4.3309602200092101</v>
      </c>
      <c r="AF394" s="50">
        <v>4.2217205369499933</v>
      </c>
    </row>
    <row r="395" spans="1:32" hidden="1">
      <c r="A395" s="49" t="s">
        <v>710</v>
      </c>
      <c r="B395" s="49">
        <v>10.634081603547109</v>
      </c>
      <c r="C395" s="49">
        <v>10.18683112571256</v>
      </c>
      <c r="D395" s="49">
        <v>9.7710657623248451</v>
      </c>
      <c r="E395" s="49">
        <v>9.3767163564276998</v>
      </c>
      <c r="F395" s="49">
        <v>8.9973478994599851</v>
      </c>
      <c r="G395" s="49">
        <v>8.6285731495142102</v>
      </c>
      <c r="H395" s="49">
        <v>8.2672425427286171</v>
      </c>
      <c r="I395" s="49">
        <v>7.9109955853543674</v>
      </c>
      <c r="J395" s="49">
        <v>7.5579961315053961</v>
      </c>
      <c r="K395" s="49">
        <v>7.2067679229653576</v>
      </c>
      <c r="L395" s="49">
        <v>6.856087941053751</v>
      </c>
      <c r="M395" s="49">
        <v>6.6750725545068192</v>
      </c>
      <c r="N395" s="49">
        <v>6.5115406801507216</v>
      </c>
      <c r="O395" s="49">
        <v>6.3592148118379956</v>
      </c>
      <c r="P395" s="49">
        <v>6.2155132933627897</v>
      </c>
      <c r="Q395" s="49">
        <v>6.0788517340771939</v>
      </c>
      <c r="R395" s="49">
        <v>5.9487388840979776</v>
      </c>
      <c r="S395" s="49">
        <v>5.8225080452813414</v>
      </c>
      <c r="T395" s="49">
        <v>5.7004072053009116</v>
      </c>
      <c r="U395" s="49">
        <v>5.5828194180019413</v>
      </c>
      <c r="V395" s="49">
        <v>5.4662867903011501</v>
      </c>
      <c r="W395" s="49">
        <v>5.3419116466757899</v>
      </c>
      <c r="X395" s="49">
        <v>5.2201737531319896</v>
      </c>
      <c r="Y395" s="49">
        <v>5.1024432326906286</v>
      </c>
      <c r="Z395" s="49">
        <v>4.9914281642414942</v>
      </c>
      <c r="AA395" s="49">
        <v>4.848308414697609</v>
      </c>
      <c r="AB395" s="49">
        <v>4.7343829200384828</v>
      </c>
      <c r="AC395" s="49">
        <v>4.6229427173559987</v>
      </c>
      <c r="AD395" s="49">
        <v>4.5135473279003584</v>
      </c>
      <c r="AE395" s="49">
        <v>4.4058308311445504</v>
      </c>
      <c r="AF395" s="50">
        <v>4.2994849744651349</v>
      </c>
    </row>
    <row r="396" spans="1:32" hidden="1">
      <c r="A396" s="49" t="s">
        <v>711</v>
      </c>
      <c r="B396" s="49">
        <v>11.17567494070216</v>
      </c>
      <c r="C396" s="49">
        <v>10.71582640483803</v>
      </c>
      <c r="D396" s="49">
        <v>10.29234160333006</v>
      </c>
      <c r="E396" s="49">
        <v>9.8940287227625614</v>
      </c>
      <c r="F396" s="49">
        <v>9.5137665464989887</v>
      </c>
      <c r="G396" s="49">
        <v>9.1467289987778653</v>
      </c>
      <c r="H396" s="49">
        <v>8.7894789275365675</v>
      </c>
      <c r="I396" s="49">
        <v>8.4394665819720096</v>
      </c>
      <c r="J396" s="49">
        <v>8.0947339363944515</v>
      </c>
      <c r="K396" s="49">
        <v>7.7537312481465293</v>
      </c>
      <c r="L396" s="49">
        <v>7.4151983398255137</v>
      </c>
      <c r="M396" s="49">
        <v>7.2214941937278869</v>
      </c>
      <c r="N396" s="49">
        <v>7.0479831499280881</v>
      </c>
      <c r="O396" s="49">
        <v>6.887432875789754</v>
      </c>
      <c r="P396" s="49">
        <v>6.7368742991826522</v>
      </c>
      <c r="Q396" s="49">
        <v>6.5944876050935708</v>
      </c>
      <c r="R396" s="49">
        <v>6.459715723515874</v>
      </c>
      <c r="S396" s="49">
        <v>6.3294807295253648</v>
      </c>
      <c r="T396" s="49">
        <v>6.204077239390406</v>
      </c>
      <c r="U396" s="49">
        <v>6.0839572075389468</v>
      </c>
      <c r="V396" s="49">
        <v>5.9651178530990414</v>
      </c>
      <c r="W396" s="49">
        <v>5.8363669272626257</v>
      </c>
      <c r="X396" s="49">
        <v>5.7108686916841522</v>
      </c>
      <c r="Y396" s="49">
        <v>5.5902309387003237</v>
      </c>
      <c r="Z396" s="49">
        <v>5.4776245705537754</v>
      </c>
      <c r="AA396" s="49">
        <v>5.3278607437603336</v>
      </c>
      <c r="AB396" s="49">
        <v>5.2123131729226433</v>
      </c>
      <c r="AC396" s="49">
        <v>5.0999151000174416</v>
      </c>
      <c r="AD396" s="49">
        <v>4.9901699313372454</v>
      </c>
      <c r="AE396" s="49">
        <v>4.8826672091111991</v>
      </c>
      <c r="AF396" s="50">
        <v>4.7770631925904521</v>
      </c>
    </row>
    <row r="397" spans="1:32" hidden="1">
      <c r="A397" s="49" t="s">
        <v>712</v>
      </c>
      <c r="B397" s="49">
        <v>11.57386233154398</v>
      </c>
      <c r="C397" s="49">
        <v>10.92929327863976</v>
      </c>
      <c r="D397" s="49">
        <v>10.32488955754893</v>
      </c>
      <c r="E397" s="49">
        <v>9.7484772226759411</v>
      </c>
      <c r="F397" s="49">
        <v>9.1922326847562026</v>
      </c>
      <c r="G397" s="49">
        <v>8.6508305913190195</v>
      </c>
      <c r="H397" s="49">
        <v>8.1204766994736861</v>
      </c>
      <c r="I397" s="49">
        <v>7.5983641699456124</v>
      </c>
      <c r="J397" s="49">
        <v>7.0823494959189439</v>
      </c>
      <c r="K397" s="49">
        <v>6.5707499311290158</v>
      </c>
      <c r="L397" s="49">
        <v>6.0622117564878364</v>
      </c>
      <c r="M397" s="49">
        <v>5.8880323510168919</v>
      </c>
      <c r="N397" s="49">
        <v>5.7210869990723738</v>
      </c>
      <c r="O397" s="49">
        <v>5.5589023309418524</v>
      </c>
      <c r="P397" s="49">
        <v>5.4010559609495994</v>
      </c>
      <c r="Q397" s="49">
        <v>5.2459479719774436</v>
      </c>
      <c r="R397" s="49">
        <v>5.0926012396741216</v>
      </c>
      <c r="S397" s="49">
        <v>4.9431089072056622</v>
      </c>
      <c r="T397" s="49">
        <v>4.7959821477668321</v>
      </c>
      <c r="U397" s="49">
        <v>4.6514868260038913</v>
      </c>
      <c r="V397" s="49">
        <v>4.5084046215983147</v>
      </c>
      <c r="W397" s="49">
        <v>4.3666148315234379</v>
      </c>
      <c r="X397" s="49">
        <v>4.2249813923033948</v>
      </c>
      <c r="Y397" s="49">
        <v>4.0853544703947353</v>
      </c>
      <c r="Z397" s="49">
        <v>3.954570161181024</v>
      </c>
      <c r="AA397" s="49">
        <v>3.781158202842843</v>
      </c>
      <c r="AB397" s="49">
        <v>3.641230007843081</v>
      </c>
      <c r="AC397" s="49">
        <v>3.5030067491850252</v>
      </c>
      <c r="AD397" s="49">
        <v>3.3661912992631029</v>
      </c>
      <c r="AE397" s="49">
        <v>3.2305302423784439</v>
      </c>
      <c r="AF397" s="50">
        <v>3.0958052312649338</v>
      </c>
    </row>
    <row r="398" spans="1:32" hidden="1">
      <c r="A398" s="49" t="s">
        <v>713</v>
      </c>
      <c r="B398" s="49">
        <v>5.6212171594477258</v>
      </c>
      <c r="C398" s="49">
        <v>5.4654208764573662</v>
      </c>
      <c r="D398" s="49">
        <v>5.3219499868479367</v>
      </c>
      <c r="E398" s="49">
        <v>5.1881326627572548</v>
      </c>
      <c r="F398" s="49">
        <v>5.0620636760269422</v>
      </c>
      <c r="G398" s="49">
        <v>4.9423384582710703</v>
      </c>
      <c r="H398" s="49">
        <v>4.8278928211356931</v>
      </c>
      <c r="I398" s="49">
        <v>4.7179017928169742</v>
      </c>
      <c r="J398" s="49">
        <v>4.611713272251972</v>
      </c>
      <c r="K398" s="49">
        <v>4.5088030869767071</v>
      </c>
      <c r="L398" s="49">
        <v>4.4087436948564704</v>
      </c>
      <c r="M398" s="49">
        <v>4.3170745445503336</v>
      </c>
      <c r="N398" s="49">
        <v>4.2429437672076702</v>
      </c>
      <c r="O398" s="49">
        <v>4.1711110623093042</v>
      </c>
      <c r="P398" s="49">
        <v>4.101687472061565</v>
      </c>
      <c r="Q398" s="49">
        <v>4.0352080282777658</v>
      </c>
      <c r="R398" s="49">
        <v>3.9699961857428061</v>
      </c>
      <c r="S398" s="49">
        <v>3.906313088301403</v>
      </c>
      <c r="T398" s="49">
        <v>3.8470548330002439</v>
      </c>
      <c r="U398" s="49">
        <v>3.7875689726793431</v>
      </c>
      <c r="V398" s="49">
        <v>3.728186334570331</v>
      </c>
      <c r="W398" s="49">
        <v>3.6754377506787201</v>
      </c>
      <c r="X398" s="49">
        <v>3.6247102762812551</v>
      </c>
      <c r="Y398" s="49">
        <v>3.5751021854913909</v>
      </c>
      <c r="Z398" s="49">
        <v>3.5312618135346039</v>
      </c>
      <c r="AA398" s="49">
        <v>3.4462187942290101</v>
      </c>
      <c r="AB398" s="49">
        <v>3.3940457837285121</v>
      </c>
      <c r="AC398" s="49">
        <v>3.3435089508368381</v>
      </c>
      <c r="AD398" s="49">
        <v>3.2944777133158838</v>
      </c>
      <c r="AE398" s="49">
        <v>3.2468377644304911</v>
      </c>
      <c r="AF398" s="50">
        <v>3.2004884435420542</v>
      </c>
    </row>
    <row r="399" spans="1:32" hidden="1">
      <c r="A399" s="49" t="s">
        <v>714</v>
      </c>
      <c r="B399" s="49">
        <v>6.5505899710414086</v>
      </c>
      <c r="C399" s="49">
        <v>6.340475831557443</v>
      </c>
      <c r="D399" s="49">
        <v>6.1572862657974454</v>
      </c>
      <c r="E399" s="49">
        <v>5.9933504880327204</v>
      </c>
      <c r="F399" s="49">
        <v>5.8438321008565559</v>
      </c>
      <c r="G399" s="49">
        <v>5.7054925177006979</v>
      </c>
      <c r="H399" s="49">
        <v>5.5760605973624244</v>
      </c>
      <c r="I399" s="49">
        <v>5.4538842794185767</v>
      </c>
      <c r="J399" s="49">
        <v>5.3377255453797741</v>
      </c>
      <c r="K399" s="49">
        <v>5.2266334698201593</v>
      </c>
      <c r="L399" s="49">
        <v>5.1198622781177727</v>
      </c>
      <c r="M399" s="49">
        <v>4.9863427262368116</v>
      </c>
      <c r="N399" s="49">
        <v>4.8691998229121767</v>
      </c>
      <c r="O399" s="49">
        <v>4.7627879926157357</v>
      </c>
      <c r="P399" s="49">
        <v>4.6647661896973807</v>
      </c>
      <c r="Q399" s="49">
        <v>4.5736899269232474</v>
      </c>
      <c r="R399" s="49">
        <v>4.4890879121662737</v>
      </c>
      <c r="S399" s="49">
        <v>4.4085806929889371</v>
      </c>
      <c r="T399" s="49">
        <v>4.332362842239271</v>
      </c>
      <c r="U399" s="49">
        <v>4.260747052767452</v>
      </c>
      <c r="V399" s="49">
        <v>4.1906832027988479</v>
      </c>
      <c r="W399" s="49">
        <v>4.1121462318461646</v>
      </c>
      <c r="X399" s="49">
        <v>4.0368909380706217</v>
      </c>
      <c r="Y399" s="49">
        <v>3.9661130995375529</v>
      </c>
      <c r="Z399" s="49">
        <v>3.902176649440257</v>
      </c>
      <c r="AA399" s="49">
        <v>3.811185146312249</v>
      </c>
      <c r="AB399" s="49">
        <v>3.746675224061216</v>
      </c>
      <c r="AC399" s="49">
        <v>3.685323163799775</v>
      </c>
      <c r="AD399" s="49">
        <v>3.6267511530559049</v>
      </c>
      <c r="AE399" s="49">
        <v>3.5706483289407198</v>
      </c>
      <c r="AF399" s="50">
        <v>3.5167558167967718</v>
      </c>
    </row>
    <row r="400" spans="1:32" hidden="1">
      <c r="A400" s="49" t="s">
        <v>715</v>
      </c>
      <c r="B400" s="49">
        <v>9.2191144530364557</v>
      </c>
      <c r="C400" s="49">
        <v>8.9256186472963535</v>
      </c>
      <c r="D400" s="49">
        <v>8.6722081571508838</v>
      </c>
      <c r="E400" s="49">
        <v>8.4474751364281957</v>
      </c>
      <c r="F400" s="49">
        <v>8.2442280854550543</v>
      </c>
      <c r="G400" s="49">
        <v>8.0576522000087198</v>
      </c>
      <c r="H400" s="49">
        <v>7.8843716284619516</v>
      </c>
      <c r="I400" s="49">
        <v>7.7219312653769592</v>
      </c>
      <c r="J400" s="49">
        <v>7.5684917636884803</v>
      </c>
      <c r="K400" s="49">
        <v>7.4226407126020399</v>
      </c>
      <c r="L400" s="49">
        <v>7.2832707640046568</v>
      </c>
      <c r="M400" s="49">
        <v>7.0907504978728886</v>
      </c>
      <c r="N400" s="49">
        <v>6.9226288674671776</v>
      </c>
      <c r="O400" s="49">
        <v>6.7704717817895634</v>
      </c>
      <c r="P400" s="49">
        <v>6.6307827138005404</v>
      </c>
      <c r="Q400" s="49">
        <v>6.5014046774188321</v>
      </c>
      <c r="R400" s="49">
        <v>6.3816348807605037</v>
      </c>
      <c r="S400" s="49">
        <v>6.2679187925047204</v>
      </c>
      <c r="T400" s="49">
        <v>6.1605484470145839</v>
      </c>
      <c r="U400" s="49">
        <v>6.0599924147139097</v>
      </c>
      <c r="V400" s="49">
        <v>5.9616934124075751</v>
      </c>
      <c r="W400" s="49">
        <v>5.850669227593789</v>
      </c>
      <c r="X400" s="49">
        <v>5.7444888508045091</v>
      </c>
      <c r="Y400" s="49">
        <v>5.6449406719298736</v>
      </c>
      <c r="Z400" s="49">
        <v>5.5555592327018326</v>
      </c>
      <c r="AA400" s="49">
        <v>5.425680758778169</v>
      </c>
      <c r="AB400" s="49">
        <v>5.3353266550190428</v>
      </c>
      <c r="AC400" s="49">
        <v>5.2496366350189252</v>
      </c>
      <c r="AD400" s="49">
        <v>5.1680469896585421</v>
      </c>
      <c r="AE400" s="49">
        <v>5.0900940255818314</v>
      </c>
      <c r="AF400" s="50">
        <v>5.0153917111328461</v>
      </c>
    </row>
    <row r="401" spans="1:32" hidden="1">
      <c r="A401" s="49" t="s">
        <v>716</v>
      </c>
      <c r="B401" s="49">
        <v>4.0032384757402761</v>
      </c>
      <c r="C401" s="49">
        <v>3.828124022016659</v>
      </c>
      <c r="D401" s="49">
        <v>3.671558395351656</v>
      </c>
      <c r="E401" s="49">
        <v>3.5283435795174132</v>
      </c>
      <c r="F401" s="49">
        <v>3.395168009043938</v>
      </c>
      <c r="G401" s="49">
        <v>3.2698016613343879</v>
      </c>
      <c r="H401" s="49">
        <v>3.150676526240515</v>
      </c>
      <c r="I401" s="49">
        <v>3.036651193348114</v>
      </c>
      <c r="J401" s="49">
        <v>2.9268708093020499</v>
      </c>
      <c r="K401" s="49">
        <v>2.8206797198956872</v>
      </c>
      <c r="L401" s="49">
        <v>2.7175647880643621</v>
      </c>
      <c r="M401" s="49">
        <v>2.651724020594393</v>
      </c>
      <c r="N401" s="49">
        <v>2.5901580430264728</v>
      </c>
      <c r="O401" s="49">
        <v>2.531519185835617</v>
      </c>
      <c r="P401" s="49">
        <v>2.4755700041829209</v>
      </c>
      <c r="Q401" s="49">
        <v>2.421438169930473</v>
      </c>
      <c r="R401" s="49">
        <v>2.3685889090504451</v>
      </c>
      <c r="S401" s="49">
        <v>2.3181454898837952</v>
      </c>
      <c r="T401" s="49">
        <v>2.269297749290121</v>
      </c>
      <c r="U401" s="49">
        <v>2.222183320868937</v>
      </c>
      <c r="V401" s="49">
        <v>2.1761392625143809</v>
      </c>
      <c r="W401" s="49">
        <v>2.1297325633704531</v>
      </c>
      <c r="X401" s="49">
        <v>2.083982149037455</v>
      </c>
      <c r="Y401" s="49">
        <v>2.0398959278032009</v>
      </c>
      <c r="Z401" s="49">
        <v>2.0012140745153308</v>
      </c>
      <c r="AA401" s="49">
        <v>1.939817504129886</v>
      </c>
      <c r="AB401" s="49">
        <v>1.897270111795637</v>
      </c>
      <c r="AC401" s="49">
        <v>1.8562464738775111</v>
      </c>
      <c r="AD401" s="49">
        <v>1.8165954028926681</v>
      </c>
      <c r="AE401" s="49">
        <v>1.7781889766952039</v>
      </c>
      <c r="AF401" s="50">
        <v>1.7409179920610081</v>
      </c>
    </row>
    <row r="402" spans="1:32" hidden="1">
      <c r="A402" s="49" t="s">
        <v>717</v>
      </c>
      <c r="B402" s="49">
        <v>4.1630340859584809</v>
      </c>
      <c r="C402" s="49">
        <v>3.9806300129807921</v>
      </c>
      <c r="D402" s="49">
        <v>3.8177218967417939</v>
      </c>
      <c r="E402" s="49">
        <v>3.668838649109484</v>
      </c>
      <c r="F402" s="49">
        <v>3.5304946064044551</v>
      </c>
      <c r="G402" s="49">
        <v>3.4003424259912838</v>
      </c>
      <c r="H402" s="49">
        <v>3.2767315523624578</v>
      </c>
      <c r="I402" s="49">
        <v>3.1584604516578159</v>
      </c>
      <c r="J402" s="49">
        <v>3.0446292170912201</v>
      </c>
      <c r="K402" s="49">
        <v>2.9345476228116749</v>
      </c>
      <c r="L402" s="49">
        <v>2.8276754634439731</v>
      </c>
      <c r="M402" s="49">
        <v>2.7590383295402678</v>
      </c>
      <c r="N402" s="49">
        <v>2.6948789436675522</v>
      </c>
      <c r="O402" s="49">
        <v>2.6337843006341402</v>
      </c>
      <c r="P402" s="49">
        <v>2.5755066865722531</v>
      </c>
      <c r="Q402" s="49">
        <v>2.5191309262233581</v>
      </c>
      <c r="R402" s="49">
        <v>2.4640958717406871</v>
      </c>
      <c r="S402" s="49">
        <v>2.4115831908083329</v>
      </c>
      <c r="T402" s="49">
        <v>2.3607422837529111</v>
      </c>
      <c r="U402" s="49">
        <v>2.311718779058177</v>
      </c>
      <c r="V402" s="49">
        <v>2.2638161360135118</v>
      </c>
      <c r="W402" s="49">
        <v>2.215532897377297</v>
      </c>
      <c r="X402" s="49">
        <v>2.1679349045346128</v>
      </c>
      <c r="Y402" s="49">
        <v>2.1220826436970341</v>
      </c>
      <c r="Z402" s="49">
        <v>2.0819111578210232</v>
      </c>
      <c r="AA402" s="49">
        <v>2.017836858321699</v>
      </c>
      <c r="AB402" s="49">
        <v>1.9735885955400829</v>
      </c>
      <c r="AC402" s="49">
        <v>1.9309385512041539</v>
      </c>
      <c r="AD402" s="49">
        <v>1.889727713849112</v>
      </c>
      <c r="AE402" s="49">
        <v>1.8498215508765341</v>
      </c>
      <c r="AF402" s="50">
        <v>1.8111052247903949</v>
      </c>
    </row>
    <row r="403" spans="1:32" hidden="1">
      <c r="A403" s="49" t="s">
        <v>718</v>
      </c>
      <c r="B403" s="49">
        <v>5.0047359903161688</v>
      </c>
      <c r="C403" s="49">
        <v>4.7836048743249888</v>
      </c>
      <c r="D403" s="49">
        <v>4.5870324969339364</v>
      </c>
      <c r="E403" s="49">
        <v>4.4081150290647209</v>
      </c>
      <c r="F403" s="49">
        <v>4.242454043077081</v>
      </c>
      <c r="G403" s="49">
        <v>4.0870875611484214</v>
      </c>
      <c r="H403" s="49">
        <v>3.9399328858052032</v>
      </c>
      <c r="I403" s="49">
        <v>3.799473944738776</v>
      </c>
      <c r="J403" s="49">
        <v>3.6645752929661541</v>
      </c>
      <c r="K403" s="49">
        <v>3.53436608519347</v>
      </c>
      <c r="L403" s="49">
        <v>3.4081647894974272</v>
      </c>
      <c r="M403" s="49">
        <v>3.3246056455122912</v>
      </c>
      <c r="N403" s="49">
        <v>3.246667182437974</v>
      </c>
      <c r="O403" s="49">
        <v>3.1725664371529851</v>
      </c>
      <c r="P403" s="49">
        <v>3.1019904147819699</v>
      </c>
      <c r="Q403" s="49">
        <v>3.0337848628609918</v>
      </c>
      <c r="R403" s="49">
        <v>2.967242295315025</v>
      </c>
      <c r="S403" s="49">
        <v>2.9038520127126568</v>
      </c>
      <c r="T403" s="49">
        <v>2.8425416476085021</v>
      </c>
      <c r="U403" s="49">
        <v>2.783494574817944</v>
      </c>
      <c r="V403" s="49">
        <v>2.725833062683173</v>
      </c>
      <c r="W403" s="49">
        <v>2.667663249159546</v>
      </c>
      <c r="X403" s="49">
        <v>2.6103308627614288</v>
      </c>
      <c r="Y403" s="49">
        <v>2.5551728363034072</v>
      </c>
      <c r="Z403" s="49">
        <v>2.507149660192395</v>
      </c>
      <c r="AA403" s="49">
        <v>2.4289735551357978</v>
      </c>
      <c r="AB403" s="49">
        <v>2.3757613901734169</v>
      </c>
      <c r="AC403" s="49">
        <v>2.3245401243847819</v>
      </c>
      <c r="AD403" s="49">
        <v>2.275110061220976</v>
      </c>
      <c r="AE403" s="49">
        <v>2.2273022870848558</v>
      </c>
      <c r="AF403" s="50">
        <v>2.1809726541524128</v>
      </c>
    </row>
    <row r="404" spans="1:32" hidden="1">
      <c r="A404" s="49" t="s">
        <v>719</v>
      </c>
      <c r="B404" s="49">
        <v>8.552206118989595</v>
      </c>
      <c r="C404" s="49">
        <v>8.1927700138707742</v>
      </c>
      <c r="D404" s="49">
        <v>7.8446622455131223</v>
      </c>
      <c r="E404" s="49">
        <v>7.5048630195054864</v>
      </c>
      <c r="F404" s="49">
        <v>7.1711823655957154</v>
      </c>
      <c r="G404" s="49">
        <v>6.8419718149417568</v>
      </c>
      <c r="H404" s="49">
        <v>6.5159503078269569</v>
      </c>
      <c r="I404" s="49">
        <v>6.1920940782807321</v>
      </c>
      <c r="J404" s="49">
        <v>5.8695642550730032</v>
      </c>
      <c r="K404" s="49">
        <v>5.5476576679042333</v>
      </c>
      <c r="L404" s="49">
        <v>5.2257724559901604</v>
      </c>
      <c r="M404" s="49">
        <v>5.1046570267570051</v>
      </c>
      <c r="N404" s="49">
        <v>4.9989479407311812</v>
      </c>
      <c r="O404" s="49">
        <v>4.8946788916867874</v>
      </c>
      <c r="P404" s="49">
        <v>4.7919589216741514</v>
      </c>
      <c r="Q404" s="49">
        <v>4.6912862856594719</v>
      </c>
      <c r="R404" s="49">
        <v>4.5911251922325134</v>
      </c>
      <c r="S404" s="49">
        <v>4.4917196196092224</v>
      </c>
      <c r="T404" s="49">
        <v>4.3957379335428586</v>
      </c>
      <c r="U404" s="49">
        <v>4.2989026581367176</v>
      </c>
      <c r="V404" s="49">
        <v>4.201519627311872</v>
      </c>
      <c r="W404" s="49">
        <v>4.1122736986795587</v>
      </c>
      <c r="X404" s="49">
        <v>4.0240729649160389</v>
      </c>
      <c r="Y404" s="49">
        <v>3.9360828288546901</v>
      </c>
      <c r="Z404" s="49">
        <v>3.8525795415689652</v>
      </c>
      <c r="AA404" s="49">
        <v>3.7302936259725059</v>
      </c>
      <c r="AB404" s="49">
        <v>3.6374481662086962</v>
      </c>
      <c r="AC404" s="49">
        <v>3.545268071746321</v>
      </c>
      <c r="AD404" s="49">
        <v>3.4536260886039218</v>
      </c>
      <c r="AE404" s="49">
        <v>3.362409166445711</v>
      </c>
      <c r="AF404" s="50">
        <v>3.2715160785416022</v>
      </c>
    </row>
    <row r="405" spans="1:32" hidden="1">
      <c r="A405" s="49" t="s">
        <v>720</v>
      </c>
      <c r="B405" s="49">
        <v>9.0918392874617666</v>
      </c>
      <c r="C405" s="49">
        <v>8.6942132647595276</v>
      </c>
      <c r="D405" s="49">
        <v>8.3218338363473769</v>
      </c>
      <c r="E405" s="49">
        <v>7.9669744873934434</v>
      </c>
      <c r="F405" s="49">
        <v>7.6247228488667709</v>
      </c>
      <c r="G405" s="49">
        <v>7.2917543646764429</v>
      </c>
      <c r="H405" s="49">
        <v>6.9657063204955278</v>
      </c>
      <c r="I405" s="49">
        <v>6.6448314288423047</v>
      </c>
      <c r="J405" s="49">
        <v>6.3277936347555563</v>
      </c>
      <c r="K405" s="49">
        <v>6.0135414818866888</v>
      </c>
      <c r="L405" s="49">
        <v>5.7012262200402262</v>
      </c>
      <c r="M405" s="49">
        <v>5.5492525294458721</v>
      </c>
      <c r="N405" s="49">
        <v>5.411121857326842</v>
      </c>
      <c r="O405" s="49">
        <v>5.2818925823318992</v>
      </c>
      <c r="P405" s="49">
        <v>5.1595348430222119</v>
      </c>
      <c r="Q405" s="49">
        <v>5.0428040386217523</v>
      </c>
      <c r="R405" s="49">
        <v>4.9313176102821688</v>
      </c>
      <c r="S405" s="49">
        <v>4.8229742123013732</v>
      </c>
      <c r="T405" s="49">
        <v>4.7179733079877666</v>
      </c>
      <c r="U405" s="49">
        <v>4.6166215158808344</v>
      </c>
      <c r="V405" s="49">
        <v>4.5161888687132139</v>
      </c>
      <c r="W405" s="49">
        <v>4.4091392168751637</v>
      </c>
      <c r="X405" s="49">
        <v>4.3043361025826723</v>
      </c>
      <c r="Y405" s="49">
        <v>4.2028747841892473</v>
      </c>
      <c r="Z405" s="49">
        <v>4.1069144968806519</v>
      </c>
      <c r="AA405" s="49">
        <v>3.9856807716165079</v>
      </c>
      <c r="AB405" s="49">
        <v>3.8877844492588269</v>
      </c>
      <c r="AC405" s="49">
        <v>3.7920662799506339</v>
      </c>
      <c r="AD405" s="49">
        <v>3.6981889583785179</v>
      </c>
      <c r="AE405" s="49">
        <v>3.6058741817062052</v>
      </c>
      <c r="AF405" s="50">
        <v>3.5148893851042282</v>
      </c>
    </row>
    <row r="406" spans="1:32" hidden="1">
      <c r="A406" s="49" t="s">
        <v>721</v>
      </c>
      <c r="B406" s="49">
        <v>11.761046377591651</v>
      </c>
      <c r="C406" s="49">
        <v>11.26621353504593</v>
      </c>
      <c r="D406" s="49">
        <v>10.80826615651868</v>
      </c>
      <c r="E406" s="49">
        <v>10.376030416181131</v>
      </c>
      <c r="F406" s="49">
        <v>9.9624094498961746</v>
      </c>
      <c r="G406" s="49">
        <v>9.5626062358674595</v>
      </c>
      <c r="H406" s="49">
        <v>9.1732166359522278</v>
      </c>
      <c r="I406" s="49">
        <v>8.7917275650351225</v>
      </c>
      <c r="J406" s="49">
        <v>8.4162212340274305</v>
      </c>
      <c r="K406" s="49">
        <v>8.0451917592243198</v>
      </c>
      <c r="L406" s="49">
        <v>7.677426581489966</v>
      </c>
      <c r="M406" s="49">
        <v>7.4757089396515877</v>
      </c>
      <c r="N406" s="49">
        <v>7.2943519796400276</v>
      </c>
      <c r="O406" s="49">
        <v>7.1260857699634643</v>
      </c>
      <c r="P406" s="49">
        <v>6.9679276393607452</v>
      </c>
      <c r="Q406" s="49">
        <v>6.8180503046499883</v>
      </c>
      <c r="R406" s="49">
        <v>6.6758969617776636</v>
      </c>
      <c r="S406" s="49">
        <v>6.5383719873685484</v>
      </c>
      <c r="T406" s="49">
        <v>6.405774753606706</v>
      </c>
      <c r="U406" s="49">
        <v>6.2785634229701071</v>
      </c>
      <c r="V406" s="49">
        <v>6.152708223089947</v>
      </c>
      <c r="W406" s="49">
        <v>6.0165735981346078</v>
      </c>
      <c r="X406" s="49">
        <v>5.8838351777853104</v>
      </c>
      <c r="Y406" s="49">
        <v>5.7561211745278564</v>
      </c>
      <c r="Z406" s="49">
        <v>5.6366390171124729</v>
      </c>
      <c r="AA406" s="49">
        <v>5.4798018001857374</v>
      </c>
      <c r="AB406" s="49">
        <v>5.3576228381044784</v>
      </c>
      <c r="AC406" s="49">
        <v>5.2387716765645216</v>
      </c>
      <c r="AD406" s="49">
        <v>5.1227554067163243</v>
      </c>
      <c r="AE406" s="49">
        <v>5.0091678896612866</v>
      </c>
      <c r="AF406" s="50">
        <v>4.8976702549354822</v>
      </c>
    </row>
    <row r="407" spans="1:32" hidden="1">
      <c r="A407" s="49" t="s">
        <v>722</v>
      </c>
      <c r="B407" s="49">
        <v>8.525324101322143</v>
      </c>
      <c r="C407" s="49">
        <v>8.044225061999553</v>
      </c>
      <c r="D407" s="49">
        <v>7.5858971470641663</v>
      </c>
      <c r="E407" s="49">
        <v>7.1436524563216368</v>
      </c>
      <c r="F407" s="49">
        <v>6.7131964383335303</v>
      </c>
      <c r="G407" s="49">
        <v>6.2916098656879118</v>
      </c>
      <c r="H407" s="49">
        <v>5.8768171597690326</v>
      </c>
      <c r="I407" s="49">
        <v>5.4672874510595522</v>
      </c>
      <c r="J407" s="49">
        <v>5.0618563861539014</v>
      </c>
      <c r="K407" s="49">
        <v>4.6596147441169062</v>
      </c>
      <c r="L407" s="49">
        <v>4.2598360139637883</v>
      </c>
      <c r="M407" s="49">
        <v>4.1353625543642529</v>
      </c>
      <c r="N407" s="49">
        <v>4.0148707803879997</v>
      </c>
      <c r="O407" s="49">
        <v>3.8970164191866838</v>
      </c>
      <c r="P407" s="49">
        <v>3.7815630046792408</v>
      </c>
      <c r="Q407" s="49">
        <v>3.6676437764823611</v>
      </c>
      <c r="R407" s="49">
        <v>3.5547298755244379</v>
      </c>
      <c r="S407" s="49">
        <v>3.4439368409634632</v>
      </c>
      <c r="T407" s="49">
        <v>3.3344613697526611</v>
      </c>
      <c r="U407" s="49">
        <v>3.2264400559151398</v>
      </c>
      <c r="V407" s="49">
        <v>3.1192183134613001</v>
      </c>
      <c r="W407" s="49">
        <v>3.0127928502840549</v>
      </c>
      <c r="X407" s="49">
        <v>2.9065585834497001</v>
      </c>
      <c r="Y407" s="49">
        <v>2.801502012835543</v>
      </c>
      <c r="Z407" s="49">
        <v>2.701263236920457</v>
      </c>
      <c r="AA407" s="49">
        <v>2.5784496231857181</v>
      </c>
      <c r="AB407" s="49">
        <v>2.4735728673444211</v>
      </c>
      <c r="AC407" s="49">
        <v>2.3697206616643971</v>
      </c>
      <c r="AD407" s="49">
        <v>2.2667372174142222</v>
      </c>
      <c r="AE407" s="49">
        <v>2.1644902558589272</v>
      </c>
      <c r="AF407" s="50">
        <v>2.062866390971172</v>
      </c>
    </row>
    <row r="408" spans="1:32" hidden="1">
      <c r="A408" s="49" t="s">
        <v>723</v>
      </c>
      <c r="B408" s="49">
        <v>8.8032018881392045</v>
      </c>
      <c r="C408" s="49">
        <v>8.3072994940946909</v>
      </c>
      <c r="D408" s="49">
        <v>7.8349299328458724</v>
      </c>
      <c r="E408" s="49">
        <v>7.3791978610883744</v>
      </c>
      <c r="F408" s="49">
        <v>6.9356767891327564</v>
      </c>
      <c r="G408" s="49">
        <v>6.5013588053505176</v>
      </c>
      <c r="H408" s="49">
        <v>6.0741061072227547</v>
      </c>
      <c r="I408" s="49">
        <v>5.6523426471348266</v>
      </c>
      <c r="J408" s="49">
        <v>5.2348703443786064</v>
      </c>
      <c r="K408" s="49">
        <v>4.820754214963431</v>
      </c>
      <c r="L408" s="49">
        <v>4.4092476893483212</v>
      </c>
      <c r="M408" s="49">
        <v>4.2803718568869149</v>
      </c>
      <c r="N408" s="49">
        <v>4.1556715147035197</v>
      </c>
      <c r="O408" s="49">
        <v>4.0337466278694603</v>
      </c>
      <c r="P408" s="49">
        <v>3.914354181153604</v>
      </c>
      <c r="Q408" s="49">
        <v>3.796590075204612</v>
      </c>
      <c r="R408" s="49">
        <v>3.6799023751515989</v>
      </c>
      <c r="S408" s="49">
        <v>3.5654634906784768</v>
      </c>
      <c r="T408" s="49">
        <v>3.45243393832828</v>
      </c>
      <c r="U408" s="49">
        <v>3.3409597837747071</v>
      </c>
      <c r="V408" s="49">
        <v>3.2303555784807338</v>
      </c>
      <c r="W408" s="49">
        <v>3.120606606674083</v>
      </c>
      <c r="X408" s="49">
        <v>3.0110399255573999</v>
      </c>
      <c r="Y408" s="49">
        <v>2.9026920636275331</v>
      </c>
      <c r="Z408" s="49">
        <v>2.7993875355852902</v>
      </c>
      <c r="AA408" s="49">
        <v>2.672341130255572</v>
      </c>
      <c r="AB408" s="49">
        <v>2.564124403416669</v>
      </c>
      <c r="AC408" s="49">
        <v>2.456963079540802</v>
      </c>
      <c r="AD408" s="49">
        <v>2.3506925764098519</v>
      </c>
      <c r="AE408" s="49">
        <v>2.2451730677843971</v>
      </c>
      <c r="AF408" s="50">
        <v>2.1402846190707789</v>
      </c>
    </row>
    <row r="409" spans="1:32" hidden="1">
      <c r="A409" s="49" t="s">
        <v>724</v>
      </c>
      <c r="B409" s="49">
        <v>10.23438593476722</v>
      </c>
      <c r="C409" s="49">
        <v>9.6592053016789379</v>
      </c>
      <c r="D409" s="49">
        <v>9.1132910141850481</v>
      </c>
      <c r="E409" s="49">
        <v>8.5879705092577296</v>
      </c>
      <c r="F409" s="49">
        <v>8.0776747762152166</v>
      </c>
      <c r="G409" s="49">
        <v>7.5786179067469277</v>
      </c>
      <c r="H409" s="49">
        <v>7.0881075338302848</v>
      </c>
      <c r="I409" s="49">
        <v>6.6041571502080556</v>
      </c>
      <c r="J409" s="49">
        <v>6.1252550344520671</v>
      </c>
      <c r="K409" s="49">
        <v>5.6502198214682169</v>
      </c>
      <c r="L409" s="49">
        <v>5.1781065972722828</v>
      </c>
      <c r="M409" s="49">
        <v>5.0273340448149506</v>
      </c>
      <c r="N409" s="49">
        <v>4.8817723716557131</v>
      </c>
      <c r="O409" s="49">
        <v>4.7396701332088496</v>
      </c>
      <c r="P409" s="49">
        <v>4.6007264279200193</v>
      </c>
      <c r="Q409" s="49">
        <v>4.4638089418746709</v>
      </c>
      <c r="R409" s="49">
        <v>4.3282261744827366</v>
      </c>
      <c r="S409" s="49">
        <v>4.1954548087317898</v>
      </c>
      <c r="T409" s="49">
        <v>4.0644419639111966</v>
      </c>
      <c r="U409" s="49">
        <v>3.9353739373430998</v>
      </c>
      <c r="V409" s="49">
        <v>3.807389766356938</v>
      </c>
      <c r="W409" s="49">
        <v>3.6804317802959048</v>
      </c>
      <c r="X409" s="49">
        <v>3.553667654967545</v>
      </c>
      <c r="Y409" s="49">
        <v>3.4284035070558181</v>
      </c>
      <c r="Z409" s="49">
        <v>3.3094601807577488</v>
      </c>
      <c r="AA409" s="49">
        <v>3.1605522143555129</v>
      </c>
      <c r="AB409" s="49">
        <v>3.0353418406407031</v>
      </c>
      <c r="AC409" s="49">
        <v>2.911424766504807</v>
      </c>
      <c r="AD409" s="49">
        <v>2.7885933609644011</v>
      </c>
      <c r="AE409" s="49">
        <v>2.6666710933562272</v>
      </c>
      <c r="AF409" s="50">
        <v>2.5455064154470679</v>
      </c>
    </row>
    <row r="410" spans="1:32" hidden="1">
      <c r="A410" s="49" t="s">
        <v>725</v>
      </c>
      <c r="B410" s="49">
        <v>4.7801504367402678</v>
      </c>
      <c r="C410" s="49">
        <v>4.6480720272846714</v>
      </c>
      <c r="D410" s="49">
        <v>4.5265255992097266</v>
      </c>
      <c r="E410" s="49">
        <v>4.4132118863718546</v>
      </c>
      <c r="F410" s="49">
        <v>4.3064908293695261</v>
      </c>
      <c r="G410" s="49">
        <v>4.205152905752839</v>
      </c>
      <c r="H410" s="49">
        <v>4.1082813059503254</v>
      </c>
      <c r="I410" s="49">
        <v>4.0151649387827932</v>
      </c>
      <c r="J410" s="49">
        <v>3.92524137518014</v>
      </c>
      <c r="K410" s="49">
        <v>3.8380581966640341</v>
      </c>
      <c r="L410" s="49">
        <v>3.753246076466997</v>
      </c>
      <c r="M410" s="49">
        <v>3.6751719285386479</v>
      </c>
      <c r="N410" s="49">
        <v>3.6120909800958372</v>
      </c>
      <c r="O410" s="49">
        <v>3.5509723608256838</v>
      </c>
      <c r="P410" s="49">
        <v>3.4919111311348958</v>
      </c>
      <c r="Q410" s="49">
        <v>3.4353649140016729</v>
      </c>
      <c r="R410" s="49">
        <v>3.3799001994156299</v>
      </c>
      <c r="S410" s="49">
        <v>3.3257403657782261</v>
      </c>
      <c r="T410" s="49">
        <v>3.2753620847392639</v>
      </c>
      <c r="U410" s="49">
        <v>3.2247869553728399</v>
      </c>
      <c r="V410" s="49">
        <v>3.1742978940980202</v>
      </c>
      <c r="W410" s="49">
        <v>3.1294858862398969</v>
      </c>
      <c r="X410" s="49">
        <v>3.0863936570154338</v>
      </c>
      <c r="Y410" s="49">
        <v>3.044249952014332</v>
      </c>
      <c r="Z410" s="49">
        <v>3.0070278795181919</v>
      </c>
      <c r="AA410" s="49">
        <v>2.9345821560386871</v>
      </c>
      <c r="AB410" s="49">
        <v>2.8902251411606121</v>
      </c>
      <c r="AC410" s="49">
        <v>2.8472589584200501</v>
      </c>
      <c r="AD410" s="49">
        <v>2.80557173911156</v>
      </c>
      <c r="AE410" s="49">
        <v>2.7650655651699898</v>
      </c>
      <c r="AF410" s="50">
        <v>2.7256542153422272</v>
      </c>
    </row>
    <row r="411" spans="1:32" hidden="1">
      <c r="A411" s="49" t="s">
        <v>726</v>
      </c>
      <c r="B411" s="49">
        <v>5.94153445414186</v>
      </c>
      <c r="C411" s="49">
        <v>5.7781246219382218</v>
      </c>
      <c r="D411" s="49">
        <v>5.6279354578278964</v>
      </c>
      <c r="E411" s="49">
        <v>5.4880691563051842</v>
      </c>
      <c r="F411" s="49">
        <v>5.3564583352271766</v>
      </c>
      <c r="G411" s="49">
        <v>5.2315779723514888</v>
      </c>
      <c r="H411" s="49">
        <v>5.1122717801376147</v>
      </c>
      <c r="I411" s="49">
        <v>4.9976426113992511</v>
      </c>
      <c r="J411" s="49">
        <v>4.8869805790914613</v>
      </c>
      <c r="K411" s="49">
        <v>4.779714361479825</v>
      </c>
      <c r="L411" s="49">
        <v>4.6753772876647064</v>
      </c>
      <c r="M411" s="49">
        <v>4.5780524138159331</v>
      </c>
      <c r="N411" s="49">
        <v>4.4995620935194189</v>
      </c>
      <c r="O411" s="49">
        <v>4.4235281651270837</v>
      </c>
      <c r="P411" s="49">
        <v>4.350069820360269</v>
      </c>
      <c r="Q411" s="49">
        <v>4.279761720144271</v>
      </c>
      <c r="R411" s="49">
        <v>4.2108025448739941</v>
      </c>
      <c r="S411" s="49">
        <v>4.1434728773590024</v>
      </c>
      <c r="T411" s="49">
        <v>4.0808835355257917</v>
      </c>
      <c r="U411" s="49">
        <v>4.0180368668260256</v>
      </c>
      <c r="V411" s="49">
        <v>3.955288514294637</v>
      </c>
      <c r="W411" s="49">
        <v>3.8996646367473531</v>
      </c>
      <c r="X411" s="49">
        <v>3.846197840824185</v>
      </c>
      <c r="Y411" s="49">
        <v>3.7939197043589221</v>
      </c>
      <c r="Z411" s="49">
        <v>3.747821377116054</v>
      </c>
      <c r="AA411" s="49">
        <v>3.6574710235543182</v>
      </c>
      <c r="AB411" s="49">
        <v>3.6024022302999308</v>
      </c>
      <c r="AC411" s="49">
        <v>3.5490778102463651</v>
      </c>
      <c r="AD411" s="49">
        <v>3.4973574947264532</v>
      </c>
      <c r="AE411" s="49">
        <v>3.447118513848439</v>
      </c>
      <c r="AF411" s="50">
        <v>3.3982527691796589</v>
      </c>
    </row>
    <row r="412" spans="1:32" hidden="1">
      <c r="A412" s="49" t="s">
        <v>727</v>
      </c>
      <c r="B412" s="49">
        <v>6.6220138808705009</v>
      </c>
      <c r="C412" s="49">
        <v>6.3226120233717911</v>
      </c>
      <c r="D412" s="49">
        <v>6.0598550496098067</v>
      </c>
      <c r="E412" s="49">
        <v>5.8234054924497736</v>
      </c>
      <c r="F412" s="49">
        <v>5.6066777164759216</v>
      </c>
      <c r="G412" s="49">
        <v>5.4052371327130304</v>
      </c>
      <c r="H412" s="49">
        <v>5.2159658303987646</v>
      </c>
      <c r="I412" s="49">
        <v>5.0365943768890258</v>
      </c>
      <c r="J412" s="49">
        <v>4.8654232894635934</v>
      </c>
      <c r="K412" s="49">
        <v>4.7011492880164418</v>
      </c>
      <c r="L412" s="49">
        <v>4.5427525576468133</v>
      </c>
      <c r="M412" s="49">
        <v>4.4282827232846191</v>
      </c>
      <c r="N412" s="49">
        <v>4.3221221639361547</v>
      </c>
      <c r="O412" s="49">
        <v>4.2216020379358428</v>
      </c>
      <c r="P412" s="49">
        <v>4.126256626558777</v>
      </c>
      <c r="Q412" s="49">
        <v>4.0343579890011068</v>
      </c>
      <c r="R412" s="49">
        <v>3.9448474309498032</v>
      </c>
      <c r="S412" s="49">
        <v>3.859961806993343</v>
      </c>
      <c r="T412" s="49">
        <v>3.778094988026814</v>
      </c>
      <c r="U412" s="49">
        <v>3.6995246224824738</v>
      </c>
      <c r="V412" s="49">
        <v>3.6229356789421261</v>
      </c>
      <c r="W412" s="49">
        <v>3.5454955996165891</v>
      </c>
      <c r="X412" s="49">
        <v>3.4692168991661432</v>
      </c>
      <c r="Y412" s="49">
        <v>3.3961072386726272</v>
      </c>
      <c r="Z412" s="49">
        <v>3.3336111948566689</v>
      </c>
      <c r="AA412" s="49">
        <v>3.225777537069801</v>
      </c>
      <c r="AB412" s="49">
        <v>3.1553146397950069</v>
      </c>
      <c r="AC412" s="49">
        <v>3.087749596527654</v>
      </c>
      <c r="AD412" s="49">
        <v>3.0227835740520179</v>
      </c>
      <c r="AE412" s="49">
        <v>2.9601639798755288</v>
      </c>
      <c r="AF412" s="50">
        <v>2.8996754198325609</v>
      </c>
    </row>
    <row r="413" spans="1:32" hidden="1">
      <c r="A413" s="49" t="s">
        <v>728</v>
      </c>
      <c r="B413" s="49">
        <v>7.2248933783675557</v>
      </c>
      <c r="C413" s="49">
        <v>6.9222921884713511</v>
      </c>
      <c r="D413" s="49">
        <v>6.6292690366680871</v>
      </c>
      <c r="E413" s="49">
        <v>6.3432535507853443</v>
      </c>
      <c r="F413" s="49">
        <v>6.0623807183941611</v>
      </c>
      <c r="G413" s="49">
        <v>5.78524572430132</v>
      </c>
      <c r="H413" s="49">
        <v>5.5107559127083263</v>
      </c>
      <c r="I413" s="49">
        <v>5.238037145166107</v>
      </c>
      <c r="J413" s="49">
        <v>4.9663722258765786</v>
      </c>
      <c r="K413" s="49">
        <v>4.6951590559338694</v>
      </c>
      <c r="L413" s="49">
        <v>4.4238813718127901</v>
      </c>
      <c r="M413" s="49">
        <v>4.3211711850882821</v>
      </c>
      <c r="N413" s="49">
        <v>4.23163904157839</v>
      </c>
      <c r="O413" s="49">
        <v>4.1434206298618754</v>
      </c>
      <c r="P413" s="49">
        <v>4.0566134665828963</v>
      </c>
      <c r="Q413" s="49">
        <v>3.9716476066679518</v>
      </c>
      <c r="R413" s="49">
        <v>3.8872179765648012</v>
      </c>
      <c r="S413" s="49">
        <v>3.8035362348382971</v>
      </c>
      <c r="T413" s="49">
        <v>3.722888480096008</v>
      </c>
      <c r="U413" s="49">
        <v>3.6416229676835941</v>
      </c>
      <c r="V413" s="49">
        <v>3.560002275694063</v>
      </c>
      <c r="W413" s="49">
        <v>3.4852247407757742</v>
      </c>
      <c r="X413" s="49">
        <v>3.4113485834931678</v>
      </c>
      <c r="Y413" s="49">
        <v>3.337658860955635</v>
      </c>
      <c r="Z413" s="49">
        <v>3.267820734713438</v>
      </c>
      <c r="AA413" s="49">
        <v>3.1647484047438499</v>
      </c>
      <c r="AB413" s="49">
        <v>3.086914028340594</v>
      </c>
      <c r="AC413" s="49">
        <v>3.0096560292088239</v>
      </c>
      <c r="AD413" s="49">
        <v>2.9328655775828509</v>
      </c>
      <c r="AE413" s="49">
        <v>2.8564459980489332</v>
      </c>
      <c r="AF413" s="50">
        <v>2.7803107322962588</v>
      </c>
    </row>
    <row r="414" spans="1:32" hidden="1">
      <c r="A414" s="49" t="s">
        <v>729</v>
      </c>
      <c r="B414" s="49">
        <v>8.750844378461867</v>
      </c>
      <c r="C414" s="49">
        <v>8.3928589027211551</v>
      </c>
      <c r="D414" s="49">
        <v>8.0466865407813053</v>
      </c>
      <c r="E414" s="49">
        <v>7.7090028582230143</v>
      </c>
      <c r="F414" s="49">
        <v>7.3773850212743524</v>
      </c>
      <c r="G414" s="49">
        <v>7.0499974330255304</v>
      </c>
      <c r="H414" s="49">
        <v>6.7254018140141341</v>
      </c>
      <c r="I414" s="49">
        <v>6.402436972067072</v>
      </c>
      <c r="J414" s="49">
        <v>6.080139646878183</v>
      </c>
      <c r="K414" s="49">
        <v>5.7576906159358376</v>
      </c>
      <c r="L414" s="49">
        <v>5.4343769035907119</v>
      </c>
      <c r="M414" s="49">
        <v>5.3095469288257018</v>
      </c>
      <c r="N414" s="49">
        <v>5.2014058527054363</v>
      </c>
      <c r="O414" s="49">
        <v>5.0949273093211964</v>
      </c>
      <c r="P414" s="49">
        <v>4.9902357895516829</v>
      </c>
      <c r="Q414" s="49">
        <v>4.8878774073270899</v>
      </c>
      <c r="R414" s="49">
        <v>4.7861988472197199</v>
      </c>
      <c r="S414" s="49">
        <v>4.6854689652207027</v>
      </c>
      <c r="T414" s="49">
        <v>4.5885876670347434</v>
      </c>
      <c r="U414" s="49">
        <v>4.4909250233969269</v>
      </c>
      <c r="V414" s="49">
        <v>4.3928139244186877</v>
      </c>
      <c r="W414" s="49">
        <v>4.3038002277366081</v>
      </c>
      <c r="X414" s="49">
        <v>4.2157285025439473</v>
      </c>
      <c r="Y414" s="49">
        <v>4.1276812850337041</v>
      </c>
      <c r="Z414" s="49">
        <v>4.044283126120277</v>
      </c>
      <c r="AA414" s="49">
        <v>3.9186453065992488</v>
      </c>
      <c r="AB414" s="49">
        <v>3.8246929883289198</v>
      </c>
      <c r="AC414" s="49">
        <v>3.7312211533312132</v>
      </c>
      <c r="AD414" s="49">
        <v>3.6380781202674952</v>
      </c>
      <c r="AE414" s="49">
        <v>3.5451271587552822</v>
      </c>
      <c r="AF414" s="50">
        <v>3.4522438457958771</v>
      </c>
    </row>
    <row r="415" spans="1:32" hidden="1">
      <c r="A415" s="49" t="s">
        <v>730</v>
      </c>
      <c r="B415" s="49">
        <v>12.104203637022851</v>
      </c>
      <c r="C415" s="49">
        <v>11.43394294424461</v>
      </c>
      <c r="D415" s="49">
        <v>10.806631356719789</v>
      </c>
      <c r="E415" s="49">
        <v>10.208984435903361</v>
      </c>
      <c r="F415" s="49">
        <v>9.6324497118990564</v>
      </c>
      <c r="G415" s="49">
        <v>9.0711913047238895</v>
      </c>
      <c r="H415" s="49">
        <v>8.5210374013781305</v>
      </c>
      <c r="I415" s="49">
        <v>7.9788884303691008</v>
      </c>
      <c r="J415" s="49">
        <v>7.4423642153268297</v>
      </c>
      <c r="K415" s="49">
        <v>6.9095833308013406</v>
      </c>
      <c r="L415" s="49">
        <v>6.3790195352899737</v>
      </c>
      <c r="M415" s="49">
        <v>6.196166558940897</v>
      </c>
      <c r="N415" s="49">
        <v>6.0210055239914846</v>
      </c>
      <c r="O415" s="49">
        <v>5.8508851274638287</v>
      </c>
      <c r="P415" s="49">
        <v>5.685347720692759</v>
      </c>
      <c r="Q415" s="49">
        <v>5.5226802615891177</v>
      </c>
      <c r="R415" s="49">
        <v>5.3618369245567026</v>
      </c>
      <c r="S415" s="49">
        <v>5.205045590172098</v>
      </c>
      <c r="T415" s="49">
        <v>5.0507144178459784</v>
      </c>
      <c r="U415" s="49">
        <v>4.8991225767706954</v>
      </c>
      <c r="V415" s="49">
        <v>4.7489694436694192</v>
      </c>
      <c r="W415" s="49">
        <v>4.6001652323888171</v>
      </c>
      <c r="X415" s="49">
        <v>4.4514524641465947</v>
      </c>
      <c r="Y415" s="49">
        <v>4.3047924859441302</v>
      </c>
      <c r="Z415" s="49">
        <v>4.1674316510495473</v>
      </c>
      <c r="AA415" s="49">
        <v>3.984769552320746</v>
      </c>
      <c r="AB415" s="49">
        <v>3.837547900996531</v>
      </c>
      <c r="AC415" s="49">
        <v>3.6920377110012681</v>
      </c>
      <c r="AD415" s="49">
        <v>3.5479162777286808</v>
      </c>
      <c r="AE415" s="49">
        <v>3.4049075938763962</v>
      </c>
      <c r="AF415" s="50">
        <v>3.262773080197102</v>
      </c>
    </row>
    <row r="416" spans="1:32" hidden="1">
      <c r="A416" s="49" t="s">
        <v>731</v>
      </c>
      <c r="B416" s="49">
        <v>12.78223709259473</v>
      </c>
      <c r="C416" s="49">
        <v>12.37214997492568</v>
      </c>
      <c r="D416" s="49">
        <v>12.01404741200985</v>
      </c>
      <c r="E416" s="49">
        <v>11.693069404584319</v>
      </c>
      <c r="F416" s="49">
        <v>11.39984500303172</v>
      </c>
      <c r="G416" s="49">
        <v>11.12809774441353</v>
      </c>
      <c r="H416" s="49">
        <v>10.873424922386111</v>
      </c>
      <c r="I416" s="49">
        <v>10.6326229296906</v>
      </c>
      <c r="J416" s="49">
        <v>10.40329015111651</v>
      </c>
      <c r="K416" s="49">
        <v>10.183581083954129</v>
      </c>
      <c r="L416" s="49">
        <v>9.9720476208611029</v>
      </c>
      <c r="M416" s="49">
        <v>9.7127117944558012</v>
      </c>
      <c r="N416" s="49">
        <v>9.484965116160371</v>
      </c>
      <c r="O416" s="49">
        <v>9.2779238530142045</v>
      </c>
      <c r="P416" s="49">
        <v>9.0870744103808025</v>
      </c>
      <c r="Q416" s="49">
        <v>8.909631572760361</v>
      </c>
      <c r="R416" s="49">
        <v>8.7446860553632462</v>
      </c>
      <c r="S416" s="49">
        <v>8.5876509441751594</v>
      </c>
      <c r="T416" s="49">
        <v>8.4389006278174588</v>
      </c>
      <c r="U416" s="49">
        <v>8.2990371214608949</v>
      </c>
      <c r="V416" s="49">
        <v>8.1621814230959533</v>
      </c>
      <c r="W416" s="49">
        <v>8.0090401530556612</v>
      </c>
      <c r="X416" s="49">
        <v>7.8622316742234641</v>
      </c>
      <c r="Y416" s="49">
        <v>7.7240565779906296</v>
      </c>
      <c r="Z416" s="49">
        <v>7.5990635415874426</v>
      </c>
      <c r="AA416" s="49">
        <v>7.4219767175898106</v>
      </c>
      <c r="AB416" s="49">
        <v>7.2958936854966234</v>
      </c>
      <c r="AC416" s="49">
        <v>7.1758926945661363</v>
      </c>
      <c r="AD416" s="49">
        <v>7.0612438675640572</v>
      </c>
      <c r="AE416" s="49">
        <v>6.9513466445187122</v>
      </c>
      <c r="AF416" s="50">
        <v>6.845700888006462</v>
      </c>
    </row>
    <row r="417" spans="1:32" hidden="1">
      <c r="A417" s="49" t="s">
        <v>732</v>
      </c>
      <c r="B417" s="49">
        <v>16.6578815091274</v>
      </c>
      <c r="C417" s="49">
        <v>16.12675460985297</v>
      </c>
      <c r="D417" s="49">
        <v>15.667039458290329</v>
      </c>
      <c r="E417" s="49">
        <v>15.258360453828891</v>
      </c>
      <c r="F417" s="49">
        <v>14.88787085982897</v>
      </c>
      <c r="G417" s="49">
        <v>14.54696810163869</v>
      </c>
      <c r="H417" s="49">
        <v>14.229619343202399</v>
      </c>
      <c r="I417" s="49">
        <v>13.93143613903135</v>
      </c>
      <c r="J417" s="49">
        <v>13.649129799238979</v>
      </c>
      <c r="K417" s="49">
        <v>13.380174182589521</v>
      </c>
      <c r="L417" s="49">
        <v>13.12258803882181</v>
      </c>
      <c r="M417" s="49">
        <v>12.776991152356601</v>
      </c>
      <c r="N417" s="49">
        <v>12.47480931396929</v>
      </c>
      <c r="O417" s="49">
        <v>12.201045940165381</v>
      </c>
      <c r="P417" s="49">
        <v>11.9494835986374</v>
      </c>
      <c r="Q417" s="49">
        <v>11.716286612214089</v>
      </c>
      <c r="R417" s="49">
        <v>11.50020491560303</v>
      </c>
      <c r="S417" s="49">
        <v>11.294917972428481</v>
      </c>
      <c r="T417" s="49">
        <v>11.10094456795618</v>
      </c>
      <c r="U417" s="49">
        <v>10.91911738307668</v>
      </c>
      <c r="V417" s="49">
        <v>10.741332984884661</v>
      </c>
      <c r="W417" s="49">
        <v>10.54094618940886</v>
      </c>
      <c r="X417" s="49">
        <v>10.34919938893689</v>
      </c>
      <c r="Y417" s="49">
        <v>10.169271286912769</v>
      </c>
      <c r="Z417" s="49">
        <v>10.007444707452461</v>
      </c>
      <c r="AA417" s="49">
        <v>9.7736469917360189</v>
      </c>
      <c r="AB417" s="49">
        <v>9.6101433418018143</v>
      </c>
      <c r="AC417" s="49">
        <v>9.4549560999396594</v>
      </c>
      <c r="AD417" s="49">
        <v>9.3070823190845022</v>
      </c>
      <c r="AE417" s="49">
        <v>9.1656969439225922</v>
      </c>
      <c r="AF417" s="50">
        <v>9.0301130531635128</v>
      </c>
    </row>
    <row r="418" spans="1:32" hidden="1">
      <c r="A418" s="49" t="s">
        <v>733</v>
      </c>
      <c r="B418" s="49">
        <v>4.0342188498861722</v>
      </c>
      <c r="C418" s="49">
        <v>3.8581379727575769</v>
      </c>
      <c r="D418" s="49">
        <v>3.7005152517661122</v>
      </c>
      <c r="E418" s="49">
        <v>3.5561816226009109</v>
      </c>
      <c r="F418" s="49">
        <v>3.4218439860235841</v>
      </c>
      <c r="G418" s="49">
        <v>3.295284764583597</v>
      </c>
      <c r="H418" s="49">
        <v>3.174944702130392</v>
      </c>
      <c r="I418" s="49">
        <v>3.0596887601289162</v>
      </c>
      <c r="J418" s="49">
        <v>2.94866685466208</v>
      </c>
      <c r="K418" s="49">
        <v>2.841226985474278</v>
      </c>
      <c r="L418" s="49">
        <v>2.7368588703083119</v>
      </c>
      <c r="M418" s="49">
        <v>2.670715255548473</v>
      </c>
      <c r="N418" s="49">
        <v>2.6088318153161651</v>
      </c>
      <c r="O418" s="49">
        <v>2.549867423202512</v>
      </c>
      <c r="P418" s="49">
        <v>2.4935858078267952</v>
      </c>
      <c r="Q418" s="49">
        <v>2.4391187972311981</v>
      </c>
      <c r="R418" s="49">
        <v>2.385934119694844</v>
      </c>
      <c r="S418" s="49">
        <v>2.335149738329394</v>
      </c>
      <c r="T418" s="49">
        <v>2.2859592949221921</v>
      </c>
      <c r="U418" s="49">
        <v>2.2384997633546289</v>
      </c>
      <c r="V418" s="49">
        <v>2.1921112587556451</v>
      </c>
      <c r="W418" s="49">
        <v>2.1453702531059951</v>
      </c>
      <c r="X418" s="49">
        <v>2.099287761220209</v>
      </c>
      <c r="Y418" s="49">
        <v>2.0548673036776641</v>
      </c>
      <c r="Z418" s="49">
        <v>2.015833466072726</v>
      </c>
      <c r="AA418" s="49">
        <v>1.954185131220288</v>
      </c>
      <c r="AB418" s="49">
        <v>1.911311088426942</v>
      </c>
      <c r="AC418" s="49">
        <v>1.869959676267297</v>
      </c>
      <c r="AD418" s="49">
        <v>1.8299805456209639</v>
      </c>
      <c r="AE418" s="49">
        <v>1.7912464706815361</v>
      </c>
      <c r="AF418" s="50">
        <v>1.7536488302749971</v>
      </c>
    </row>
    <row r="419" spans="1:32" hidden="1">
      <c r="A419" s="49" t="s">
        <v>734</v>
      </c>
      <c r="B419" s="49">
        <v>4.2255480059168091</v>
      </c>
      <c r="C419" s="49">
        <v>4.040708584227156</v>
      </c>
      <c r="D419" s="49">
        <v>3.87546006417036</v>
      </c>
      <c r="E419" s="49">
        <v>3.724307611930195</v>
      </c>
      <c r="F419" s="49">
        <v>3.5837504340246751</v>
      </c>
      <c r="G419" s="49">
        <v>3.4514309950145168</v>
      </c>
      <c r="H419" s="49">
        <v>3.3256915669780009</v>
      </c>
      <c r="I419" s="49">
        <v>3.205325389044912</v>
      </c>
      <c r="J419" s="49">
        <v>3.089428633621738</v>
      </c>
      <c r="K419" s="49">
        <v>2.9773080616997172</v>
      </c>
      <c r="L419" s="49">
        <v>2.8684211039091161</v>
      </c>
      <c r="M419" s="49">
        <v>2.7989389105534812</v>
      </c>
      <c r="N419" s="49">
        <v>2.7339643600687209</v>
      </c>
      <c r="O419" s="49">
        <v>2.6720765374263071</v>
      </c>
      <c r="P419" s="49">
        <v>2.613025330004163</v>
      </c>
      <c r="Q419" s="49">
        <v>2.5558908776660729</v>
      </c>
      <c r="R419" s="49">
        <v>2.500109237388727</v>
      </c>
      <c r="S419" s="49">
        <v>2.4468654982119489</v>
      </c>
      <c r="T419" s="49">
        <v>2.3953052201034928</v>
      </c>
      <c r="U419" s="49">
        <v>2.345573767219109</v>
      </c>
      <c r="V419" s="49">
        <v>2.2969718586262</v>
      </c>
      <c r="W419" s="49">
        <v>2.2479885324338689</v>
      </c>
      <c r="X419" s="49">
        <v>2.199697852800313</v>
      </c>
      <c r="Y419" s="49">
        <v>2.15316318231819</v>
      </c>
      <c r="Z419" s="49">
        <v>2.112330404663004</v>
      </c>
      <c r="AA419" s="49">
        <v>2.0475336313003338</v>
      </c>
      <c r="AB419" s="49">
        <v>2.0026232318760901</v>
      </c>
      <c r="AC419" s="49">
        <v>1.9593205428182829</v>
      </c>
      <c r="AD419" s="49">
        <v>1.9174660115296169</v>
      </c>
      <c r="AE419" s="49">
        <v>1.8769246382159659</v>
      </c>
      <c r="AF419" s="50">
        <v>1.837581177929813</v>
      </c>
    </row>
    <row r="420" spans="1:32" hidden="1">
      <c r="A420" s="49" t="s">
        <v>735</v>
      </c>
      <c r="B420" s="49">
        <v>4.6920422127517094</v>
      </c>
      <c r="C420" s="49">
        <v>4.4858905323613207</v>
      </c>
      <c r="D420" s="49">
        <v>4.302056791381597</v>
      </c>
      <c r="E420" s="49">
        <v>4.1342738392738321</v>
      </c>
      <c r="F420" s="49">
        <v>3.9785488345289419</v>
      </c>
      <c r="G420" s="49">
        <v>3.8321928908304361</v>
      </c>
      <c r="H420" s="49">
        <v>3.6933152998414238</v>
      </c>
      <c r="I420" s="49">
        <v>3.560539714819472</v>
      </c>
      <c r="J420" s="49">
        <v>3.432835308953432</v>
      </c>
      <c r="K420" s="49">
        <v>3.3094114499741258</v>
      </c>
      <c r="L420" s="49">
        <v>3.1896493581664931</v>
      </c>
      <c r="M420" s="49">
        <v>3.1119680662086409</v>
      </c>
      <c r="N420" s="49">
        <v>3.0394080609669079</v>
      </c>
      <c r="O420" s="49">
        <v>2.970350430294856</v>
      </c>
      <c r="P420" s="49">
        <v>2.9045107363625911</v>
      </c>
      <c r="Q420" s="49">
        <v>2.8408408476622511</v>
      </c>
      <c r="R420" s="49">
        <v>2.7786982251018868</v>
      </c>
      <c r="S420" s="49">
        <v>2.719434596918183</v>
      </c>
      <c r="T420" s="49">
        <v>2.6620761922432599</v>
      </c>
      <c r="U420" s="49">
        <v>2.6067892193778142</v>
      </c>
      <c r="V420" s="49">
        <v>2.5527766169274582</v>
      </c>
      <c r="W420" s="49">
        <v>2.4983209277044152</v>
      </c>
      <c r="X420" s="49">
        <v>2.4446414439139952</v>
      </c>
      <c r="Y420" s="49">
        <v>2.3929516030847382</v>
      </c>
      <c r="Z420" s="49">
        <v>2.347754316332836</v>
      </c>
      <c r="AA420" s="49">
        <v>2.2751994783535809</v>
      </c>
      <c r="AB420" s="49">
        <v>2.2253220186563221</v>
      </c>
      <c r="AC420" s="49">
        <v>2.1772667738691189</v>
      </c>
      <c r="AD420" s="49">
        <v>2.1308522490610842</v>
      </c>
      <c r="AE420" s="49">
        <v>2.0859248980374741</v>
      </c>
      <c r="AF420" s="50">
        <v>2.0423536608470259</v>
      </c>
    </row>
    <row r="421" spans="1:32" hidden="1">
      <c r="A421" s="49" t="s">
        <v>736</v>
      </c>
      <c r="B421" s="49">
        <v>16.966038345085849</v>
      </c>
      <c r="C421" s="49">
        <v>16.277360000463489</v>
      </c>
      <c r="D421" s="49">
        <v>15.63888588963369</v>
      </c>
      <c r="E421" s="49">
        <v>15.033062615182409</v>
      </c>
      <c r="F421" s="49">
        <v>14.44848474782717</v>
      </c>
      <c r="G421" s="49">
        <v>13.87718698590284</v>
      </c>
      <c r="H421" s="49">
        <v>13.31325744066416</v>
      </c>
      <c r="I421" s="49">
        <v>12.75206562950892</v>
      </c>
      <c r="J421" s="49">
        <v>12.18980257057915</v>
      </c>
      <c r="K421" s="49">
        <v>11.62319033940739</v>
      </c>
      <c r="L421" s="49">
        <v>11.049288520602969</v>
      </c>
      <c r="M421" s="49">
        <v>10.75850265291054</v>
      </c>
      <c r="N421" s="49">
        <v>10.49559421594307</v>
      </c>
      <c r="O421" s="49">
        <v>10.250332921504651</v>
      </c>
      <c r="P421" s="49">
        <v>10.01847460721341</v>
      </c>
      <c r="Q421" s="49">
        <v>9.7973955923833884</v>
      </c>
      <c r="R421" s="49">
        <v>9.586230975481179</v>
      </c>
      <c r="S421" s="49">
        <v>9.3806575705532858</v>
      </c>
      <c r="T421" s="49">
        <v>9.1810117186883726</v>
      </c>
      <c r="U421" s="49">
        <v>8.9878372163990932</v>
      </c>
      <c r="V421" s="49">
        <v>8.7956001794002319</v>
      </c>
      <c r="W421" s="49">
        <v>8.5937501366020701</v>
      </c>
      <c r="X421" s="49">
        <v>8.3954713348541503</v>
      </c>
      <c r="Y421" s="49">
        <v>8.2028665133942535</v>
      </c>
      <c r="Z421" s="49">
        <v>8.0201213276614531</v>
      </c>
      <c r="AA421" s="49">
        <v>7.7862900837806119</v>
      </c>
      <c r="AB421" s="49">
        <v>7.5975161415209076</v>
      </c>
      <c r="AC421" s="49">
        <v>7.4117930594099812</v>
      </c>
      <c r="AD421" s="49">
        <v>7.2283626035501172</v>
      </c>
      <c r="AE421" s="49">
        <v>7.0465828573803524</v>
      </c>
      <c r="AF421" s="50">
        <v>6.8659009442896402</v>
      </c>
    </row>
    <row r="422" spans="1:32" hidden="1">
      <c r="A422" s="49" t="s">
        <v>737</v>
      </c>
      <c r="B422" s="49">
        <v>20.966747078725209</v>
      </c>
      <c r="C422" s="49">
        <v>20.13381157590079</v>
      </c>
      <c r="D422" s="49">
        <v>19.367278903271739</v>
      </c>
      <c r="E422" s="49">
        <v>18.64418193983462</v>
      </c>
      <c r="F422" s="49">
        <v>17.949586170263739</v>
      </c>
      <c r="G422" s="49">
        <v>17.273045065645949</v>
      </c>
      <c r="H422" s="49">
        <v>16.6067836270519</v>
      </c>
      <c r="I422" s="49">
        <v>15.94468562347098</v>
      </c>
      <c r="J422" s="49">
        <v>15.281688458686279</v>
      </c>
      <c r="K422" s="49">
        <v>14.613398888196169</v>
      </c>
      <c r="L422" s="49">
        <v>13.935834449179261</v>
      </c>
      <c r="M422" s="49">
        <v>13.57111187019399</v>
      </c>
      <c r="N422" s="49">
        <v>13.243452425430309</v>
      </c>
      <c r="O422" s="49">
        <v>12.9394727151235</v>
      </c>
      <c r="P422" s="49">
        <v>12.653660586796439</v>
      </c>
      <c r="Q422" s="49">
        <v>12.382628960232079</v>
      </c>
      <c r="R422" s="49">
        <v>12.125316266638739</v>
      </c>
      <c r="S422" s="49">
        <v>11.87604222011994</v>
      </c>
      <c r="T422" s="49">
        <v>11.63532054357418</v>
      </c>
      <c r="U422" s="49">
        <v>11.40395011415178</v>
      </c>
      <c r="V422" s="49">
        <v>11.174581412332641</v>
      </c>
      <c r="W422" s="49">
        <v>10.92807600686443</v>
      </c>
      <c r="X422" s="49">
        <v>10.68709676541817</v>
      </c>
      <c r="Y422" s="49">
        <v>10.4545404944956</v>
      </c>
      <c r="Z422" s="49">
        <v>10.236137694333159</v>
      </c>
      <c r="AA422" s="49">
        <v>9.949596987449123</v>
      </c>
      <c r="AB422" s="49">
        <v>9.7248435605394388</v>
      </c>
      <c r="AC422" s="49">
        <v>9.5052488386280398</v>
      </c>
      <c r="AD422" s="49">
        <v>9.2898677776864407</v>
      </c>
      <c r="AE422" s="49">
        <v>9.0779129581998212</v>
      </c>
      <c r="AF422" s="50">
        <v>8.8687186892817103</v>
      </c>
    </row>
    <row r="423" spans="1:32" hidden="1">
      <c r="A423" s="49" t="s">
        <v>738</v>
      </c>
      <c r="B423" s="49">
        <v>8.6456336967318954</v>
      </c>
      <c r="C423" s="49">
        <v>8.1565599376373861</v>
      </c>
      <c r="D423" s="49">
        <v>7.6905108128729696</v>
      </c>
      <c r="E423" s="49">
        <v>7.2406817490741364</v>
      </c>
      <c r="F423" s="49">
        <v>6.8027006289817074</v>
      </c>
      <c r="G423" s="49">
        <v>6.3735933445731421</v>
      </c>
      <c r="H423" s="49">
        <v>5.9512434576494986</v>
      </c>
      <c r="I423" s="49">
        <v>5.5340883390294753</v>
      </c>
      <c r="J423" s="49">
        <v>5.1209380119885024</v>
      </c>
      <c r="K423" s="49">
        <v>4.7108618965927391</v>
      </c>
      <c r="L423" s="49">
        <v>4.3031151565251413</v>
      </c>
      <c r="M423" s="49">
        <v>4.1770752029983296</v>
      </c>
      <c r="N423" s="49">
        <v>4.0550363788004002</v>
      </c>
      <c r="O423" s="49">
        <v>3.9356741979082881</v>
      </c>
      <c r="P423" s="49">
        <v>3.8187627719776689</v>
      </c>
      <c r="Q423" s="49">
        <v>3.7034449615377119</v>
      </c>
      <c r="R423" s="49">
        <v>3.5891970638669148</v>
      </c>
      <c r="S423" s="49">
        <v>3.4771413860482689</v>
      </c>
      <c r="T423" s="49">
        <v>3.366480023879765</v>
      </c>
      <c r="U423" s="49">
        <v>3.2573557921340379</v>
      </c>
      <c r="V423" s="49">
        <v>3.1491154130038019</v>
      </c>
      <c r="W423" s="49">
        <v>3.0416923821382951</v>
      </c>
      <c r="X423" s="49">
        <v>2.9344846867693262</v>
      </c>
      <c r="Y423" s="49">
        <v>2.828488567452152</v>
      </c>
      <c r="Z423" s="49">
        <v>2.7273817627536632</v>
      </c>
      <c r="AA423" s="49">
        <v>2.6034998055926439</v>
      </c>
      <c r="AB423" s="49">
        <v>2.4977542493870901</v>
      </c>
      <c r="AC423" s="49">
        <v>2.3930715582901469</v>
      </c>
      <c r="AD423" s="49">
        <v>2.2892965670473648</v>
      </c>
      <c r="AE423" s="49">
        <v>2.1862976513024241</v>
      </c>
      <c r="AF423" s="50">
        <v>2.0839621062133382</v>
      </c>
    </row>
    <row r="424" spans="1:32" hidden="1">
      <c r="A424" s="49" t="s">
        <v>739</v>
      </c>
      <c r="B424" s="49">
        <v>8.9801119458506626</v>
      </c>
      <c r="C424" s="49">
        <v>8.4715194978271011</v>
      </c>
      <c r="D424" s="49">
        <v>7.9869004364960983</v>
      </c>
      <c r="E424" s="49">
        <v>7.5193962589641892</v>
      </c>
      <c r="F424" s="49">
        <v>7.0646086448916616</v>
      </c>
      <c r="G424" s="49">
        <v>6.6195528678668696</v>
      </c>
      <c r="H424" s="49">
        <v>6.1821113130339373</v>
      </c>
      <c r="I424" s="49">
        <v>5.7507262758884554</v>
      </c>
      <c r="J424" s="49">
        <v>5.3242168848545406</v>
      </c>
      <c r="K424" s="49">
        <v>4.9016646916021172</v>
      </c>
      <c r="L424" s="49">
        <v>4.4823393005474008</v>
      </c>
      <c r="M424" s="49">
        <v>4.3512525633591697</v>
      </c>
      <c r="N424" s="49">
        <v>4.2244280322017911</v>
      </c>
      <c r="O424" s="49">
        <v>4.1004531116611718</v>
      </c>
      <c r="P424" s="49">
        <v>3.9790879342413099</v>
      </c>
      <c r="Q424" s="49">
        <v>3.8594178970543571</v>
      </c>
      <c r="R424" s="49">
        <v>3.740884099552491</v>
      </c>
      <c r="S424" s="49">
        <v>3.6246868821396419</v>
      </c>
      <c r="T424" s="49">
        <v>3.509974337939743</v>
      </c>
      <c r="U424" s="49">
        <v>3.39689997571528</v>
      </c>
      <c r="V424" s="49">
        <v>3.2847658702149931</v>
      </c>
      <c r="W424" s="49">
        <v>3.1738697570331591</v>
      </c>
      <c r="X424" s="49">
        <v>3.0630593907866279</v>
      </c>
      <c r="Y424" s="49">
        <v>2.953391051738258</v>
      </c>
      <c r="Z424" s="49">
        <v>2.848761284356867</v>
      </c>
      <c r="AA424" s="49">
        <v>2.7198085558575569</v>
      </c>
      <c r="AB424" s="49">
        <v>2.6099586704514199</v>
      </c>
      <c r="AC424" s="49">
        <v>2.5010665202761411</v>
      </c>
      <c r="AD424" s="49">
        <v>2.3929581386490768</v>
      </c>
      <c r="AE424" s="49">
        <v>2.2854851682620709</v>
      </c>
      <c r="AF424" s="50">
        <v>2.1785198127313561</v>
      </c>
    </row>
    <row r="425" spans="1:32" hidden="1">
      <c r="A425" s="49" t="s">
        <v>740</v>
      </c>
      <c r="B425" s="49">
        <v>9.7669712289508155</v>
      </c>
      <c r="C425" s="49">
        <v>9.2158935563789246</v>
      </c>
      <c r="D425" s="49">
        <v>8.6918084622530571</v>
      </c>
      <c r="E425" s="49">
        <v>8.1870390057523075</v>
      </c>
      <c r="F425" s="49">
        <v>7.6966659429901956</v>
      </c>
      <c r="G425" s="49">
        <v>7.2173541278384956</v>
      </c>
      <c r="H425" s="49">
        <v>6.7467398610472351</v>
      </c>
      <c r="I425" s="49">
        <v>6.2830865772255384</v>
      </c>
      <c r="J425" s="49">
        <v>5.8250797008430499</v>
      </c>
      <c r="K425" s="49">
        <v>5.3716984782673736</v>
      </c>
      <c r="L425" s="49">
        <v>4.9221326847755096</v>
      </c>
      <c r="M425" s="49">
        <v>4.7788299989387273</v>
      </c>
      <c r="N425" s="49">
        <v>4.6403933851548267</v>
      </c>
      <c r="O425" s="49">
        <v>4.5051774912571787</v>
      </c>
      <c r="P425" s="49">
        <v>4.3728961822434904</v>
      </c>
      <c r="Q425" s="49">
        <v>4.2424872047016748</v>
      </c>
      <c r="R425" s="49">
        <v>4.1133021537872523</v>
      </c>
      <c r="S425" s="49">
        <v>3.9867170226474928</v>
      </c>
      <c r="T425" s="49">
        <v>3.8617457470234</v>
      </c>
      <c r="U425" s="49">
        <v>3.7385593095091769</v>
      </c>
      <c r="V425" s="49">
        <v>3.6163528405524632</v>
      </c>
      <c r="W425" s="49">
        <v>3.4953142756616411</v>
      </c>
      <c r="X425" s="49">
        <v>3.3742803515211168</v>
      </c>
      <c r="Y425" s="49">
        <v>3.2544514522090919</v>
      </c>
      <c r="Z425" s="49">
        <v>3.1402531297115028</v>
      </c>
      <c r="AA425" s="49">
        <v>2.9982872572961972</v>
      </c>
      <c r="AB425" s="49">
        <v>2.8779538883087561</v>
      </c>
      <c r="AC425" s="49">
        <v>2.758589728888603</v>
      </c>
      <c r="AD425" s="49">
        <v>2.6399875750978201</v>
      </c>
      <c r="AE425" s="49">
        <v>2.5219698795009351</v>
      </c>
      <c r="AF425" s="50">
        <v>2.4043828715093092</v>
      </c>
    </row>
    <row r="426" spans="1:32" hidden="1">
      <c r="A426" s="49" t="s">
        <v>741</v>
      </c>
      <c r="B426" s="49">
        <v>6.737806146010489</v>
      </c>
      <c r="C426" s="49">
        <v>6.521532873430969</v>
      </c>
      <c r="D426" s="49">
        <v>6.3326962680732208</v>
      </c>
      <c r="E426" s="49">
        <v>6.1634622805767796</v>
      </c>
      <c r="F426" s="49">
        <v>6.0088909280903708</v>
      </c>
      <c r="G426" s="49">
        <v>5.8656737536007757</v>
      </c>
      <c r="H426" s="49">
        <v>5.7314902007454318</v>
      </c>
      <c r="I426" s="49">
        <v>5.6046519079348389</v>
      </c>
      <c r="J426" s="49">
        <v>5.4838933407151984</v>
      </c>
      <c r="K426" s="49">
        <v>5.3682421578623956</v>
      </c>
      <c r="L426" s="49">
        <v>5.2569355328335794</v>
      </c>
      <c r="M426" s="49">
        <v>5.1201721633267692</v>
      </c>
      <c r="N426" s="49">
        <v>5.0000814784945966</v>
      </c>
      <c r="O426" s="49">
        <v>4.890919145952437</v>
      </c>
      <c r="P426" s="49">
        <v>4.7903032380059587</v>
      </c>
      <c r="Q426" s="49">
        <v>4.6967640460850228</v>
      </c>
      <c r="R426" s="49">
        <v>4.6098221569847748</v>
      </c>
      <c r="S426" s="49">
        <v>4.5270561936693312</v>
      </c>
      <c r="T426" s="49">
        <v>4.4486642330535533</v>
      </c>
      <c r="U426" s="49">
        <v>4.3749645853488426</v>
      </c>
      <c r="V426" s="49">
        <v>4.3028530654129558</v>
      </c>
      <c r="W426" s="49">
        <v>4.2221207168690924</v>
      </c>
      <c r="X426" s="49">
        <v>4.1447356302658864</v>
      </c>
      <c r="Y426" s="49">
        <v>4.0719144277689683</v>
      </c>
      <c r="Z426" s="49">
        <v>4.0060623922383067</v>
      </c>
      <c r="AA426" s="49">
        <v>3.9126848964446221</v>
      </c>
      <c r="AB426" s="49">
        <v>3.8462631079327272</v>
      </c>
      <c r="AC426" s="49">
        <v>3.783061221371625</v>
      </c>
      <c r="AD426" s="49">
        <v>3.7226945040830182</v>
      </c>
      <c r="AE426" s="49">
        <v>3.6648463848455539</v>
      </c>
      <c r="AF426" s="50">
        <v>3.6092532223526859</v>
      </c>
    </row>
    <row r="427" spans="1:32" hidden="1">
      <c r="A427" s="49" t="s">
        <v>742</v>
      </c>
      <c r="B427" s="49">
        <v>8.9408265322473568</v>
      </c>
      <c r="C427" s="49">
        <v>8.6556689837839436</v>
      </c>
      <c r="D427" s="49">
        <v>8.4089938488877785</v>
      </c>
      <c r="E427" s="49">
        <v>8.1898462245086279</v>
      </c>
      <c r="F427" s="49">
        <v>7.9913198743452662</v>
      </c>
      <c r="G427" s="49">
        <v>7.8087907822804592</v>
      </c>
      <c r="H427" s="49">
        <v>7.6390167112513154</v>
      </c>
      <c r="I427" s="49">
        <v>7.4796396027739007</v>
      </c>
      <c r="J427" s="49">
        <v>7.3288927123232517</v>
      </c>
      <c r="K427" s="49">
        <v>7.1854192902029226</v>
      </c>
      <c r="L427" s="49">
        <v>7.0481555489678342</v>
      </c>
      <c r="M427" s="49">
        <v>6.8623187443734963</v>
      </c>
      <c r="N427" s="49">
        <v>6.6998926751799512</v>
      </c>
      <c r="O427" s="49">
        <v>6.5527888171723081</v>
      </c>
      <c r="P427" s="49">
        <v>6.4176537993005383</v>
      </c>
      <c r="Q427" s="49">
        <v>6.292418880908909</v>
      </c>
      <c r="R427" s="49">
        <v>6.176409904693605</v>
      </c>
      <c r="S427" s="49">
        <v>6.0662178839765337</v>
      </c>
      <c r="T427" s="49">
        <v>5.962122711891098</v>
      </c>
      <c r="U427" s="49">
        <v>5.8645735838983377</v>
      </c>
      <c r="V427" s="49">
        <v>5.7691998790819827</v>
      </c>
      <c r="W427" s="49">
        <v>5.6616260729942924</v>
      </c>
      <c r="X427" s="49">
        <v>5.5587084796462021</v>
      </c>
      <c r="Y427" s="49">
        <v>5.4621620471098176</v>
      </c>
      <c r="Z427" s="49">
        <v>5.3753763215343611</v>
      </c>
      <c r="AA427" s="49">
        <v>5.2497639149966089</v>
      </c>
      <c r="AB427" s="49">
        <v>5.1620662729740117</v>
      </c>
      <c r="AC427" s="49">
        <v>5.0788518199209154</v>
      </c>
      <c r="AD427" s="49">
        <v>4.9995798257340489</v>
      </c>
      <c r="AE427" s="49">
        <v>4.9238054763639143</v>
      </c>
      <c r="AF427" s="50">
        <v>4.851158436568503</v>
      </c>
    </row>
    <row r="428" spans="1:32" hidden="1">
      <c r="A428" s="49" t="s">
        <v>743</v>
      </c>
      <c r="B428" s="49">
        <v>4.0538152823087401</v>
      </c>
      <c r="C428" s="49">
        <v>3.8767531930972359</v>
      </c>
      <c r="D428" s="49">
        <v>3.71836281562411</v>
      </c>
      <c r="E428" s="49">
        <v>3.5733989790796441</v>
      </c>
      <c r="F428" s="49">
        <v>3.438519684501915</v>
      </c>
      <c r="G428" s="49">
        <v>3.3114741515810562</v>
      </c>
      <c r="H428" s="49">
        <v>3.19067958896707</v>
      </c>
      <c r="I428" s="49">
        <v>3.074983690660499</v>
      </c>
      <c r="J428" s="49">
        <v>2.9635233405665971</v>
      </c>
      <c r="K428" s="49">
        <v>2.855636467563937</v>
      </c>
      <c r="L428" s="49">
        <v>2.7508048492542478</v>
      </c>
      <c r="M428" s="49">
        <v>2.6843026642793069</v>
      </c>
      <c r="N428" s="49">
        <v>2.6220849133514492</v>
      </c>
      <c r="O428" s="49">
        <v>2.5628026304725382</v>
      </c>
      <c r="P428" s="49">
        <v>2.5062190995760179</v>
      </c>
      <c r="Q428" s="49">
        <v>2.4514606255081879</v>
      </c>
      <c r="R428" s="49">
        <v>2.3979914516195939</v>
      </c>
      <c r="S428" s="49">
        <v>2.3469390826359309</v>
      </c>
      <c r="T428" s="49">
        <v>2.2974915275008589</v>
      </c>
      <c r="U428" s="49">
        <v>2.2497875521572159</v>
      </c>
      <c r="V428" s="49">
        <v>2.2031622577107992</v>
      </c>
      <c r="W428" s="49">
        <v>2.156183620827377</v>
      </c>
      <c r="X428" s="49">
        <v>2.1098675813839241</v>
      </c>
      <c r="Y428" s="49">
        <v>2.0652263811559171</v>
      </c>
      <c r="Z428" s="49">
        <v>2.0260169104480981</v>
      </c>
      <c r="AA428" s="49">
        <v>1.963995383906596</v>
      </c>
      <c r="AB428" s="49">
        <v>1.9209093371845161</v>
      </c>
      <c r="AC428" s="49">
        <v>1.879357607326736</v>
      </c>
      <c r="AD428" s="49">
        <v>1.8391885634585461</v>
      </c>
      <c r="AE428" s="49">
        <v>1.8002738980328079</v>
      </c>
      <c r="AF428" s="50">
        <v>1.762504068993473</v>
      </c>
    </row>
    <row r="429" spans="1:32" hidden="1">
      <c r="A429" s="49" t="s">
        <v>744</v>
      </c>
      <c r="B429" s="49">
        <v>4.2464806176620034</v>
      </c>
      <c r="C429" s="49">
        <v>4.060797541795405</v>
      </c>
      <c r="D429" s="49">
        <v>3.89483894256569</v>
      </c>
      <c r="E429" s="49">
        <v>3.7430515239922499</v>
      </c>
      <c r="F429" s="49">
        <v>3.601896648069919</v>
      </c>
      <c r="G429" s="49">
        <v>3.4689908847986639</v>
      </c>
      <c r="H429" s="49">
        <v>3.3426580043303238</v>
      </c>
      <c r="I429" s="49">
        <v>3.2216775571959482</v>
      </c>
      <c r="J429" s="49">
        <v>3.1051352931230518</v>
      </c>
      <c r="K429" s="49">
        <v>2.9923298429930489</v>
      </c>
      <c r="L429" s="49">
        <v>2.882712163113978</v>
      </c>
      <c r="M429" s="49">
        <v>2.812945042181898</v>
      </c>
      <c r="N429" s="49">
        <v>2.7476823181095491</v>
      </c>
      <c r="O429" s="49">
        <v>2.6855050897697561</v>
      </c>
      <c r="P429" s="49">
        <v>2.6261657306114499</v>
      </c>
      <c r="Q429" s="49">
        <v>2.5687446106739249</v>
      </c>
      <c r="R429" s="49">
        <v>2.5126776715974781</v>
      </c>
      <c r="S429" s="49">
        <v>2.4591552210042802</v>
      </c>
      <c r="T429" s="49">
        <v>2.407321852902637</v>
      </c>
      <c r="U429" s="49">
        <v>2.3573249641025069</v>
      </c>
      <c r="V429" s="49">
        <v>2.308463529033669</v>
      </c>
      <c r="W429" s="49">
        <v>2.2592354391296401</v>
      </c>
      <c r="X429" s="49">
        <v>2.2107033933663351</v>
      </c>
      <c r="Y429" s="49">
        <v>2.1639358245736529</v>
      </c>
      <c r="Z429" s="49">
        <v>2.1228974667460609</v>
      </c>
      <c r="AA429" s="49">
        <v>2.0577807892179849</v>
      </c>
      <c r="AB429" s="49">
        <v>2.012645488946903</v>
      </c>
      <c r="AC429" s="49">
        <v>1.9691257007234459</v>
      </c>
      <c r="AD429" s="49">
        <v>1.927061126526378</v>
      </c>
      <c r="AE429" s="49">
        <v>1.8863161354256059</v>
      </c>
      <c r="AF429" s="50">
        <v>1.846774943280884</v>
      </c>
    </row>
    <row r="430" spans="1:32" hidden="1">
      <c r="A430" s="49" t="s">
        <v>745</v>
      </c>
      <c r="B430" s="49">
        <v>4.6863517646389594</v>
      </c>
      <c r="C430" s="49">
        <v>4.4807671500556552</v>
      </c>
      <c r="D430" s="49">
        <v>4.2972823044375987</v>
      </c>
      <c r="E430" s="49">
        <v>4.1296911576158886</v>
      </c>
      <c r="F430" s="49">
        <v>3.974039704761088</v>
      </c>
      <c r="G430" s="49">
        <v>3.8276651581297498</v>
      </c>
      <c r="H430" s="49">
        <v>3.6886951198985649</v>
      </c>
      <c r="I430" s="49">
        <v>3.5557665409615131</v>
      </c>
      <c r="J430" s="49">
        <v>3.4278585287174961</v>
      </c>
      <c r="K430" s="49">
        <v>3.3041880496964908</v>
      </c>
      <c r="L430" s="49">
        <v>3.1841422540128592</v>
      </c>
      <c r="M430" s="49">
        <v>3.1067453090084238</v>
      </c>
      <c r="N430" s="49">
        <v>3.034421011971586</v>
      </c>
      <c r="O430" s="49">
        <v>2.9655675099433521</v>
      </c>
      <c r="P430" s="49">
        <v>2.899903137112041</v>
      </c>
      <c r="Q430" s="49">
        <v>2.8363908562438338</v>
      </c>
      <c r="R430" s="49">
        <v>2.7743949166621782</v>
      </c>
      <c r="S430" s="49">
        <v>2.71525214867762</v>
      </c>
      <c r="T430" s="49">
        <v>2.657999172567445</v>
      </c>
      <c r="U430" s="49">
        <v>2.6028001954948539</v>
      </c>
      <c r="V430" s="49">
        <v>2.548866719008529</v>
      </c>
      <c r="W430" s="49">
        <v>2.4945007306023119</v>
      </c>
      <c r="X430" s="49">
        <v>2.440907351538729</v>
      </c>
      <c r="Y430" s="49">
        <v>2.3892866209442229</v>
      </c>
      <c r="Z430" s="49">
        <v>2.3440919249319778</v>
      </c>
      <c r="AA430" s="49">
        <v>2.2718448620083218</v>
      </c>
      <c r="AB430" s="49">
        <v>2.222030765559782</v>
      </c>
      <c r="AC430" s="49">
        <v>2.1740234564126548</v>
      </c>
      <c r="AD430" s="49">
        <v>2.127643368174104</v>
      </c>
      <c r="AE430" s="49">
        <v>2.0827385774444962</v>
      </c>
      <c r="AF430" s="50">
        <v>2.0391794012904101</v>
      </c>
    </row>
    <row r="431" spans="1:32" hidden="1">
      <c r="A431" s="49" t="s">
        <v>746</v>
      </c>
      <c r="B431" s="49">
        <v>9.344042154401599</v>
      </c>
      <c r="C431" s="49">
        <v>8.9414768944263585</v>
      </c>
      <c r="D431" s="49">
        <v>8.5647172625664663</v>
      </c>
      <c r="E431" s="49">
        <v>8.2054462135083863</v>
      </c>
      <c r="F431" s="49">
        <v>7.8583460493519466</v>
      </c>
      <c r="G431" s="49">
        <v>7.5197896171633527</v>
      </c>
      <c r="H431" s="49">
        <v>7.1871719064277464</v>
      </c>
      <c r="I431" s="49">
        <v>6.8585398856595958</v>
      </c>
      <c r="J431" s="49">
        <v>6.5323740745704404</v>
      </c>
      <c r="K431" s="49">
        <v>6.2074528623047289</v>
      </c>
      <c r="L431" s="49">
        <v>5.8827645479601092</v>
      </c>
      <c r="M431" s="49">
        <v>5.7260286900185333</v>
      </c>
      <c r="N431" s="49">
        <v>5.583559400583944</v>
      </c>
      <c r="O431" s="49">
        <v>5.4502436463199091</v>
      </c>
      <c r="P431" s="49">
        <v>5.3239782164152603</v>
      </c>
      <c r="Q431" s="49">
        <v>5.2034722130984949</v>
      </c>
      <c r="R431" s="49">
        <v>5.0883248034690576</v>
      </c>
      <c r="S431" s="49">
        <v>4.9763648422753288</v>
      </c>
      <c r="T431" s="49">
        <v>4.8677936828498662</v>
      </c>
      <c r="U431" s="49">
        <v>4.7629225583849504</v>
      </c>
      <c r="V431" s="49">
        <v>4.6589373540936743</v>
      </c>
      <c r="W431" s="49">
        <v>4.5486002852430341</v>
      </c>
      <c r="X431" s="49">
        <v>4.4404433982316061</v>
      </c>
      <c r="Y431" s="49">
        <v>4.3355833994332116</v>
      </c>
      <c r="Z431" s="49">
        <v>4.2362259035963277</v>
      </c>
      <c r="AA431" s="49">
        <v>4.11078568067565</v>
      </c>
      <c r="AB431" s="49">
        <v>4.0091430713947762</v>
      </c>
      <c r="AC431" s="49">
        <v>3.9095682058691841</v>
      </c>
      <c r="AD431" s="49">
        <v>3.8117055752378288</v>
      </c>
      <c r="AE431" s="49">
        <v>3.7152605497251501</v>
      </c>
      <c r="AF431" s="50">
        <v>3.6199856383432159</v>
      </c>
    </row>
    <row r="432" spans="1:32" hidden="1">
      <c r="A432" s="49" t="s">
        <v>747</v>
      </c>
      <c r="B432" s="49">
        <v>11.50974955536609</v>
      </c>
      <c r="C432" s="49">
        <v>11.02770131986432</v>
      </c>
      <c r="D432" s="49">
        <v>10.581277885392341</v>
      </c>
      <c r="E432" s="49">
        <v>10.159351724627671</v>
      </c>
      <c r="F432" s="49">
        <v>9.7548308056595907</v>
      </c>
      <c r="G432" s="49">
        <v>9.3628982373202057</v>
      </c>
      <c r="H432" s="49">
        <v>8.9801135723954548</v>
      </c>
      <c r="I432" s="49">
        <v>8.6039153218302449</v>
      </c>
      <c r="J432" s="49">
        <v>8.2323275635928717</v>
      </c>
      <c r="K432" s="49">
        <v>7.8637778391182618</v>
      </c>
      <c r="L432" s="49">
        <v>7.4969792307793899</v>
      </c>
      <c r="M432" s="49">
        <v>7.299799134897146</v>
      </c>
      <c r="N432" s="49">
        <v>7.1223073576307439</v>
      </c>
      <c r="O432" s="49">
        <v>6.9574459175663641</v>
      </c>
      <c r="P432" s="49">
        <v>6.8023145730117314</v>
      </c>
      <c r="Q432" s="49">
        <v>6.6551344967232424</v>
      </c>
      <c r="R432" s="49">
        <v>6.5153574101182992</v>
      </c>
      <c r="S432" s="49">
        <v>6.3799826784535281</v>
      </c>
      <c r="T432" s="49">
        <v>6.249293197668119</v>
      </c>
      <c r="U432" s="49">
        <v>6.1237245000641529</v>
      </c>
      <c r="V432" s="49">
        <v>5.9993804953051999</v>
      </c>
      <c r="W432" s="49">
        <v>5.8656536230751826</v>
      </c>
      <c r="X432" s="49">
        <v>5.7350876702384186</v>
      </c>
      <c r="Y432" s="49">
        <v>5.6092444668050989</v>
      </c>
      <c r="Z432" s="49">
        <v>5.4912042160932044</v>
      </c>
      <c r="AA432" s="49">
        <v>5.337054640764693</v>
      </c>
      <c r="AB432" s="49">
        <v>5.2161542146953526</v>
      </c>
      <c r="AC432" s="49">
        <v>5.098311374980697</v>
      </c>
      <c r="AD432" s="49">
        <v>4.9830431339904511</v>
      </c>
      <c r="AE432" s="49">
        <v>4.8699504222847718</v>
      </c>
      <c r="AF432" s="50">
        <v>4.7586991858769796</v>
      </c>
    </row>
    <row r="433" spans="1:32" hidden="1">
      <c r="A433" s="49" t="s">
        <v>748</v>
      </c>
      <c r="B433" s="49">
        <v>8.6635239000615805</v>
      </c>
      <c r="C433" s="49">
        <v>8.1730490923557735</v>
      </c>
      <c r="D433" s="49">
        <v>7.7054331762179018</v>
      </c>
      <c r="E433" s="49">
        <v>7.2542355963592229</v>
      </c>
      <c r="F433" s="49">
        <v>6.815329183521186</v>
      </c>
      <c r="G433" s="49">
        <v>6.3859157702745701</v>
      </c>
      <c r="H433" s="49">
        <v>5.964012290440297</v>
      </c>
      <c r="I433" s="49">
        <v>5.5481619505253166</v>
      </c>
      <c r="J433" s="49">
        <v>5.1372621358570036</v>
      </c>
      <c r="K433" s="49">
        <v>4.7304568867278221</v>
      </c>
      <c r="L433" s="49">
        <v>4.3270670186992417</v>
      </c>
      <c r="M433" s="49">
        <v>4.2006761925979141</v>
      </c>
      <c r="N433" s="49">
        <v>4.0783623594589136</v>
      </c>
      <c r="O433" s="49">
        <v>3.958749156359167</v>
      </c>
      <c r="P433" s="49">
        <v>3.84159489452417</v>
      </c>
      <c r="Q433" s="49">
        <v>3.7260119501357418</v>
      </c>
      <c r="R433" s="49">
        <v>3.611458701459441</v>
      </c>
      <c r="S433" s="49">
        <v>3.4990786766028261</v>
      </c>
      <c r="T433" s="49">
        <v>3.3880490360517599</v>
      </c>
      <c r="U433" s="49">
        <v>3.2785101240109848</v>
      </c>
      <c r="V433" s="49">
        <v>3.169791262203467</v>
      </c>
      <c r="W433" s="49">
        <v>3.062067045366375</v>
      </c>
      <c r="X433" s="49">
        <v>2.9543955754562292</v>
      </c>
      <c r="Y433" s="49">
        <v>2.8477766680971399</v>
      </c>
      <c r="Z433" s="49">
        <v>2.7458951248904611</v>
      </c>
      <c r="AA433" s="49">
        <v>2.620960108520713</v>
      </c>
      <c r="AB433" s="49">
        <v>2.5140787809207201</v>
      </c>
      <c r="AC433" s="49">
        <v>2.4080626066563329</v>
      </c>
      <c r="AD433" s="49">
        <v>2.3027421787271281</v>
      </c>
      <c r="AE433" s="49">
        <v>2.197972736632809</v>
      </c>
      <c r="AF433" s="50">
        <v>2.0936293000316528</v>
      </c>
    </row>
    <row r="434" spans="1:32" hidden="1">
      <c r="A434" s="49" t="s">
        <v>749</v>
      </c>
      <c r="B434" s="49">
        <v>8.9996868873828362</v>
      </c>
      <c r="C434" s="49">
        <v>8.4920111443431825</v>
      </c>
      <c r="D434" s="49">
        <v>8.0084395773755972</v>
      </c>
      <c r="E434" s="49">
        <v>7.5420476412808046</v>
      </c>
      <c r="F434" s="49">
        <v>7.0883950398391029</v>
      </c>
      <c r="G434" s="49">
        <v>6.6444687059861716</v>
      </c>
      <c r="H434" s="49">
        <v>6.2081309238110984</v>
      </c>
      <c r="I434" s="49">
        <v>5.7778091224120693</v>
      </c>
      <c r="J434" s="49">
        <v>5.3523110241009286</v>
      </c>
      <c r="K434" s="49">
        <v>4.9307091358626494</v>
      </c>
      <c r="L434" s="49">
        <v>4.5122656708249567</v>
      </c>
      <c r="M434" s="49">
        <v>4.3806755877270396</v>
      </c>
      <c r="N434" s="49">
        <v>4.2533561158130686</v>
      </c>
      <c r="O434" s="49">
        <v>4.1288432742489229</v>
      </c>
      <c r="P434" s="49">
        <v>4.0068735002040876</v>
      </c>
      <c r="Q434" s="49">
        <v>3.886505319904106</v>
      </c>
      <c r="R434" s="49">
        <v>3.7671647861668278</v>
      </c>
      <c r="S434" s="49">
        <v>3.650047141262744</v>
      </c>
      <c r="T434" s="49">
        <v>3.534282666370538</v>
      </c>
      <c r="U434" s="49">
        <v>3.4200129339918761</v>
      </c>
      <c r="V434" s="49">
        <v>3.3065317443938622</v>
      </c>
      <c r="W434" s="49">
        <v>3.193959612756355</v>
      </c>
      <c r="X434" s="49">
        <v>3.081547570291685</v>
      </c>
      <c r="Y434" s="49">
        <v>2.9703478133593579</v>
      </c>
      <c r="Z434" s="49">
        <v>2.864240780274383</v>
      </c>
      <c r="AA434" s="49">
        <v>2.7340060171308949</v>
      </c>
      <c r="AB434" s="49">
        <v>2.6228612305274739</v>
      </c>
      <c r="AC434" s="49">
        <v>2.5127553772613882</v>
      </c>
      <c r="AD434" s="49">
        <v>2.403518682667166</v>
      </c>
      <c r="AE434" s="49">
        <v>2.2950067407120192</v>
      </c>
      <c r="AF434" s="50">
        <v>2.187095525966761</v>
      </c>
    </row>
    <row r="435" spans="1:32" hidden="1">
      <c r="A435" s="49" t="s">
        <v>750</v>
      </c>
      <c r="B435" s="49">
        <v>9.7755698465551113</v>
      </c>
      <c r="C435" s="49">
        <v>9.2285184010974746</v>
      </c>
      <c r="D435" s="49">
        <v>8.708478800320659</v>
      </c>
      <c r="E435" s="49">
        <v>8.2072020968703878</v>
      </c>
      <c r="F435" s="49">
        <v>7.7193798195514773</v>
      </c>
      <c r="G435" s="49">
        <v>7.2413929370186523</v>
      </c>
      <c r="H435" s="49">
        <v>6.7706583675707703</v>
      </c>
      <c r="I435" s="49">
        <v>6.3052614691685474</v>
      </c>
      <c r="J435" s="49">
        <v>5.8437369162468951</v>
      </c>
      <c r="K435" s="49">
        <v>5.3849316870335571</v>
      </c>
      <c r="L435" s="49">
        <v>4.9279159389349561</v>
      </c>
      <c r="M435" s="49">
        <v>4.7840782710532634</v>
      </c>
      <c r="N435" s="49">
        <v>4.6449862647263993</v>
      </c>
      <c r="O435" s="49">
        <v>4.5090395529491358</v>
      </c>
      <c r="P435" s="49">
        <v>4.3759586287917669</v>
      </c>
      <c r="Q435" s="49">
        <v>4.2447107880677866</v>
      </c>
      <c r="R435" s="49">
        <v>4.1146657638585733</v>
      </c>
      <c r="S435" s="49">
        <v>3.9871580841220551</v>
      </c>
      <c r="T435" s="49">
        <v>3.861229699529384</v>
      </c>
      <c r="U435" s="49">
        <v>3.737045560894285</v>
      </c>
      <c r="V435" s="49">
        <v>3.6138241625100762</v>
      </c>
      <c r="W435" s="49">
        <v>3.491525799419517</v>
      </c>
      <c r="X435" s="49">
        <v>3.369472109826364</v>
      </c>
      <c r="Y435" s="49">
        <v>3.248846043185901</v>
      </c>
      <c r="Z435" s="49">
        <v>3.1340144376167678</v>
      </c>
      <c r="AA435" s="49">
        <v>2.9921279325624361</v>
      </c>
      <c r="AB435" s="49">
        <v>2.8717659521524448</v>
      </c>
      <c r="AC435" s="49">
        <v>2.7526542582910971</v>
      </c>
      <c r="AD435" s="49">
        <v>2.63460830636128</v>
      </c>
      <c r="AE435" s="49">
        <v>2.5174715148622981</v>
      </c>
      <c r="AF435" s="50">
        <v>2.4011097743430661</v>
      </c>
    </row>
    <row r="436" spans="1:32" hidden="1">
      <c r="A436" s="49" t="s">
        <v>751</v>
      </c>
      <c r="B436" s="49">
        <v>3.663602237962972</v>
      </c>
      <c r="C436" s="49">
        <v>3.5634250931899918</v>
      </c>
      <c r="D436" s="49">
        <v>3.471605631191486</v>
      </c>
      <c r="E436" s="49">
        <v>3.386327192429722</v>
      </c>
      <c r="F436" s="49">
        <v>3.3062943077053211</v>
      </c>
      <c r="G436" s="49">
        <v>3.2305518873244741</v>
      </c>
      <c r="H436" s="49">
        <v>3.158376248402583</v>
      </c>
      <c r="I436" s="49">
        <v>3.0892063350269789</v>
      </c>
      <c r="J436" s="49">
        <v>3.022598610692226</v>
      </c>
      <c r="K436" s="49">
        <v>2.958196502867021</v>
      </c>
      <c r="L436" s="49">
        <v>2.8957091238488522</v>
      </c>
      <c r="M436" s="49">
        <v>2.8353134688561519</v>
      </c>
      <c r="N436" s="49">
        <v>2.786826408613289</v>
      </c>
      <c r="O436" s="49">
        <v>2.7398844290120841</v>
      </c>
      <c r="P436" s="49">
        <v>2.694563692620028</v>
      </c>
      <c r="Q436" s="49">
        <v>2.651228879160179</v>
      </c>
      <c r="R436" s="49">
        <v>2.608739889652171</v>
      </c>
      <c r="S436" s="49">
        <v>2.567274837109133</v>
      </c>
      <c r="T436" s="49">
        <v>2.5288053251454938</v>
      </c>
      <c r="U436" s="49">
        <v>2.4901655205091382</v>
      </c>
      <c r="V436" s="49">
        <v>2.4515807009653301</v>
      </c>
      <c r="W436" s="49">
        <v>2.4174975652294401</v>
      </c>
      <c r="X436" s="49">
        <v>2.3847691795159731</v>
      </c>
      <c r="Y436" s="49">
        <v>2.352781829494675</v>
      </c>
      <c r="Z436" s="49">
        <v>2.3246989850124011</v>
      </c>
      <c r="AA436" s="49">
        <v>2.2685581667814971</v>
      </c>
      <c r="AB436" s="49">
        <v>2.234766745628177</v>
      </c>
      <c r="AC436" s="49">
        <v>2.2020692481239759</v>
      </c>
      <c r="AD436" s="49">
        <v>2.1703768640729808</v>
      </c>
      <c r="AE436" s="49">
        <v>2.1396118778063791</v>
      </c>
      <c r="AF436" s="50">
        <v>2.1097058752380482</v>
      </c>
    </row>
    <row r="437" spans="1:32" hidden="1">
      <c r="A437" s="49" t="s">
        <v>752</v>
      </c>
      <c r="B437" s="49">
        <v>4.1816111877117841</v>
      </c>
      <c r="C437" s="49">
        <v>4.0678469889356954</v>
      </c>
      <c r="D437" s="49">
        <v>3.9637486118538301</v>
      </c>
      <c r="E437" s="49">
        <v>3.8672092359821679</v>
      </c>
      <c r="F437" s="49">
        <v>3.7767263116083258</v>
      </c>
      <c r="G437" s="49">
        <v>3.6911919273486382</v>
      </c>
      <c r="H437" s="49">
        <v>3.609766465412191</v>
      </c>
      <c r="I437" s="49">
        <v>3.531798856095604</v>
      </c>
      <c r="J437" s="49">
        <v>3.4567742779397741</v>
      </c>
      <c r="K437" s="49">
        <v>3.384278729793802</v>
      </c>
      <c r="L437" s="49">
        <v>3.3139743580039358</v>
      </c>
      <c r="M437" s="49">
        <v>3.2447856629702629</v>
      </c>
      <c r="N437" s="49">
        <v>3.1893745304115391</v>
      </c>
      <c r="O437" s="49">
        <v>3.1357435362834649</v>
      </c>
      <c r="P437" s="49">
        <v>3.083980684830034</v>
      </c>
      <c r="Q437" s="49">
        <v>3.034507832349048</v>
      </c>
      <c r="R437" s="49">
        <v>2.9860054436220409</v>
      </c>
      <c r="S437" s="49">
        <v>2.9386796223219571</v>
      </c>
      <c r="T437" s="49">
        <v>2.894811461953374</v>
      </c>
      <c r="U437" s="49">
        <v>2.850737850638247</v>
      </c>
      <c r="V437" s="49">
        <v>2.8067196462260058</v>
      </c>
      <c r="W437" s="49">
        <v>2.7679050621400152</v>
      </c>
      <c r="X437" s="49">
        <v>2.7306498782994182</v>
      </c>
      <c r="Y437" s="49">
        <v>2.6942441530783201</v>
      </c>
      <c r="Z437" s="49">
        <v>2.6623468026545378</v>
      </c>
      <c r="AA437" s="49">
        <v>2.5979909434976278</v>
      </c>
      <c r="AB437" s="49">
        <v>2.559477481542948</v>
      </c>
      <c r="AC437" s="49">
        <v>2.5222220686815411</v>
      </c>
      <c r="AD437" s="49">
        <v>2.4861219504582608</v>
      </c>
      <c r="AE437" s="49">
        <v>2.451087216600389</v>
      </c>
      <c r="AF437" s="50">
        <v>2.417038725140209</v>
      </c>
    </row>
    <row r="438" spans="1:32" hidden="1">
      <c r="A438" s="49" t="s">
        <v>753</v>
      </c>
      <c r="B438" s="49">
        <v>5.9184073980956784</v>
      </c>
      <c r="C438" s="49">
        <v>5.7589047142882093</v>
      </c>
      <c r="D438" s="49">
        <v>5.6134399837592914</v>
      </c>
      <c r="E438" s="49">
        <v>5.4789464609694134</v>
      </c>
      <c r="F438" s="49">
        <v>5.3532368007431037</v>
      </c>
      <c r="G438" s="49">
        <v>5.2346979685257846</v>
      </c>
      <c r="H438" s="49">
        <v>5.1221073635540737</v>
      </c>
      <c r="I438" s="49">
        <v>5.0145167602878589</v>
      </c>
      <c r="J438" s="49">
        <v>4.9111761929121851</v>
      </c>
      <c r="K438" s="49">
        <v>4.811482394367812</v>
      </c>
      <c r="L438" s="49">
        <v>4.7149428878347406</v>
      </c>
      <c r="M438" s="49">
        <v>4.6163182468119262</v>
      </c>
      <c r="N438" s="49">
        <v>4.5377164957836973</v>
      </c>
      <c r="O438" s="49">
        <v>4.4616836479783037</v>
      </c>
      <c r="P438" s="49">
        <v>4.3883479767198184</v>
      </c>
      <c r="Q438" s="49">
        <v>4.3183234114705078</v>
      </c>
      <c r="R438" s="49">
        <v>4.2496905916692862</v>
      </c>
      <c r="S438" s="49">
        <v>4.1827496063610976</v>
      </c>
      <c r="T438" s="49">
        <v>4.1208189969714244</v>
      </c>
      <c r="U438" s="49">
        <v>4.0585702450778252</v>
      </c>
      <c r="V438" s="49">
        <v>3.9963831202528182</v>
      </c>
      <c r="W438" s="49">
        <v>3.9417525779637042</v>
      </c>
      <c r="X438" s="49">
        <v>3.889372544829973</v>
      </c>
      <c r="Y438" s="49">
        <v>3.838210544045106</v>
      </c>
      <c r="Z438" s="49">
        <v>3.793589330599747</v>
      </c>
      <c r="AA438" s="49">
        <v>3.7017344538613641</v>
      </c>
      <c r="AB438" s="49">
        <v>3.6474547738069609</v>
      </c>
      <c r="AC438" s="49">
        <v>3.5949884055391199</v>
      </c>
      <c r="AD438" s="49">
        <v>3.5441860980176072</v>
      </c>
      <c r="AE438" s="49">
        <v>3.494917277927037</v>
      </c>
      <c r="AF438" s="50">
        <v>3.4470670303517799</v>
      </c>
    </row>
    <row r="439" spans="1:32" hidden="1">
      <c r="A439" s="49" t="s">
        <v>754</v>
      </c>
      <c r="B439" s="49">
        <v>6.4875037501726034</v>
      </c>
      <c r="C439" s="49">
        <v>6.2811079659760356</v>
      </c>
      <c r="D439" s="49">
        <v>6.1028045842999141</v>
      </c>
      <c r="E439" s="49">
        <v>5.9445586918121389</v>
      </c>
      <c r="F439" s="49">
        <v>5.8013036673785292</v>
      </c>
      <c r="G439" s="49">
        <v>5.6696462147075382</v>
      </c>
      <c r="H439" s="49">
        <v>5.5472062169817544</v>
      </c>
      <c r="I439" s="49">
        <v>5.4322519066189141</v>
      </c>
      <c r="J439" s="49">
        <v>5.3234851303143307</v>
      </c>
      <c r="K439" s="49">
        <v>5.2199083937989368</v>
      </c>
      <c r="L439" s="49">
        <v>5.1207390405565594</v>
      </c>
      <c r="M439" s="49">
        <v>4.9855878851351338</v>
      </c>
      <c r="N439" s="49">
        <v>4.8675027497432044</v>
      </c>
      <c r="O439" s="49">
        <v>4.7605860664147874</v>
      </c>
      <c r="P439" s="49">
        <v>4.6623928296059489</v>
      </c>
      <c r="Q439" s="49">
        <v>4.5714147010437296</v>
      </c>
      <c r="R439" s="49">
        <v>4.4871601802469234</v>
      </c>
      <c r="S439" s="49">
        <v>4.4071437072883102</v>
      </c>
      <c r="T439" s="49">
        <v>4.3315694107740201</v>
      </c>
      <c r="U439" s="49">
        <v>4.2607648625158276</v>
      </c>
      <c r="V439" s="49">
        <v>4.1915433390063281</v>
      </c>
      <c r="W439" s="49">
        <v>4.1134322897558606</v>
      </c>
      <c r="X439" s="49">
        <v>4.0387114347348918</v>
      </c>
      <c r="Y439" s="49">
        <v>3.968630636008696</v>
      </c>
      <c r="Z439" s="49">
        <v>3.9056602268515408</v>
      </c>
      <c r="AA439" s="49">
        <v>3.8143819775119661</v>
      </c>
      <c r="AB439" s="49">
        <v>3.7507374646364289</v>
      </c>
      <c r="AC439" s="49">
        <v>3.6903554224093451</v>
      </c>
      <c r="AD439" s="49">
        <v>3.6328413826996182</v>
      </c>
      <c r="AE439" s="49">
        <v>3.577870859547875</v>
      </c>
      <c r="AF439" s="50">
        <v>3.5251737085180102</v>
      </c>
    </row>
    <row r="440" spans="1:32" hidden="1">
      <c r="A440" s="49" t="s">
        <v>755</v>
      </c>
      <c r="B440" s="49">
        <v>7.6264332925453804</v>
      </c>
      <c r="C440" s="49">
        <v>7.3849014064320171</v>
      </c>
      <c r="D440" s="49">
        <v>7.1775789449272267</v>
      </c>
      <c r="E440" s="49">
        <v>6.9946997313807229</v>
      </c>
      <c r="F440" s="49">
        <v>6.8301065237755179</v>
      </c>
      <c r="G440" s="49">
        <v>6.6796764463805749</v>
      </c>
      <c r="H440" s="49">
        <v>6.5405183478177502</v>
      </c>
      <c r="I440" s="49">
        <v>6.4105292406506704</v>
      </c>
      <c r="J440" s="49">
        <v>6.2881332389505626</v>
      </c>
      <c r="K440" s="49">
        <v>6.1721199265530231</v>
      </c>
      <c r="L440" s="49">
        <v>6.0615400303520612</v>
      </c>
      <c r="M440" s="49">
        <v>5.9001588762509476</v>
      </c>
      <c r="N440" s="49">
        <v>5.7595773060857249</v>
      </c>
      <c r="O440" s="49">
        <v>5.6325953104364084</v>
      </c>
      <c r="P440" s="49">
        <v>5.5162282373212701</v>
      </c>
      <c r="Q440" s="49">
        <v>5.4086350374806411</v>
      </c>
      <c r="R440" s="49">
        <v>5.3092161479841904</v>
      </c>
      <c r="S440" s="49">
        <v>5.2149373700486503</v>
      </c>
      <c r="T440" s="49">
        <v>5.1260484407860512</v>
      </c>
      <c r="U440" s="49">
        <v>5.0429498039510312</v>
      </c>
      <c r="V440" s="49">
        <v>4.9617511526390157</v>
      </c>
      <c r="W440" s="49">
        <v>4.8696624882139918</v>
      </c>
      <c r="X440" s="49">
        <v>4.7816815972873439</v>
      </c>
      <c r="Y440" s="49">
        <v>4.6993350396763436</v>
      </c>
      <c r="Z440" s="49">
        <v>4.625639571254931</v>
      </c>
      <c r="AA440" s="49">
        <v>4.5173507809969298</v>
      </c>
      <c r="AB440" s="49">
        <v>4.4427724758265583</v>
      </c>
      <c r="AC440" s="49">
        <v>4.372148476783317</v>
      </c>
      <c r="AD440" s="49">
        <v>4.304997612092758</v>
      </c>
      <c r="AE440" s="49">
        <v>4.2409241381798886</v>
      </c>
      <c r="AF440" s="50">
        <v>4.1795986452667453</v>
      </c>
    </row>
    <row r="441" spans="1:32" hidden="1">
      <c r="A441" s="49" t="s">
        <v>756</v>
      </c>
      <c r="B441" s="49">
        <v>4.0794861437942593</v>
      </c>
      <c r="C441" s="49">
        <v>3.9017660347184191</v>
      </c>
      <c r="D441" s="49">
        <v>3.7425381184507232</v>
      </c>
      <c r="E441" s="49">
        <v>3.5966133402697742</v>
      </c>
      <c r="F441" s="49">
        <v>3.4606855053067642</v>
      </c>
      <c r="G441" s="49">
        <v>3.3325279762885049</v>
      </c>
      <c r="H441" s="49">
        <v>3.2105749577574421</v>
      </c>
      <c r="I441" s="49">
        <v>3.093686528100188</v>
      </c>
      <c r="J441" s="49">
        <v>2.9810088541171842</v>
      </c>
      <c r="K441" s="49">
        <v>2.8718869890301351</v>
      </c>
      <c r="L441" s="49">
        <v>2.7658082887002671</v>
      </c>
      <c r="M441" s="49">
        <v>2.6991529888775649</v>
      </c>
      <c r="N441" s="49">
        <v>2.6367514532612391</v>
      </c>
      <c r="O441" s="49">
        <v>2.57726671564135</v>
      </c>
      <c r="P441" s="49">
        <v>2.5204636091002821</v>
      </c>
      <c r="Q441" s="49">
        <v>2.4654763976454528</v>
      </c>
      <c r="R441" s="49">
        <v>2.411774214059959</v>
      </c>
      <c r="S441" s="49">
        <v>2.36047284092272</v>
      </c>
      <c r="T441" s="49">
        <v>2.3107679327172219</v>
      </c>
      <c r="U441" s="49">
        <v>2.2627964169193251</v>
      </c>
      <c r="V441" s="49">
        <v>2.2158998409439059</v>
      </c>
      <c r="W441" s="49">
        <v>2.1686585718382232</v>
      </c>
      <c r="X441" s="49">
        <v>2.1220802990365382</v>
      </c>
      <c r="Y441" s="49">
        <v>2.0771666644378199</v>
      </c>
      <c r="Z441" s="49">
        <v>2.0376355046303001</v>
      </c>
      <c r="AA441" s="49">
        <v>1.9755357578754551</v>
      </c>
      <c r="AB441" s="49">
        <v>1.9321820320723131</v>
      </c>
      <c r="AC441" s="49">
        <v>1.890353477967075</v>
      </c>
      <c r="AD441" s="49">
        <v>1.8498999411940811</v>
      </c>
      <c r="AE441" s="49">
        <v>1.810694350696783</v>
      </c>
      <c r="AF441" s="50">
        <v>1.7726282081039839</v>
      </c>
    </row>
    <row r="442" spans="1:32" hidden="1">
      <c r="A442" s="49" t="s">
        <v>757</v>
      </c>
      <c r="B442" s="49">
        <v>4.2653384302536974</v>
      </c>
      <c r="C442" s="49">
        <v>4.0792565915160903</v>
      </c>
      <c r="D442" s="49">
        <v>3.9126742078578309</v>
      </c>
      <c r="E442" s="49">
        <v>3.760118321441277</v>
      </c>
      <c r="F442" s="49">
        <v>3.6181018794453408</v>
      </c>
      <c r="G442" s="49">
        <v>3.484276464160065</v>
      </c>
      <c r="H442" s="49">
        <v>3.356990660691995</v>
      </c>
      <c r="I442" s="49">
        <v>3.2350422298198378</v>
      </c>
      <c r="J442" s="49">
        <v>3.1175306729154748</v>
      </c>
      <c r="K442" s="49">
        <v>3.003765258162248</v>
      </c>
      <c r="L442" s="49">
        <v>2.8932053406226288</v>
      </c>
      <c r="M442" s="49">
        <v>2.8233529416934631</v>
      </c>
      <c r="N442" s="49">
        <v>2.7579830388788649</v>
      </c>
      <c r="O442" s="49">
        <v>2.6956853659918201</v>
      </c>
      <c r="P442" s="49">
        <v>2.6362120824875088</v>
      </c>
      <c r="Q442" s="49">
        <v>2.578649931416976</v>
      </c>
      <c r="R442" s="49">
        <v>2.5224389132160518</v>
      </c>
      <c r="S442" s="49">
        <v>2.4687566310317521</v>
      </c>
      <c r="T442" s="49">
        <v>2.416754501185475</v>
      </c>
      <c r="U442" s="49">
        <v>2.366577200058694</v>
      </c>
      <c r="V442" s="49">
        <v>2.317529999375072</v>
      </c>
      <c r="W442" s="49">
        <v>2.268116825505095</v>
      </c>
      <c r="X442" s="49">
        <v>2.2193990549980591</v>
      </c>
      <c r="Y442" s="49">
        <v>2.172433853697854</v>
      </c>
      <c r="Z442" s="49">
        <v>2.131144978671939</v>
      </c>
      <c r="AA442" s="49">
        <v>2.0660337569191118</v>
      </c>
      <c r="AB442" s="49">
        <v>2.0207024758431191</v>
      </c>
      <c r="AC442" s="49">
        <v>1.9769768125614879</v>
      </c>
      <c r="AD442" s="49">
        <v>1.93469835513039</v>
      </c>
      <c r="AE442" s="49">
        <v>1.8937330519940441</v>
      </c>
      <c r="AF442" s="50">
        <v>1.8539664516291221</v>
      </c>
    </row>
    <row r="443" spans="1:32" hidden="1">
      <c r="A443" s="49" t="s">
        <v>758</v>
      </c>
      <c r="B443" s="49">
        <v>4.8316596935636946</v>
      </c>
      <c r="C443" s="49">
        <v>4.619722421261157</v>
      </c>
      <c r="D443" s="49">
        <v>4.4305536918364874</v>
      </c>
      <c r="E443" s="49">
        <v>4.2577618242361712</v>
      </c>
      <c r="F443" s="49">
        <v>4.0972746187879974</v>
      </c>
      <c r="G443" s="49">
        <v>3.9463497315171971</v>
      </c>
      <c r="H443" s="49">
        <v>3.8030588515333861</v>
      </c>
      <c r="I443" s="49">
        <v>3.665998247486995</v>
      </c>
      <c r="J443" s="49">
        <v>3.534116572259709</v>
      </c>
      <c r="K443" s="49">
        <v>3.4066074454593598</v>
      </c>
      <c r="L443" s="49">
        <v>3.2828397538834562</v>
      </c>
      <c r="M443" s="49">
        <v>3.2030517486577992</v>
      </c>
      <c r="N443" s="49">
        <v>3.128492066042976</v>
      </c>
      <c r="O443" s="49">
        <v>3.057509672453643</v>
      </c>
      <c r="P443" s="49">
        <v>2.989814430237288</v>
      </c>
      <c r="Q443" s="49">
        <v>2.9243373780113151</v>
      </c>
      <c r="R443" s="49">
        <v>2.8604231753010252</v>
      </c>
      <c r="S443" s="49">
        <v>2.7994502618037158</v>
      </c>
      <c r="T443" s="49">
        <v>2.7404255063695748</v>
      </c>
      <c r="U443" s="49">
        <v>2.683518343997378</v>
      </c>
      <c r="V443" s="49">
        <v>2.62791584924677</v>
      </c>
      <c r="W443" s="49">
        <v>2.5718636965177919</v>
      </c>
      <c r="X443" s="49">
        <v>2.5166081480165881</v>
      </c>
      <c r="Y443" s="49">
        <v>2.463386621334485</v>
      </c>
      <c r="Z443" s="49">
        <v>2.4167912125969959</v>
      </c>
      <c r="AA443" s="49">
        <v>2.3423007739503112</v>
      </c>
      <c r="AB443" s="49">
        <v>2.290941952840329</v>
      </c>
      <c r="AC443" s="49">
        <v>2.2414461301594728</v>
      </c>
      <c r="AD443" s="49">
        <v>2.1936281474977379</v>
      </c>
      <c r="AE443" s="49">
        <v>2.147331350413836</v>
      </c>
      <c r="AF443" s="50">
        <v>2.1024220176368069</v>
      </c>
    </row>
    <row r="444" spans="1:32" hidden="1">
      <c r="A444" s="49" t="s">
        <v>759</v>
      </c>
      <c r="B444" s="49">
        <v>5.3725802716286193</v>
      </c>
      <c r="C444" s="49">
        <v>5.1472909532655544</v>
      </c>
      <c r="D444" s="49">
        <v>4.9298478312798988</v>
      </c>
      <c r="E444" s="49">
        <v>4.7183718166057282</v>
      </c>
      <c r="F444" s="49">
        <v>4.5115100883047248</v>
      </c>
      <c r="G444" s="49">
        <v>4.3082537218038723</v>
      </c>
      <c r="H444" s="49">
        <v>4.1078276407046053</v>
      </c>
      <c r="I444" s="49">
        <v>3.9096210683773989</v>
      </c>
      <c r="J444" s="49">
        <v>3.7131418530256708</v>
      </c>
      <c r="K444" s="49">
        <v>3.5179854808118081</v>
      </c>
      <c r="L444" s="49">
        <v>3.3238134594569542</v>
      </c>
      <c r="M444" s="49">
        <v>3.2475079541669749</v>
      </c>
      <c r="N444" s="49">
        <v>3.181510531373879</v>
      </c>
      <c r="O444" s="49">
        <v>3.1165767876228299</v>
      </c>
      <c r="P444" s="49">
        <v>3.0527853977017392</v>
      </c>
      <c r="Q444" s="49">
        <v>2.9904753141111691</v>
      </c>
      <c r="R444" s="49">
        <v>2.9286288967719489</v>
      </c>
      <c r="S444" s="49">
        <v>2.867413337921052</v>
      </c>
      <c r="T444" s="49">
        <v>2.8086215937242298</v>
      </c>
      <c r="U444" s="49">
        <v>2.749396290590715</v>
      </c>
      <c r="V444" s="49">
        <v>2.6899431923224602</v>
      </c>
      <c r="W444" s="49">
        <v>2.6355558197918469</v>
      </c>
      <c r="X444" s="49">
        <v>2.5819617892209279</v>
      </c>
      <c r="Y444" s="49">
        <v>2.5286035620472251</v>
      </c>
      <c r="Z444" s="49">
        <v>2.4783688900995191</v>
      </c>
      <c r="AA444" s="49">
        <v>2.4020613344644639</v>
      </c>
      <c r="AB444" s="49">
        <v>2.3457080106147128</v>
      </c>
      <c r="AC444" s="49">
        <v>2.2899066074684509</v>
      </c>
      <c r="AD444" s="49">
        <v>2.2345759588297902</v>
      </c>
      <c r="AE444" s="49">
        <v>2.1796444266740251</v>
      </c>
      <c r="AF444" s="50">
        <v>2.1250483256106141</v>
      </c>
    </row>
    <row r="445" spans="1:32" hidden="1">
      <c r="A445" s="49" t="s">
        <v>760</v>
      </c>
      <c r="B445" s="49">
        <v>5.9655137576652422</v>
      </c>
      <c r="C445" s="49">
        <v>5.7206675203608981</v>
      </c>
      <c r="D445" s="49">
        <v>5.4847798763054989</v>
      </c>
      <c r="E445" s="49">
        <v>5.2556568611161332</v>
      </c>
      <c r="F445" s="49">
        <v>5.0317170318767763</v>
      </c>
      <c r="G445" s="49">
        <v>4.8117790485482832</v>
      </c>
      <c r="H445" s="49">
        <v>4.5949334874052701</v>
      </c>
      <c r="I445" s="49">
        <v>4.3804618216455156</v>
      </c>
      <c r="J445" s="49">
        <v>4.167783204770128</v>
      </c>
      <c r="K445" s="49">
        <v>3.9564183586786319</v>
      </c>
      <c r="L445" s="49">
        <v>3.7459643731951671</v>
      </c>
      <c r="M445" s="49">
        <v>3.6609685126517681</v>
      </c>
      <c r="N445" s="49">
        <v>3.5879489068246269</v>
      </c>
      <c r="O445" s="49">
        <v>3.5161493892687541</v>
      </c>
      <c r="P445" s="49">
        <v>3.4456613345615619</v>
      </c>
      <c r="Q445" s="49">
        <v>3.3768788967676682</v>
      </c>
      <c r="R445" s="49">
        <v>3.308617994165866</v>
      </c>
      <c r="S445" s="49">
        <v>3.241072992316087</v>
      </c>
      <c r="T445" s="49">
        <v>3.176329430508686</v>
      </c>
      <c r="U445" s="49">
        <v>3.1110631517849461</v>
      </c>
      <c r="V445" s="49">
        <v>3.0455134427334389</v>
      </c>
      <c r="W445" s="49">
        <v>2.9858863858574698</v>
      </c>
      <c r="X445" s="49">
        <v>2.9271317882162151</v>
      </c>
      <c r="Y445" s="49">
        <v>2.8685989843214661</v>
      </c>
      <c r="Z445" s="49">
        <v>2.813641424616832</v>
      </c>
      <c r="AA445" s="49">
        <v>2.7283356901599549</v>
      </c>
      <c r="AB445" s="49">
        <v>2.6661609952199892</v>
      </c>
      <c r="AC445" s="49">
        <v>2.6045682358634061</v>
      </c>
      <c r="AD445" s="49">
        <v>2.5434602947442442</v>
      </c>
      <c r="AE445" s="49">
        <v>2.482751075001238</v>
      </c>
      <c r="AF445" s="50">
        <v>2.4223636574142389</v>
      </c>
    </row>
    <row r="446" spans="1:32" hidden="1">
      <c r="A446" s="49" t="s">
        <v>761</v>
      </c>
      <c r="B446" s="49">
        <v>7.9614026551963049</v>
      </c>
      <c r="C446" s="49">
        <v>7.6518618366455176</v>
      </c>
      <c r="D446" s="49">
        <v>7.3549811232206483</v>
      </c>
      <c r="E446" s="49">
        <v>7.0674495070316823</v>
      </c>
      <c r="F446" s="49">
        <v>6.7868669472262901</v>
      </c>
      <c r="G446" s="49">
        <v>6.5114272693488804</v>
      </c>
      <c r="H446" s="49">
        <v>6.2397267087857262</v>
      </c>
      <c r="I446" s="49">
        <v>5.970642802636104</v>
      </c>
      <c r="J446" s="49">
        <v>5.7032547397744828</v>
      </c>
      <c r="K446" s="49">
        <v>5.4367892073087836</v>
      </c>
      <c r="L446" s="49">
        <v>5.1705824918098857</v>
      </c>
      <c r="M446" s="49">
        <v>5.0563756400649416</v>
      </c>
      <c r="N446" s="49">
        <v>4.9597250415713852</v>
      </c>
      <c r="O446" s="49">
        <v>4.8647580254273679</v>
      </c>
      <c r="P446" s="49">
        <v>4.7716048129345294</v>
      </c>
      <c r="Q446" s="49">
        <v>4.6808406723277329</v>
      </c>
      <c r="R446" s="49">
        <v>4.5907184048050684</v>
      </c>
      <c r="S446" s="49">
        <v>4.5015205649196126</v>
      </c>
      <c r="T446" s="49">
        <v>4.4163068503925311</v>
      </c>
      <c r="U446" s="49">
        <v>4.3301879445983191</v>
      </c>
      <c r="V446" s="49">
        <v>4.2435141220441066</v>
      </c>
      <c r="W446" s="49">
        <v>4.1659828591123311</v>
      </c>
      <c r="X446" s="49">
        <v>4.0895622839689931</v>
      </c>
      <c r="Y446" s="49">
        <v>4.0132877131995963</v>
      </c>
      <c r="Z446" s="49">
        <v>3.94205664784341</v>
      </c>
      <c r="AA446" s="49">
        <v>3.8262295129108921</v>
      </c>
      <c r="AB446" s="49">
        <v>3.744054747811834</v>
      </c>
      <c r="AC446" s="49">
        <v>3.6625153852338919</v>
      </c>
      <c r="AD446" s="49">
        <v>3.5814555047157262</v>
      </c>
      <c r="AE446" s="49">
        <v>3.500734761909218</v>
      </c>
      <c r="AF446" s="50">
        <v>3.4202256246725389</v>
      </c>
    </row>
    <row r="447" spans="1:32" hidden="1">
      <c r="A447" s="49" t="s">
        <v>762</v>
      </c>
      <c r="B447" s="49">
        <v>8.2062581285744081</v>
      </c>
      <c r="C447" s="49">
        <v>7.8640983821414707</v>
      </c>
      <c r="D447" s="49">
        <v>7.5479795056293</v>
      </c>
      <c r="E447" s="49">
        <v>7.2499624175463397</v>
      </c>
      <c r="F447" s="49">
        <v>6.965001600425305</v>
      </c>
      <c r="G447" s="49">
        <v>6.6896835369701062</v>
      </c>
      <c r="H447" s="49">
        <v>6.4215828500926104</v>
      </c>
      <c r="I447" s="49">
        <v>6.1589060295653173</v>
      </c>
      <c r="J447" s="49">
        <v>5.900281440860474</v>
      </c>
      <c r="K447" s="49">
        <v>5.6446290954774438</v>
      </c>
      <c r="L447" s="49">
        <v>5.3910764233830566</v>
      </c>
      <c r="M447" s="49">
        <v>5.2497801102314359</v>
      </c>
      <c r="N447" s="49">
        <v>5.122896641181935</v>
      </c>
      <c r="O447" s="49">
        <v>5.0052615031710097</v>
      </c>
      <c r="P447" s="49">
        <v>4.8947535746212907</v>
      </c>
      <c r="Q447" s="49">
        <v>4.7900723545919703</v>
      </c>
      <c r="R447" s="49">
        <v>4.6908184486431024</v>
      </c>
      <c r="S447" s="49">
        <v>4.5947950038251566</v>
      </c>
      <c r="T447" s="49">
        <v>4.5022108091326798</v>
      </c>
      <c r="U447" s="49">
        <v>4.4133866951031839</v>
      </c>
      <c r="V447" s="49">
        <v>4.3254678159860838</v>
      </c>
      <c r="W447" s="49">
        <v>4.2305972414975752</v>
      </c>
      <c r="X447" s="49">
        <v>4.1380334461104473</v>
      </c>
      <c r="Y447" s="49">
        <v>4.0489211851396263</v>
      </c>
      <c r="Z447" s="49">
        <v>3.9655185110375841</v>
      </c>
      <c r="AA447" s="49">
        <v>3.8556273958083032</v>
      </c>
      <c r="AB447" s="49">
        <v>3.770102463924538</v>
      </c>
      <c r="AC447" s="49">
        <v>3.686806064084116</v>
      </c>
      <c r="AD447" s="49">
        <v>3.605383400866951</v>
      </c>
      <c r="AE447" s="49">
        <v>3.5255411473547991</v>
      </c>
      <c r="AF447" s="50">
        <v>3.447033587416974</v>
      </c>
    </row>
    <row r="448" spans="1:32" hidden="1">
      <c r="A448" s="49" t="s">
        <v>763</v>
      </c>
      <c r="B448" s="49">
        <v>9.1373174593995365</v>
      </c>
      <c r="C448" s="49">
        <v>8.76564358917555</v>
      </c>
      <c r="D448" s="49">
        <v>8.4252245990951824</v>
      </c>
      <c r="E448" s="49">
        <v>8.1066663484439836</v>
      </c>
      <c r="F448" s="49">
        <v>7.8040070728356561</v>
      </c>
      <c r="G448" s="49">
        <v>7.5132209048790637</v>
      </c>
      <c r="H448" s="49">
        <v>7.2314542511014999</v>
      </c>
      <c r="I448" s="49">
        <v>6.956603329460525</v>
      </c>
      <c r="J448" s="49">
        <v>6.68706522154854</v>
      </c>
      <c r="K448" s="49">
        <v>6.4215835260581127</v>
      </c>
      <c r="L448" s="49">
        <v>6.159148568783154</v>
      </c>
      <c r="M448" s="49">
        <v>5.9991776461538988</v>
      </c>
      <c r="N448" s="49">
        <v>5.8565647595232457</v>
      </c>
      <c r="O448" s="49">
        <v>5.7251071102953039</v>
      </c>
      <c r="P448" s="49">
        <v>5.6022614690895161</v>
      </c>
      <c r="Q448" s="49">
        <v>5.4864704483212234</v>
      </c>
      <c r="R448" s="49">
        <v>5.3772616824687676</v>
      </c>
      <c r="S448" s="49">
        <v>5.27199195756116</v>
      </c>
      <c r="T448" s="49">
        <v>5.1709193591273763</v>
      </c>
      <c r="U448" s="49">
        <v>5.0744379707669074</v>
      </c>
      <c r="V448" s="49">
        <v>4.9791032521475707</v>
      </c>
      <c r="W448" s="49">
        <v>4.8747683405384654</v>
      </c>
      <c r="X448" s="49">
        <v>4.7733257200332568</v>
      </c>
      <c r="Y448" s="49">
        <v>4.6761689723122739</v>
      </c>
      <c r="Z448" s="49">
        <v>4.5860435960985022</v>
      </c>
      <c r="AA448" s="49">
        <v>4.4639365762410783</v>
      </c>
      <c r="AB448" s="49">
        <v>4.3714748362968923</v>
      </c>
      <c r="AC448" s="49">
        <v>4.2818477569567772</v>
      </c>
      <c r="AD448" s="49">
        <v>4.1946334516562773</v>
      </c>
      <c r="AE448" s="49">
        <v>4.1094840892663376</v>
      </c>
      <c r="AF448" s="50">
        <v>4.0261092331237931</v>
      </c>
    </row>
    <row r="449" spans="1:32" hidden="1">
      <c r="A449" s="49" t="s">
        <v>764</v>
      </c>
      <c r="B449" s="49">
        <v>8.7408123568825822</v>
      </c>
      <c r="C449" s="49">
        <v>8.2513853130469244</v>
      </c>
      <c r="D449" s="49">
        <v>7.7852362650560014</v>
      </c>
      <c r="E449" s="49">
        <v>7.3350014841178508</v>
      </c>
      <c r="F449" s="49">
        <v>6.8959267800202513</v>
      </c>
      <c r="G449" s="49">
        <v>6.4647573457195673</v>
      </c>
      <c r="H449" s="49">
        <v>6.0391575739596686</v>
      </c>
      <c r="I449" s="49">
        <v>5.6173845990908182</v>
      </c>
      <c r="J449" s="49">
        <v>5.198093531496756</v>
      </c>
      <c r="K449" s="49">
        <v>4.7802155862539699</v>
      </c>
      <c r="L449" s="49">
        <v>4.3628787358986179</v>
      </c>
      <c r="M449" s="49">
        <v>4.2349306562803601</v>
      </c>
      <c r="N449" s="49">
        <v>4.1109510022966287</v>
      </c>
      <c r="O449" s="49">
        <v>3.989626411273282</v>
      </c>
      <c r="P449" s="49">
        <v>3.8707316908001048</v>
      </c>
      <c r="Q449" s="49">
        <v>3.7534174153768349</v>
      </c>
      <c r="R449" s="49">
        <v>3.637164702068008</v>
      </c>
      <c r="S449" s="49">
        <v>3.5230825512403818</v>
      </c>
      <c r="T449" s="49">
        <v>3.41038082817618</v>
      </c>
      <c r="U449" s="49">
        <v>3.2991997762229852</v>
      </c>
      <c r="V449" s="49">
        <v>3.188892981626243</v>
      </c>
      <c r="W449" s="49">
        <v>3.0790296831113442</v>
      </c>
      <c r="X449" s="49">
        <v>2.969523933405962</v>
      </c>
      <c r="Y449" s="49">
        <v>2.861368202355659</v>
      </c>
      <c r="Z449" s="49">
        <v>2.7582320460012619</v>
      </c>
      <c r="AA449" s="49">
        <v>2.6325533305362372</v>
      </c>
      <c r="AB449" s="49">
        <v>2.525084867701775</v>
      </c>
      <c r="AC449" s="49">
        <v>2.4188394758405258</v>
      </c>
      <c r="AD449" s="49">
        <v>2.313670224106791</v>
      </c>
      <c r="AE449" s="49">
        <v>2.209452911304234</v>
      </c>
      <c r="AF449" s="50">
        <v>2.1060816086777221</v>
      </c>
    </row>
    <row r="450" spans="1:32" hidden="1">
      <c r="A450" s="49" t="s">
        <v>765</v>
      </c>
      <c r="B450" s="49">
        <v>9.0934620590551969</v>
      </c>
      <c r="C450" s="49">
        <v>8.5820372089746524</v>
      </c>
      <c r="D450" s="49">
        <v>8.0953110374089317</v>
      </c>
      <c r="E450" s="49">
        <v>7.6255933068715898</v>
      </c>
      <c r="F450" s="49">
        <v>7.1679249969088072</v>
      </c>
      <c r="G450" s="49">
        <v>6.7189166317994182</v>
      </c>
      <c r="H450" s="49">
        <v>6.2761412245575903</v>
      </c>
      <c r="I450" s="49">
        <v>5.8377927351272696</v>
      </c>
      <c r="J450" s="49">
        <v>5.4024823360809471</v>
      </c>
      <c r="K450" s="49">
        <v>4.9691109558116047</v>
      </c>
      <c r="L450" s="49">
        <v>4.5367863193819113</v>
      </c>
      <c r="M450" s="49">
        <v>4.4037900106910124</v>
      </c>
      <c r="N450" s="49">
        <v>4.2750149723885134</v>
      </c>
      <c r="O450" s="49">
        <v>4.1490773414890532</v>
      </c>
      <c r="P450" s="49">
        <v>4.025745050949177</v>
      </c>
      <c r="Q450" s="49">
        <v>3.904120681992346</v>
      </c>
      <c r="R450" s="49">
        <v>3.7836554668857718</v>
      </c>
      <c r="S450" s="49">
        <v>3.6655349806848898</v>
      </c>
      <c r="T450" s="49">
        <v>3.5489217859423041</v>
      </c>
      <c r="U450" s="49">
        <v>3.4339695845441711</v>
      </c>
      <c r="V450" s="49">
        <v>3.3199909605901108</v>
      </c>
      <c r="W450" s="49">
        <v>3.2066466951627128</v>
      </c>
      <c r="X450" s="49">
        <v>3.0935960351646932</v>
      </c>
      <c r="Y450" s="49">
        <v>2.9818967450777292</v>
      </c>
      <c r="Z450" s="49">
        <v>2.87545648669128</v>
      </c>
      <c r="AA450" s="49">
        <v>2.744903873656765</v>
      </c>
      <c r="AB450" s="49">
        <v>2.6336710344204199</v>
      </c>
      <c r="AC450" s="49">
        <v>2.5236434067251849</v>
      </c>
      <c r="AD450" s="49">
        <v>2.4146604559227911</v>
      </c>
      <c r="AE450" s="49">
        <v>2.306586260623261</v>
      </c>
      <c r="AF450" s="50">
        <v>2.1993046843222892</v>
      </c>
    </row>
    <row r="451" spans="1:32" hidden="1">
      <c r="A451" s="49" t="s">
        <v>766</v>
      </c>
      <c r="B451" s="49">
        <v>10.093861850479909</v>
      </c>
      <c r="C451" s="49">
        <v>9.5217126458134196</v>
      </c>
      <c r="D451" s="49">
        <v>8.9773515534433006</v>
      </c>
      <c r="E451" s="49">
        <v>8.4530695090990449</v>
      </c>
      <c r="F451" s="49">
        <v>7.9439308462183211</v>
      </c>
      <c r="G451" s="49">
        <v>7.4465928275840989</v>
      </c>
      <c r="H451" s="49">
        <v>6.9586895073019797</v>
      </c>
      <c r="I451" s="49">
        <v>6.4784855137150661</v>
      </c>
      <c r="J451" s="49">
        <v>6.0046698047073264</v>
      </c>
      <c r="K451" s="49">
        <v>5.5362268338151122</v>
      </c>
      <c r="L451" s="49">
        <v>5.0723528393053199</v>
      </c>
      <c r="M451" s="49">
        <v>4.9245089970471509</v>
      </c>
      <c r="N451" s="49">
        <v>4.781696039204582</v>
      </c>
      <c r="O451" s="49">
        <v>4.6422263838010771</v>
      </c>
      <c r="P451" s="49">
        <v>4.505810170330367</v>
      </c>
      <c r="Q451" s="49">
        <v>4.37135632122461</v>
      </c>
      <c r="R451" s="49">
        <v>4.238198496875083</v>
      </c>
      <c r="S451" s="49">
        <v>4.1077597984334728</v>
      </c>
      <c r="T451" s="49">
        <v>3.9790256436024372</v>
      </c>
      <c r="U451" s="49">
        <v>3.8521756241692491</v>
      </c>
      <c r="V451" s="49">
        <v>3.726380047614632</v>
      </c>
      <c r="W451" s="49">
        <v>3.6025041107146341</v>
      </c>
      <c r="X451" s="49">
        <v>3.478545523520113</v>
      </c>
      <c r="Y451" s="49">
        <v>3.3557417193057528</v>
      </c>
      <c r="Z451" s="49">
        <v>3.238657967748356</v>
      </c>
      <c r="AA451" s="49">
        <v>3.0928098260963699</v>
      </c>
      <c r="AB451" s="49">
        <v>2.9692015254892188</v>
      </c>
      <c r="AC451" s="49">
        <v>2.8464882286665389</v>
      </c>
      <c r="AD451" s="49">
        <v>2.7244506163178359</v>
      </c>
      <c r="AE451" s="49">
        <v>2.6029000572481791</v>
      </c>
      <c r="AF451" s="50">
        <v>2.4816724893005602</v>
      </c>
    </row>
    <row r="452" spans="1:32" hidden="1">
      <c r="A452" s="49" t="s">
        <v>767</v>
      </c>
      <c r="B452" s="49">
        <v>7.1516568221451831</v>
      </c>
      <c r="C452" s="49">
        <v>6.8271702928255937</v>
      </c>
      <c r="D452" s="49">
        <v>6.5429463925585294</v>
      </c>
      <c r="E452" s="49">
        <v>6.2876211556225918</v>
      </c>
      <c r="F452" s="49">
        <v>6.0539550176782599</v>
      </c>
      <c r="G452" s="49">
        <v>5.8370730686653696</v>
      </c>
      <c r="H452" s="49">
        <v>5.6335478291034153</v>
      </c>
      <c r="I452" s="49">
        <v>5.4408845558242893</v>
      </c>
      <c r="J452" s="49">
        <v>5.2572150545731633</v>
      </c>
      <c r="K452" s="49">
        <v>5.0811066786099914</v>
      </c>
      <c r="L452" s="49">
        <v>4.9114383957536418</v>
      </c>
      <c r="M452" s="49">
        <v>4.7871701436982201</v>
      </c>
      <c r="N452" s="49">
        <v>4.6720259229819856</v>
      </c>
      <c r="O452" s="49">
        <v>4.5630702425228868</v>
      </c>
      <c r="P452" s="49">
        <v>4.4597895326355292</v>
      </c>
      <c r="Q452" s="49">
        <v>4.360284027562674</v>
      </c>
      <c r="R452" s="49">
        <v>4.2633900108468996</v>
      </c>
      <c r="S452" s="49">
        <v>4.1715633794227696</v>
      </c>
      <c r="T452" s="49">
        <v>4.0830391199451466</v>
      </c>
      <c r="U452" s="49">
        <v>3.9981212699785669</v>
      </c>
      <c r="V452" s="49">
        <v>3.915365402823999</v>
      </c>
      <c r="W452" s="49">
        <v>3.8316556648668172</v>
      </c>
      <c r="X452" s="49">
        <v>3.7492080994180572</v>
      </c>
      <c r="Y452" s="49">
        <v>3.670227334263048</v>
      </c>
      <c r="Z452" s="49">
        <v>3.602888663562398</v>
      </c>
      <c r="AA452" s="49">
        <v>3.485752972265252</v>
      </c>
      <c r="AB452" s="49">
        <v>3.4096404160638261</v>
      </c>
      <c r="AC452" s="49">
        <v>3.3366988576014762</v>
      </c>
      <c r="AD452" s="49">
        <v>3.266600795271791</v>
      </c>
      <c r="AE452" s="49">
        <v>3.1990694209046588</v>
      </c>
      <c r="AF452" s="50">
        <v>3.1338687056671022</v>
      </c>
    </row>
    <row r="453" spans="1:32" hidden="1">
      <c r="A453" s="49" t="s">
        <v>768</v>
      </c>
      <c r="B453" s="49">
        <v>13.079223858291099</v>
      </c>
      <c r="C453" s="49">
        <v>12.350032231697121</v>
      </c>
      <c r="D453" s="49">
        <v>11.66626484761248</v>
      </c>
      <c r="E453" s="49">
        <v>11.01443281874576</v>
      </c>
      <c r="F453" s="49">
        <v>10.3858826594528</v>
      </c>
      <c r="G453" s="49">
        <v>9.7747376762142277</v>
      </c>
      <c r="H453" s="49">
        <v>9.1768232741936906</v>
      </c>
      <c r="I453" s="49">
        <v>8.5890629382198611</v>
      </c>
      <c r="J453" s="49">
        <v>8.0091183218895221</v>
      </c>
      <c r="K453" s="49">
        <v>7.4351643550356332</v>
      </c>
      <c r="L453" s="49">
        <v>6.8657430619953406</v>
      </c>
      <c r="M453" s="49">
        <v>6.6687693116381368</v>
      </c>
      <c r="N453" s="49">
        <v>6.480074751550231</v>
      </c>
      <c r="O453" s="49">
        <v>6.2968114974565497</v>
      </c>
      <c r="P453" s="49">
        <v>6.1184889007140004</v>
      </c>
      <c r="Q453" s="49">
        <v>5.943266565949302</v>
      </c>
      <c r="R453" s="49">
        <v>5.7700208654214382</v>
      </c>
      <c r="S453" s="49">
        <v>5.6011478681954214</v>
      </c>
      <c r="T453" s="49">
        <v>5.4349369887123196</v>
      </c>
      <c r="U453" s="49">
        <v>5.2716892340247119</v>
      </c>
      <c r="V453" s="49">
        <v>5.1100066030981921</v>
      </c>
      <c r="W453" s="49">
        <v>4.9496293092596941</v>
      </c>
      <c r="X453" s="49">
        <v>4.7894430495514833</v>
      </c>
      <c r="Y453" s="49">
        <v>4.631565358077891</v>
      </c>
      <c r="Z453" s="49">
        <v>4.4838196997005682</v>
      </c>
      <c r="AA453" s="49">
        <v>4.2873044495290076</v>
      </c>
      <c r="AB453" s="49">
        <v>4.1291205855678239</v>
      </c>
      <c r="AC453" s="49">
        <v>3.972901509975856</v>
      </c>
      <c r="AD453" s="49">
        <v>3.8183075849928998</v>
      </c>
      <c r="AE453" s="49">
        <v>3.665049189181135</v>
      </c>
      <c r="AF453" s="50">
        <v>3.5128768287477259</v>
      </c>
    </row>
    <row r="454" spans="1:32" hidden="1">
      <c r="A454" s="49" t="s">
        <v>769</v>
      </c>
      <c r="B454" s="49">
        <v>10.772398706632311</v>
      </c>
      <c r="C454" s="49">
        <v>10.43051294201655</v>
      </c>
      <c r="D454" s="49">
        <v>10.135782342292149</v>
      </c>
      <c r="E454" s="49">
        <v>9.8746643039710182</v>
      </c>
      <c r="F454" s="49">
        <v>9.6386165258374952</v>
      </c>
      <c r="G454" s="49">
        <v>9.4219156347871866</v>
      </c>
      <c r="H454" s="49">
        <v>9.2205451140482975</v>
      </c>
      <c r="I454" s="49">
        <v>9.031580683478083</v>
      </c>
      <c r="J454" s="49">
        <v>8.8528285218064973</v>
      </c>
      <c r="K454" s="49">
        <v>8.6826012554233643</v>
      </c>
      <c r="L454" s="49">
        <v>8.519573352125871</v>
      </c>
      <c r="M454" s="49">
        <v>8.2942433838996852</v>
      </c>
      <c r="N454" s="49">
        <v>8.0975092764682763</v>
      </c>
      <c r="O454" s="49">
        <v>7.9194849157177547</v>
      </c>
      <c r="P454" s="49">
        <v>7.7560718377914721</v>
      </c>
      <c r="Q454" s="49">
        <v>7.6047417439968434</v>
      </c>
      <c r="R454" s="49">
        <v>7.4646708936154296</v>
      </c>
      <c r="S454" s="49">
        <v>7.3316928290696204</v>
      </c>
      <c r="T454" s="49">
        <v>7.2061499105731599</v>
      </c>
      <c r="U454" s="49">
        <v>7.0885914272218447</v>
      </c>
      <c r="V454" s="49">
        <v>6.9736755256423821</v>
      </c>
      <c r="W454" s="49">
        <v>6.8438464011465756</v>
      </c>
      <c r="X454" s="49">
        <v>6.7196859177048536</v>
      </c>
      <c r="Y454" s="49">
        <v>6.6032877465800688</v>
      </c>
      <c r="Z454" s="49">
        <v>6.4987900217322956</v>
      </c>
      <c r="AA454" s="49">
        <v>6.3468429373116733</v>
      </c>
      <c r="AB454" s="49">
        <v>6.2411874896467374</v>
      </c>
      <c r="AC454" s="49">
        <v>6.1409823655035849</v>
      </c>
      <c r="AD454" s="49">
        <v>6.0455657463944377</v>
      </c>
      <c r="AE454" s="49">
        <v>5.9543932506282946</v>
      </c>
      <c r="AF454" s="50">
        <v>5.8670116877057277</v>
      </c>
    </row>
    <row r="455" spans="1:32" hidden="1">
      <c r="A455" s="49" t="s">
        <v>770</v>
      </c>
      <c r="B455" s="49">
        <v>13.553673217952349</v>
      </c>
      <c r="C455" s="49">
        <v>13.125328769213549</v>
      </c>
      <c r="D455" s="49">
        <v>12.758336721037351</v>
      </c>
      <c r="E455" s="49">
        <v>12.43511870984924</v>
      </c>
      <c r="F455" s="49">
        <v>12.14458936530905</v>
      </c>
      <c r="G455" s="49">
        <v>11.87932356848669</v>
      </c>
      <c r="H455" s="49">
        <v>11.634112385312941</v>
      </c>
      <c r="I455" s="49">
        <v>11.40516500158194</v>
      </c>
      <c r="J455" s="49">
        <v>11.18963899048596</v>
      </c>
      <c r="K455" s="49">
        <v>10.98534947232344</v>
      </c>
      <c r="L455" s="49">
        <v>10.790581378876761</v>
      </c>
      <c r="M455" s="49">
        <v>10.502785368671089</v>
      </c>
      <c r="N455" s="49">
        <v>10.25223409259546</v>
      </c>
      <c r="O455" s="49">
        <v>10.02603054410698</v>
      </c>
      <c r="P455" s="49">
        <v>9.8188285819303118</v>
      </c>
      <c r="Q455" s="49">
        <v>9.6273305691728446</v>
      </c>
      <c r="R455" s="49">
        <v>9.4504627099942162</v>
      </c>
      <c r="S455" s="49">
        <v>9.2827900996831261</v>
      </c>
      <c r="T455" s="49">
        <v>9.1247602659777236</v>
      </c>
      <c r="U455" s="49">
        <v>8.97709069029783</v>
      </c>
      <c r="V455" s="49">
        <v>8.8328129312614063</v>
      </c>
      <c r="W455" s="49">
        <v>8.6690137677973489</v>
      </c>
      <c r="X455" s="49">
        <v>8.5125583376369676</v>
      </c>
      <c r="Y455" s="49">
        <v>8.3661798006464103</v>
      </c>
      <c r="Z455" s="49">
        <v>8.2352793702478646</v>
      </c>
      <c r="AA455" s="49">
        <v>8.0424148946860452</v>
      </c>
      <c r="AB455" s="49">
        <v>7.9099054376938893</v>
      </c>
      <c r="AC455" s="49">
        <v>7.7844611509949733</v>
      </c>
      <c r="AD455" s="49">
        <v>7.6652196395448877</v>
      </c>
      <c r="AE455" s="49">
        <v>7.5514716424074511</v>
      </c>
      <c r="AF455" s="50">
        <v>7.4426268058440126</v>
      </c>
    </row>
    <row r="456" spans="1:32" hidden="1">
      <c r="A456" s="49" t="s">
        <v>771</v>
      </c>
      <c r="B456" s="49">
        <v>4.5764937961029162</v>
      </c>
      <c r="C456" s="49">
        <v>4.3757227662855573</v>
      </c>
      <c r="D456" s="49">
        <v>4.1965764167219408</v>
      </c>
      <c r="E456" s="49">
        <v>4.0329740430606247</v>
      </c>
      <c r="F456" s="49">
        <v>3.8810413106062791</v>
      </c>
      <c r="G456" s="49">
        <v>3.7381689470901618</v>
      </c>
      <c r="H456" s="49">
        <v>3.6025220872238068</v>
      </c>
      <c r="I456" s="49">
        <v>3.4727649317560201</v>
      </c>
      <c r="J456" s="49">
        <v>3.3478969418443061</v>
      </c>
      <c r="K456" s="49">
        <v>3.2271506514868191</v>
      </c>
      <c r="L456" s="49">
        <v>3.109925359156255</v>
      </c>
      <c r="M456" s="49">
        <v>3.0343371959313181</v>
      </c>
      <c r="N456" s="49">
        <v>2.963698371842908</v>
      </c>
      <c r="O456" s="49">
        <v>2.896446038506348</v>
      </c>
      <c r="P456" s="49">
        <v>2.8323066154365408</v>
      </c>
      <c r="Q456" s="49">
        <v>2.7702677174398169</v>
      </c>
      <c r="R456" s="49">
        <v>2.7097085702578698</v>
      </c>
      <c r="S456" s="49">
        <v>2.65193740319283</v>
      </c>
      <c r="T456" s="49">
        <v>2.5960130706396232</v>
      </c>
      <c r="U456" s="49">
        <v>2.542097075117733</v>
      </c>
      <c r="V456" s="49">
        <v>2.4894185791310548</v>
      </c>
      <c r="W456" s="49">
        <v>2.4363192145686692</v>
      </c>
      <c r="X456" s="49">
        <v>2.383974964824465</v>
      </c>
      <c r="Y456" s="49">
        <v>2.3335603983854849</v>
      </c>
      <c r="Z456" s="49">
        <v>2.2894343360454381</v>
      </c>
      <c r="AA456" s="49">
        <v>2.2188294036110441</v>
      </c>
      <c r="AB456" s="49">
        <v>2.1701799829091888</v>
      </c>
      <c r="AC456" s="49">
        <v>2.1232979668105729</v>
      </c>
      <c r="AD456" s="49">
        <v>2.0780076168190331</v>
      </c>
      <c r="AE456" s="49">
        <v>2.0341602500837039</v>
      </c>
      <c r="AF456" s="50">
        <v>1.9916289516168171</v>
      </c>
    </row>
    <row r="457" spans="1:32" hidden="1">
      <c r="A457" s="49" t="s">
        <v>772</v>
      </c>
      <c r="B457" s="49">
        <v>13.01342604554106</v>
      </c>
      <c r="C457" s="49">
        <v>12.491260123100201</v>
      </c>
      <c r="D457" s="49">
        <v>12.013153614625111</v>
      </c>
      <c r="E457" s="49">
        <v>11.56530618439861</v>
      </c>
      <c r="F457" s="49">
        <v>11.13891208566001</v>
      </c>
      <c r="G457" s="49">
        <v>10.72797901977779</v>
      </c>
      <c r="H457" s="49">
        <v>10.3282145503793</v>
      </c>
      <c r="I457" s="49">
        <v>9.9364095151772069</v>
      </c>
      <c r="J457" s="49">
        <v>9.5500742007420705</v>
      </c>
      <c r="K457" s="49">
        <v>9.1672122954682784</v>
      </c>
      <c r="L457" s="49">
        <v>8.7861742584042553</v>
      </c>
      <c r="M457" s="49">
        <v>8.5580493481864579</v>
      </c>
      <c r="N457" s="49">
        <v>8.3544807170449715</v>
      </c>
      <c r="O457" s="49">
        <v>8.1666281762415363</v>
      </c>
      <c r="P457" s="49">
        <v>7.9908570880444927</v>
      </c>
      <c r="Q457" s="49">
        <v>7.8249369879384272</v>
      </c>
      <c r="R457" s="49">
        <v>7.6681774561045533</v>
      </c>
      <c r="S457" s="49">
        <v>7.5168205414008638</v>
      </c>
      <c r="T457" s="49">
        <v>7.3712165238601628</v>
      </c>
      <c r="U457" s="49">
        <v>7.2319061281816612</v>
      </c>
      <c r="V457" s="49">
        <v>7.0940135316670041</v>
      </c>
      <c r="W457" s="49">
        <v>6.9447409564692686</v>
      </c>
      <c r="X457" s="49">
        <v>6.7991452972549409</v>
      </c>
      <c r="Y457" s="49">
        <v>6.6591537087072288</v>
      </c>
      <c r="Z457" s="49">
        <v>6.5285801239811754</v>
      </c>
      <c r="AA457" s="49">
        <v>6.3526585413959076</v>
      </c>
      <c r="AB457" s="49">
        <v>6.21784761285965</v>
      </c>
      <c r="AC457" s="49">
        <v>6.0864640927917613</v>
      </c>
      <c r="AD457" s="49">
        <v>5.9578767319999679</v>
      </c>
      <c r="AE457" s="49">
        <v>5.8315583535896423</v>
      </c>
      <c r="AF457" s="50">
        <v>5.7070620090926667</v>
      </c>
    </row>
    <row r="458" spans="1:32" hidden="1">
      <c r="A458" s="49" t="s">
        <v>773</v>
      </c>
      <c r="B458" s="49">
        <v>15.560744426000459</v>
      </c>
      <c r="C458" s="49">
        <v>14.95284471005635</v>
      </c>
      <c r="D458" s="49">
        <v>14.40147371107061</v>
      </c>
      <c r="E458" s="49">
        <v>13.88915178189189</v>
      </c>
      <c r="F458" s="49">
        <v>13.404737968661079</v>
      </c>
      <c r="G458" s="49">
        <v>12.940661622461651</v>
      </c>
      <c r="H458" s="49">
        <v>12.49150916591333</v>
      </c>
      <c r="I458" s="49">
        <v>12.05324167854201</v>
      </c>
      <c r="J458" s="49">
        <v>11.622733265797089</v>
      </c>
      <c r="K458" s="49">
        <v>11.19748426013866</v>
      </c>
      <c r="L458" s="49">
        <v>10.77543517934526</v>
      </c>
      <c r="M458" s="49">
        <v>10.498129014677881</v>
      </c>
      <c r="N458" s="49">
        <v>10.25238034471856</v>
      </c>
      <c r="O458" s="49">
        <v>10.0268291636632</v>
      </c>
      <c r="P458" s="49">
        <v>9.8168074700088273</v>
      </c>
      <c r="Q458" s="49">
        <v>9.6194517137184441</v>
      </c>
      <c r="R458" s="49">
        <v>9.4338790787094169</v>
      </c>
      <c r="S458" s="49">
        <v>9.2552568375208075</v>
      </c>
      <c r="T458" s="49">
        <v>9.0840393668616386</v>
      </c>
      <c r="U458" s="49">
        <v>8.9209266168020012</v>
      </c>
      <c r="V458" s="49">
        <v>8.7596419761816442</v>
      </c>
      <c r="W458" s="49">
        <v>8.5837167905471574</v>
      </c>
      <c r="X458" s="49">
        <v>8.4125888520748227</v>
      </c>
      <c r="Y458" s="49">
        <v>8.2487467520366202</v>
      </c>
      <c r="Z458" s="49">
        <v>8.0971151235763497</v>
      </c>
      <c r="AA458" s="49">
        <v>7.8870571012666026</v>
      </c>
      <c r="AB458" s="49">
        <v>7.7300834578039996</v>
      </c>
      <c r="AC458" s="49">
        <v>7.5776010485355751</v>
      </c>
      <c r="AD458" s="49">
        <v>7.4287978601664619</v>
      </c>
      <c r="AE458" s="49">
        <v>7.2829950540445969</v>
      </c>
      <c r="AF458" s="50">
        <v>7.1396163120364742</v>
      </c>
    </row>
    <row r="459" spans="1:32" hidden="1">
      <c r="A459" s="49" t="s">
        <v>774</v>
      </c>
      <c r="B459" s="49">
        <v>9.5182494848264838</v>
      </c>
      <c r="C459" s="49">
        <v>8.9833481541344753</v>
      </c>
      <c r="D459" s="49">
        <v>8.4753908113286283</v>
      </c>
      <c r="E459" s="49">
        <v>7.9862503245056562</v>
      </c>
      <c r="F459" s="49">
        <v>7.5107007863148993</v>
      </c>
      <c r="G459" s="49">
        <v>7.0451833144759952</v>
      </c>
      <c r="H459" s="49">
        <v>6.5871613858971383</v>
      </c>
      <c r="I459" s="49">
        <v>6.1347583097844183</v>
      </c>
      <c r="J459" s="49">
        <v>5.6865410914668013</v>
      </c>
      <c r="K459" s="49">
        <v>5.2413853008700153</v>
      </c>
      <c r="L459" s="49">
        <v>4.7983871836224044</v>
      </c>
      <c r="M459" s="49">
        <v>4.6585456305157571</v>
      </c>
      <c r="N459" s="49">
        <v>4.5234109055243819</v>
      </c>
      <c r="O459" s="49">
        <v>4.3913956293230454</v>
      </c>
      <c r="P459" s="49">
        <v>4.2622241830226759</v>
      </c>
      <c r="Q459" s="49">
        <v>4.134871554451653</v>
      </c>
      <c r="R459" s="49">
        <v>4.0087120285465474</v>
      </c>
      <c r="S459" s="49">
        <v>3.8850745452374822</v>
      </c>
      <c r="T459" s="49">
        <v>3.7630074029195169</v>
      </c>
      <c r="U459" s="49">
        <v>3.6426760808131768</v>
      </c>
      <c r="V459" s="49">
        <v>3.5233035702109659</v>
      </c>
      <c r="W459" s="49">
        <v>3.4049032300892108</v>
      </c>
      <c r="X459" s="49">
        <v>3.286642772474698</v>
      </c>
      <c r="Y459" s="49">
        <v>3.1696930618947619</v>
      </c>
      <c r="Z459" s="49">
        <v>3.0583733426805488</v>
      </c>
      <c r="AA459" s="49">
        <v>2.9201527477572879</v>
      </c>
      <c r="AB459" s="49">
        <v>2.8031440615917091</v>
      </c>
      <c r="AC459" s="49">
        <v>2.6872500122932221</v>
      </c>
      <c r="AD459" s="49">
        <v>2.572280577375365</v>
      </c>
      <c r="AE459" s="49">
        <v>2.4580739484298548</v>
      </c>
      <c r="AF459" s="50">
        <v>2.3444909758762331</v>
      </c>
    </row>
    <row r="460" spans="1:32" hidden="1">
      <c r="A460" s="49" t="s">
        <v>775</v>
      </c>
      <c r="B460" s="49">
        <v>6.0905921917343111</v>
      </c>
      <c r="C460" s="49">
        <v>5.9263732207471786</v>
      </c>
      <c r="D460" s="49">
        <v>5.7765218256947124</v>
      </c>
      <c r="E460" s="49">
        <v>5.6378947825446071</v>
      </c>
      <c r="F460" s="49">
        <v>5.5082500306830804</v>
      </c>
      <c r="G460" s="49">
        <v>5.3859340323202902</v>
      </c>
      <c r="H460" s="49">
        <v>5.2696933434818209</v>
      </c>
      <c r="I460" s="49">
        <v>5.1585556813413298</v>
      </c>
      <c r="J460" s="49">
        <v>5.0517519231544421</v>
      </c>
      <c r="K460" s="49">
        <v>4.9486632675214217</v>
      </c>
      <c r="L460" s="49">
        <v>4.8487844356171248</v>
      </c>
      <c r="M460" s="49">
        <v>4.7474011025408904</v>
      </c>
      <c r="N460" s="49">
        <v>4.6665243758694466</v>
      </c>
      <c r="O460" s="49">
        <v>4.588282003328449</v>
      </c>
      <c r="P460" s="49">
        <v>4.5128052682226851</v>
      </c>
      <c r="Q460" s="49">
        <v>4.4407227453889337</v>
      </c>
      <c r="R460" s="49">
        <v>4.3700690323804539</v>
      </c>
      <c r="S460" s="49">
        <v>4.3011513499390173</v>
      </c>
      <c r="T460" s="49">
        <v>4.2373676759311616</v>
      </c>
      <c r="U460" s="49">
        <v>4.1732617928864766</v>
      </c>
      <c r="V460" s="49">
        <v>4.1092225169563852</v>
      </c>
      <c r="W460" s="49">
        <v>4.0529140536718504</v>
      </c>
      <c r="X460" s="49">
        <v>3.9989198500525971</v>
      </c>
      <c r="Y460" s="49">
        <v>3.9461828392645861</v>
      </c>
      <c r="Z460" s="49">
        <v>3.900155474339718</v>
      </c>
      <c r="AA460" s="49">
        <v>3.805750937106005</v>
      </c>
      <c r="AB460" s="49">
        <v>3.7498447460302131</v>
      </c>
      <c r="AC460" s="49">
        <v>3.6958049523302878</v>
      </c>
      <c r="AD460" s="49">
        <v>3.6434789586732368</v>
      </c>
      <c r="AE460" s="49">
        <v>3.5927332598361792</v>
      </c>
      <c r="AF460" s="50">
        <v>3.5434503564646271</v>
      </c>
    </row>
    <row r="461" spans="1:32" hidden="1">
      <c r="A461" s="49" t="s">
        <v>776</v>
      </c>
      <c r="B461" s="49">
        <v>6.9130714945572382</v>
      </c>
      <c r="C461" s="49">
        <v>6.6929189732319374</v>
      </c>
      <c r="D461" s="49">
        <v>6.5026506020680257</v>
      </c>
      <c r="E461" s="49">
        <v>6.3337439802500191</v>
      </c>
      <c r="F461" s="49">
        <v>6.1808260079038249</v>
      </c>
      <c r="G461" s="49">
        <v>6.0402988753776272</v>
      </c>
      <c r="H461" s="49">
        <v>5.9096396515531717</v>
      </c>
      <c r="I461" s="49">
        <v>5.7870132158955947</v>
      </c>
      <c r="J461" s="49">
        <v>5.6710444437981744</v>
      </c>
      <c r="K461" s="49">
        <v>5.5606771586596677</v>
      </c>
      <c r="L461" s="49">
        <v>5.4550830906405103</v>
      </c>
      <c r="M461" s="49">
        <v>5.3111206603627403</v>
      </c>
      <c r="N461" s="49">
        <v>5.185332956593192</v>
      </c>
      <c r="O461" s="49">
        <v>5.0714393853560216</v>
      </c>
      <c r="P461" s="49">
        <v>4.9668361437545823</v>
      </c>
      <c r="Q461" s="49">
        <v>4.8699169286335247</v>
      </c>
      <c r="R461" s="49">
        <v>4.7801583138152539</v>
      </c>
      <c r="S461" s="49">
        <v>4.6949133084947041</v>
      </c>
      <c r="T461" s="49">
        <v>4.6143992937859686</v>
      </c>
      <c r="U461" s="49">
        <v>4.5389651111883538</v>
      </c>
      <c r="V461" s="49">
        <v>4.4652170691447148</v>
      </c>
      <c r="W461" s="49">
        <v>4.3820064134117844</v>
      </c>
      <c r="X461" s="49">
        <v>4.3024056529188233</v>
      </c>
      <c r="Y461" s="49">
        <v>4.2277455448584984</v>
      </c>
      <c r="Z461" s="49">
        <v>4.160656342256086</v>
      </c>
      <c r="AA461" s="49">
        <v>4.063423338763549</v>
      </c>
      <c r="AB461" s="49">
        <v>3.9956153172921769</v>
      </c>
      <c r="AC461" s="49">
        <v>3.931280349419664</v>
      </c>
      <c r="AD461" s="49">
        <v>3.8699982330847642</v>
      </c>
      <c r="AE461" s="49">
        <v>3.8114233144525538</v>
      </c>
      <c r="AF461" s="50">
        <v>3.7552678270249582</v>
      </c>
    </row>
    <row r="462" spans="1:32" hidden="1">
      <c r="A462" s="49" t="s">
        <v>777</v>
      </c>
      <c r="B462" s="49">
        <v>7.7732814501931813</v>
      </c>
      <c r="C462" s="49">
        <v>7.526842617093739</v>
      </c>
      <c r="D462" s="49">
        <v>7.3151486809064892</v>
      </c>
      <c r="E462" s="49">
        <v>7.1282958796280216</v>
      </c>
      <c r="F462" s="49">
        <v>6.960040709958494</v>
      </c>
      <c r="G462" s="49">
        <v>6.8062029237647028</v>
      </c>
      <c r="H462" s="49">
        <v>6.6638514652371974</v>
      </c>
      <c r="I462" s="49">
        <v>6.5308546075070222</v>
      </c>
      <c r="J462" s="49">
        <v>6.4056151855363304</v>
      </c>
      <c r="K462" s="49">
        <v>6.2869066738182413</v>
      </c>
      <c r="L462" s="49">
        <v>6.1737673832515121</v>
      </c>
      <c r="M462" s="49">
        <v>6.0095136963462483</v>
      </c>
      <c r="N462" s="49">
        <v>5.8663953776114708</v>
      </c>
      <c r="O462" s="49">
        <v>5.7370971606436019</v>
      </c>
      <c r="P462" s="49">
        <v>5.6185865900550249</v>
      </c>
      <c r="Q462" s="49">
        <v>5.5089931135938972</v>
      </c>
      <c r="R462" s="49">
        <v>5.4077075320285131</v>
      </c>
      <c r="S462" s="49">
        <v>5.3116470529262134</v>
      </c>
      <c r="T462" s="49">
        <v>5.2210653689595796</v>
      </c>
      <c r="U462" s="49">
        <v>5.1363692917983883</v>
      </c>
      <c r="V462" s="49">
        <v>5.0536062241467707</v>
      </c>
      <c r="W462" s="49">
        <v>4.9597789548811404</v>
      </c>
      <c r="X462" s="49">
        <v>4.8701287591100746</v>
      </c>
      <c r="Y462" s="49">
        <v>4.7862069998274803</v>
      </c>
      <c r="Z462" s="49">
        <v>4.7110794422718376</v>
      </c>
      <c r="AA462" s="49">
        <v>4.6008039769447491</v>
      </c>
      <c r="AB462" s="49">
        <v>4.5247862811937214</v>
      </c>
      <c r="AC462" s="49">
        <v>4.452790771873091</v>
      </c>
      <c r="AD462" s="49">
        <v>4.3843287126620547</v>
      </c>
      <c r="AE462" s="49">
        <v>4.3189981315727506</v>
      </c>
      <c r="AF462" s="50">
        <v>4.2564644276711503</v>
      </c>
    </row>
    <row r="463" spans="1:32" hidden="1">
      <c r="A463" s="49" t="s">
        <v>778</v>
      </c>
      <c r="B463" s="49">
        <v>4.0125381091548329</v>
      </c>
      <c r="C463" s="49">
        <v>3.8360571846706519</v>
      </c>
      <c r="D463" s="49">
        <v>3.6787831533316648</v>
      </c>
      <c r="E463" s="49">
        <v>3.5353200398301858</v>
      </c>
      <c r="F463" s="49">
        <v>3.402230012317164</v>
      </c>
      <c r="G463" s="49">
        <v>3.27719792994034</v>
      </c>
      <c r="H463" s="49">
        <v>3.1585958781867922</v>
      </c>
      <c r="I463" s="49">
        <v>3.045238807182677</v>
      </c>
      <c r="J463" s="49">
        <v>2.9362391608531131</v>
      </c>
      <c r="K463" s="49">
        <v>2.8309161924887061</v>
      </c>
      <c r="L463" s="49">
        <v>2.728737122497161</v>
      </c>
      <c r="M463" s="49">
        <v>2.6621975857206079</v>
      </c>
      <c r="N463" s="49">
        <v>2.600061447185205</v>
      </c>
      <c r="O463" s="49">
        <v>2.5409357793445619</v>
      </c>
      <c r="P463" s="49">
        <v>2.4845760063843452</v>
      </c>
      <c r="Q463" s="49">
        <v>2.4300802632374769</v>
      </c>
      <c r="R463" s="49">
        <v>2.3768956808468871</v>
      </c>
      <c r="S463" s="49">
        <v>2.3261857651912199</v>
      </c>
      <c r="T463" s="49">
        <v>2.2771125711257132</v>
      </c>
      <c r="U463" s="49">
        <v>2.2298192785466062</v>
      </c>
      <c r="V463" s="49">
        <v>2.183619958037172</v>
      </c>
      <c r="W463" s="49">
        <v>2.1370355373175158</v>
      </c>
      <c r="X463" s="49">
        <v>2.0911164367469439</v>
      </c>
      <c r="Y463" s="49">
        <v>2.0469071464531901</v>
      </c>
      <c r="Z463" s="49">
        <v>2.0082835252438782</v>
      </c>
      <c r="AA463" s="49">
        <v>1.946109596206218</v>
      </c>
      <c r="AB463" s="49">
        <v>1.903452279496086</v>
      </c>
      <c r="AC463" s="49">
        <v>1.8623608154929221</v>
      </c>
      <c r="AD463" s="49">
        <v>1.822679021570784</v>
      </c>
      <c r="AE463" s="49">
        <v>1.7842747709091069</v>
      </c>
      <c r="AF463" s="50">
        <v>1.7470352907428079</v>
      </c>
    </row>
    <row r="464" spans="1:32" hidden="1">
      <c r="A464" s="49" t="s">
        <v>779</v>
      </c>
      <c r="B464" s="49">
        <v>4.2333508242868714</v>
      </c>
      <c r="C464" s="49">
        <v>4.0467300622020366</v>
      </c>
      <c r="D464" s="49">
        <v>3.8806136901695352</v>
      </c>
      <c r="E464" s="49">
        <v>3.7292423263541741</v>
      </c>
      <c r="F464" s="49">
        <v>3.588946711842834</v>
      </c>
      <c r="G464" s="49">
        <v>3.4572559282626232</v>
      </c>
      <c r="H464" s="49">
        <v>3.332432578247253</v>
      </c>
      <c r="I464" s="49">
        <v>3.213211954590256</v>
      </c>
      <c r="J464" s="49">
        <v>3.0986468739107509</v>
      </c>
      <c r="K464" s="49">
        <v>2.988010882894867</v>
      </c>
      <c r="L464" s="49">
        <v>2.880735452706189</v>
      </c>
      <c r="M464" s="49">
        <v>2.810297126756363</v>
      </c>
      <c r="N464" s="49">
        <v>2.7445598315119981</v>
      </c>
      <c r="O464" s="49">
        <v>2.682034356999023</v>
      </c>
      <c r="P464" s="49">
        <v>2.622459004056295</v>
      </c>
      <c r="Q464" s="49">
        <v>2.5648697502664319</v>
      </c>
      <c r="R464" s="49">
        <v>2.5086756938553001</v>
      </c>
      <c r="S464" s="49">
        <v>2.4551199744765242</v>
      </c>
      <c r="T464" s="49">
        <v>2.4033070611799281</v>
      </c>
      <c r="U464" s="49">
        <v>2.3533898155048858</v>
      </c>
      <c r="V464" s="49">
        <v>2.3046353159962978</v>
      </c>
      <c r="W464" s="49">
        <v>2.255462163478879</v>
      </c>
      <c r="X464" s="49">
        <v>2.206994085031468</v>
      </c>
      <c r="Y464" s="49">
        <v>2.1603466399794389</v>
      </c>
      <c r="Z464" s="49">
        <v>2.1196586803596191</v>
      </c>
      <c r="AA464" s="49">
        <v>2.0538164663226679</v>
      </c>
      <c r="AB464" s="49">
        <v>2.0088110879617642</v>
      </c>
      <c r="AC464" s="49">
        <v>1.9654721645611519</v>
      </c>
      <c r="AD464" s="49">
        <v>1.9236327032662901</v>
      </c>
      <c r="AE464" s="49">
        <v>1.883151445949381</v>
      </c>
      <c r="AF464" s="50">
        <v>1.8439078393234629</v>
      </c>
    </row>
    <row r="465" spans="1:32" hidden="1">
      <c r="A465" s="49" t="s">
        <v>780</v>
      </c>
      <c r="B465" s="49">
        <v>4.4207823515359834</v>
      </c>
      <c r="C465" s="49">
        <v>4.2256047355359936</v>
      </c>
      <c r="D465" s="49">
        <v>4.0520405797179482</v>
      </c>
      <c r="E465" s="49">
        <v>3.8940142542883178</v>
      </c>
      <c r="F465" s="49">
        <v>3.747654971610102</v>
      </c>
      <c r="G465" s="49">
        <v>3.6103560710494982</v>
      </c>
      <c r="H465" s="49">
        <v>3.4802846901275108</v>
      </c>
      <c r="I465" s="49">
        <v>3.3561066168655338</v>
      </c>
      <c r="J465" s="49">
        <v>3.2368226050709961</v>
      </c>
      <c r="K465" s="49">
        <v>3.1216662658794569</v>
      </c>
      <c r="L465" s="49">
        <v>3.0100378131024641</v>
      </c>
      <c r="M465" s="49">
        <v>2.9362980089178561</v>
      </c>
      <c r="N465" s="49">
        <v>2.8675045481010191</v>
      </c>
      <c r="O465" s="49">
        <v>2.8020890722736822</v>
      </c>
      <c r="P465" s="49">
        <v>2.7397767376758009</v>
      </c>
      <c r="Q465" s="49">
        <v>2.679551965142128</v>
      </c>
      <c r="R465" s="49">
        <v>2.620792198784105</v>
      </c>
      <c r="S465" s="49">
        <v>2.5648090473180489</v>
      </c>
      <c r="T465" s="49">
        <v>2.5106587039681711</v>
      </c>
      <c r="U465" s="49">
        <v>2.4585029708892212</v>
      </c>
      <c r="V465" s="49">
        <v>2.4075691178485878</v>
      </c>
      <c r="W465" s="49">
        <v>2.356192935261904</v>
      </c>
      <c r="X465" s="49">
        <v>2.3055557087878231</v>
      </c>
      <c r="Y465" s="49">
        <v>2.256834944490147</v>
      </c>
      <c r="Z465" s="49">
        <v>2.2143996579653411</v>
      </c>
      <c r="AA465" s="49">
        <v>2.1454079927562129</v>
      </c>
      <c r="AB465" s="49">
        <v>2.098405037260004</v>
      </c>
      <c r="AC465" s="49">
        <v>2.0531568817511419</v>
      </c>
      <c r="AD465" s="49">
        <v>2.0094876220244431</v>
      </c>
      <c r="AE465" s="49">
        <v>1.9672484668158079</v>
      </c>
      <c r="AF465" s="50">
        <v>1.9263124380632579</v>
      </c>
    </row>
    <row r="466" spans="1:32" hidden="1">
      <c r="A466" s="49" t="s">
        <v>781</v>
      </c>
      <c r="B466" s="49">
        <v>5.474767041409967</v>
      </c>
      <c r="C466" s="49">
        <v>5.2313087999112691</v>
      </c>
      <c r="D466" s="49">
        <v>5.0157135571934566</v>
      </c>
      <c r="E466" s="49">
        <v>4.8201226335039333</v>
      </c>
      <c r="F466" s="49">
        <v>4.6395288027623387</v>
      </c>
      <c r="G466" s="49">
        <v>4.4705597998680098</v>
      </c>
      <c r="H466" s="49">
        <v>4.3108442158512608</v>
      </c>
      <c r="I466" s="49">
        <v>4.1586556523531986</v>
      </c>
      <c r="J466" s="49">
        <v>4.01270101925817</v>
      </c>
      <c r="K466" s="49">
        <v>3.8719884656350949</v>
      </c>
      <c r="L466" s="49">
        <v>3.7357416804104249</v>
      </c>
      <c r="M466" s="49">
        <v>3.643484574981986</v>
      </c>
      <c r="N466" s="49">
        <v>3.557561612579708</v>
      </c>
      <c r="O466" s="49">
        <v>3.4759565250061142</v>
      </c>
      <c r="P466" s="49">
        <v>3.3983164890606088</v>
      </c>
      <c r="Q466" s="49">
        <v>3.323335913674641</v>
      </c>
      <c r="R466" s="49">
        <v>3.2502145825947819</v>
      </c>
      <c r="S466" s="49">
        <v>3.1806400098596188</v>
      </c>
      <c r="T466" s="49">
        <v>3.1133987707980268</v>
      </c>
      <c r="U466" s="49">
        <v>3.048699471846414</v>
      </c>
      <c r="V466" s="49">
        <v>2.985548603201758</v>
      </c>
      <c r="W466" s="49">
        <v>2.921808756547978</v>
      </c>
      <c r="X466" s="49">
        <v>2.8589967007622592</v>
      </c>
      <c r="Y466" s="49">
        <v>2.7986274418724548</v>
      </c>
      <c r="Z466" s="49">
        <v>2.746321355372964</v>
      </c>
      <c r="AA466" s="49">
        <v>2.6598328675917728</v>
      </c>
      <c r="AB466" s="49">
        <v>2.601607921700015</v>
      </c>
      <c r="AC466" s="49">
        <v>2.545619075525503</v>
      </c>
      <c r="AD466" s="49">
        <v>2.4916403551749382</v>
      </c>
      <c r="AE466" s="49">
        <v>2.439480657683665</v>
      </c>
      <c r="AF466" s="50">
        <v>2.388976933864746</v>
      </c>
    </row>
    <row r="467" spans="1:32" hidden="1">
      <c r="A467" s="49" t="s">
        <v>782</v>
      </c>
      <c r="B467" s="49">
        <v>8.2857047196373692</v>
      </c>
      <c r="C467" s="49">
        <v>7.9626479390497602</v>
      </c>
      <c r="D467" s="49">
        <v>7.652321131099372</v>
      </c>
      <c r="E467" s="49">
        <v>7.3512619357122269</v>
      </c>
      <c r="F467" s="49">
        <v>7.0569512270737036</v>
      </c>
      <c r="G467" s="49">
        <v>6.7674840446988878</v>
      </c>
      <c r="H467" s="49">
        <v>6.4813708157943921</v>
      </c>
      <c r="I467" s="49">
        <v>6.1974115257469329</v>
      </c>
      <c r="J467" s="49">
        <v>5.9146128737275649</v>
      </c>
      <c r="K467" s="49">
        <v>5.6321318567647181</v>
      </c>
      <c r="L467" s="49">
        <v>5.349236194509257</v>
      </c>
      <c r="M467" s="49">
        <v>5.2302754162492189</v>
      </c>
      <c r="N467" s="49">
        <v>5.1292545972631443</v>
      </c>
      <c r="O467" s="49">
        <v>5.0299994838542421</v>
      </c>
      <c r="P467" s="49">
        <v>4.9326452843198458</v>
      </c>
      <c r="Q467" s="49">
        <v>4.8377816452291764</v>
      </c>
      <c r="R467" s="49">
        <v>4.7436281675087946</v>
      </c>
      <c r="S467" s="49">
        <v>4.6504751092423229</v>
      </c>
      <c r="T467" s="49">
        <v>4.5614498670077843</v>
      </c>
      <c r="U467" s="49">
        <v>4.4715617743691718</v>
      </c>
      <c r="V467" s="49">
        <v>4.3811693485613512</v>
      </c>
      <c r="W467" s="49">
        <v>4.2998223320968174</v>
      </c>
      <c r="X467" s="49">
        <v>4.2196548120133484</v>
      </c>
      <c r="Y467" s="49">
        <v>4.1396837110873204</v>
      </c>
      <c r="Z467" s="49">
        <v>4.064920281146251</v>
      </c>
      <c r="AA467" s="49">
        <v>3.9446021741893782</v>
      </c>
      <c r="AB467" s="49">
        <v>3.858751533977856</v>
      </c>
      <c r="AC467" s="49">
        <v>3.773609541415595</v>
      </c>
      <c r="AD467" s="49">
        <v>3.689020826398425</v>
      </c>
      <c r="AE467" s="49">
        <v>3.604846164164651</v>
      </c>
      <c r="AF467" s="50">
        <v>3.520959669676285</v>
      </c>
    </row>
    <row r="468" spans="1:32" hidden="1">
      <c r="A468" s="49" t="s">
        <v>783</v>
      </c>
      <c r="B468" s="49">
        <v>8.8941102072312397</v>
      </c>
      <c r="C468" s="49">
        <v>8.517825733783754</v>
      </c>
      <c r="D468" s="49">
        <v>8.1690647780405001</v>
      </c>
      <c r="E468" s="49">
        <v>7.8395243324893968</v>
      </c>
      <c r="F468" s="49">
        <v>7.5239331171277826</v>
      </c>
      <c r="G468" s="49">
        <v>7.218730202871237</v>
      </c>
      <c r="H468" s="49">
        <v>6.9213906663782527</v>
      </c>
      <c r="I468" s="49">
        <v>6.630052485403251</v>
      </c>
      <c r="J468" s="49">
        <v>6.3432966628935183</v>
      </c>
      <c r="K468" s="49">
        <v>6.0600109024418929</v>
      </c>
      <c r="L468" s="49">
        <v>5.7793014742640727</v>
      </c>
      <c r="M468" s="49">
        <v>5.627234448386929</v>
      </c>
      <c r="N468" s="49">
        <v>5.4903576070698126</v>
      </c>
      <c r="O468" s="49">
        <v>5.3632539928725711</v>
      </c>
      <c r="P468" s="49">
        <v>5.2437019773119919</v>
      </c>
      <c r="Q468" s="49">
        <v>5.1303408744565289</v>
      </c>
      <c r="R468" s="49">
        <v>5.0227571855510478</v>
      </c>
      <c r="S468" s="49">
        <v>4.9186433706749453</v>
      </c>
      <c r="T468" s="49">
        <v>4.8182238799874026</v>
      </c>
      <c r="U468" s="49">
        <v>4.7218417626790377</v>
      </c>
      <c r="V468" s="49">
        <v>4.6264912799949443</v>
      </c>
      <c r="W468" s="49">
        <v>4.5233442307412481</v>
      </c>
      <c r="X468" s="49">
        <v>4.4227584388546486</v>
      </c>
      <c r="Y468" s="49">
        <v>4.3259506029112851</v>
      </c>
      <c r="Z468" s="49">
        <v>4.2353168322829351</v>
      </c>
      <c r="AA468" s="49">
        <v>4.1168259855366358</v>
      </c>
      <c r="AB468" s="49">
        <v>4.0242386540796069</v>
      </c>
      <c r="AC468" s="49">
        <v>3.9341684588376218</v>
      </c>
      <c r="AD468" s="49">
        <v>3.8462489645250781</v>
      </c>
      <c r="AE468" s="49">
        <v>3.7601784551161468</v>
      </c>
      <c r="AF468" s="50">
        <v>3.675705395893925</v>
      </c>
    </row>
    <row r="469" spans="1:32" hidden="1">
      <c r="A469" s="49" t="s">
        <v>784</v>
      </c>
      <c r="B469" s="49">
        <v>9.5001566203351295</v>
      </c>
      <c r="C469" s="49">
        <v>9.1058591688019934</v>
      </c>
      <c r="D469" s="49">
        <v>8.7433097087184493</v>
      </c>
      <c r="E469" s="49">
        <v>8.4031700772480526</v>
      </c>
      <c r="F469" s="49">
        <v>8.0795254983439424</v>
      </c>
      <c r="G469" s="49">
        <v>7.7683926251633553</v>
      </c>
      <c r="H469" s="49">
        <v>7.4669583279033391</v>
      </c>
      <c r="I469" s="49">
        <v>7.173158644141024</v>
      </c>
      <c r="J469" s="49">
        <v>6.885430730690242</v>
      </c>
      <c r="K469" s="49">
        <v>6.6025591359434426</v>
      </c>
      <c r="L469" s="49">
        <v>6.3235764681450162</v>
      </c>
      <c r="M469" s="49">
        <v>6.1586217011542068</v>
      </c>
      <c r="N469" s="49">
        <v>6.0111790741090809</v>
      </c>
      <c r="O469" s="49">
        <v>5.8750076956093471</v>
      </c>
      <c r="P469" s="49">
        <v>5.7475502289697884</v>
      </c>
      <c r="Q469" s="49">
        <v>5.6272413253630464</v>
      </c>
      <c r="R469" s="49">
        <v>5.5136082980067602</v>
      </c>
      <c r="S469" s="49">
        <v>5.403990061213511</v>
      </c>
      <c r="T469" s="49">
        <v>5.2986488737780348</v>
      </c>
      <c r="U469" s="49">
        <v>5.1979843478584122</v>
      </c>
      <c r="V469" s="49">
        <v>5.0985252509769117</v>
      </c>
      <c r="W469" s="49">
        <v>4.9897645245239959</v>
      </c>
      <c r="X469" s="49">
        <v>4.884033758857198</v>
      </c>
      <c r="Y469" s="49">
        <v>4.7827461547071648</v>
      </c>
      <c r="Z469" s="49">
        <v>4.6886828483779404</v>
      </c>
      <c r="AA469" s="49">
        <v>4.5624364488374702</v>
      </c>
      <c r="AB469" s="49">
        <v>4.466264958417824</v>
      </c>
      <c r="AC469" s="49">
        <v>4.3730967305219259</v>
      </c>
      <c r="AD469" s="49">
        <v>4.2825125206967254</v>
      </c>
      <c r="AE469" s="49">
        <v>4.194167617575058</v>
      </c>
      <c r="AF469" s="50">
        <v>4.1077751089628327</v>
      </c>
    </row>
    <row r="470" spans="1:32" hidden="1">
      <c r="A470" s="49" t="s">
        <v>785</v>
      </c>
      <c r="B470" s="49">
        <v>8.3868714332793957</v>
      </c>
      <c r="C470" s="49">
        <v>7.9139295663290037</v>
      </c>
      <c r="D470" s="49">
        <v>7.4638876251529886</v>
      </c>
      <c r="E470" s="49">
        <v>7.0301177520164808</v>
      </c>
      <c r="F470" s="49">
        <v>6.608368592994073</v>
      </c>
      <c r="G470" s="49">
        <v>6.1957541758483456</v>
      </c>
      <c r="H470" s="49">
        <v>5.7902259617176943</v>
      </c>
      <c r="I470" s="49">
        <v>5.3902760703042114</v>
      </c>
      <c r="J470" s="49">
        <v>4.9947604198518016</v>
      </c>
      <c r="K470" s="49">
        <v>4.6027882045170569</v>
      </c>
      <c r="L470" s="49">
        <v>4.2136500510061268</v>
      </c>
      <c r="M470" s="49">
        <v>4.0907159228007854</v>
      </c>
      <c r="N470" s="49">
        <v>3.9718766341606759</v>
      </c>
      <c r="O470" s="49">
        <v>3.8557600319640799</v>
      </c>
      <c r="P470" s="49">
        <v>3.7421300191050322</v>
      </c>
      <c r="Q470" s="49">
        <v>3.63009961027505</v>
      </c>
      <c r="R470" s="49">
        <v>3.5191271313581778</v>
      </c>
      <c r="S470" s="49">
        <v>3.4103683755866561</v>
      </c>
      <c r="T470" s="49">
        <v>3.3029987341159561</v>
      </c>
      <c r="U470" s="49">
        <v>3.1971637546825509</v>
      </c>
      <c r="V470" s="49">
        <v>3.092189257005288</v>
      </c>
      <c r="W470" s="49">
        <v>2.9880121658154408</v>
      </c>
      <c r="X470" s="49">
        <v>2.8839718144071358</v>
      </c>
      <c r="Y470" s="49">
        <v>2.7810879174044421</v>
      </c>
      <c r="Z470" s="49">
        <v>2.6831223301198341</v>
      </c>
      <c r="AA470" s="49">
        <v>2.561747650454004</v>
      </c>
      <c r="AB470" s="49">
        <v>2.458859425203471</v>
      </c>
      <c r="AC470" s="49">
        <v>2.3569596922948461</v>
      </c>
      <c r="AD470" s="49">
        <v>2.2558839690648149</v>
      </c>
      <c r="AE470" s="49">
        <v>2.1554922856079308</v>
      </c>
      <c r="AF470" s="50">
        <v>2.0556643613081049</v>
      </c>
    </row>
    <row r="471" spans="1:32" hidden="1">
      <c r="A471" s="49" t="s">
        <v>786</v>
      </c>
      <c r="B471" s="49">
        <v>8.7612309308574954</v>
      </c>
      <c r="C471" s="49">
        <v>8.2679950315915978</v>
      </c>
      <c r="D471" s="49">
        <v>7.7992492928173363</v>
      </c>
      <c r="E471" s="49">
        <v>7.3478331655211946</v>
      </c>
      <c r="F471" s="49">
        <v>6.9091517672901084</v>
      </c>
      <c r="G471" s="49">
        <v>6.4800842741623637</v>
      </c>
      <c r="H471" s="49">
        <v>6.0584139180165781</v>
      </c>
      <c r="I471" s="49">
        <v>5.6425075544890992</v>
      </c>
      <c r="J471" s="49">
        <v>5.2311246933382609</v>
      </c>
      <c r="K471" s="49">
        <v>4.8232981504926187</v>
      </c>
      <c r="L471" s="49">
        <v>4.4182564618300066</v>
      </c>
      <c r="M471" s="49">
        <v>4.2895915431011176</v>
      </c>
      <c r="N471" s="49">
        <v>4.1652857707650153</v>
      </c>
      <c r="O471" s="49">
        <v>4.0438662010701467</v>
      </c>
      <c r="P471" s="49">
        <v>3.9250768046233468</v>
      </c>
      <c r="Q471" s="49">
        <v>3.807966583663617</v>
      </c>
      <c r="R471" s="49">
        <v>3.6919550324957662</v>
      </c>
      <c r="S471" s="49">
        <v>3.5782743642988919</v>
      </c>
      <c r="T471" s="49">
        <v>3.4660417319424051</v>
      </c>
      <c r="U471" s="49">
        <v>3.3554103484317661</v>
      </c>
      <c r="V471" s="49">
        <v>3.2456595417580378</v>
      </c>
      <c r="W471" s="49">
        <v>3.1368624464133852</v>
      </c>
      <c r="X471" s="49">
        <v>3.0281790448349821</v>
      </c>
      <c r="Y471" s="49">
        <v>2.920694142327426</v>
      </c>
      <c r="Z471" s="49">
        <v>2.8184096636814902</v>
      </c>
      <c r="AA471" s="49">
        <v>2.6911799198479081</v>
      </c>
      <c r="AB471" s="49">
        <v>2.5835900169803558</v>
      </c>
      <c r="AC471" s="49">
        <v>2.4770144448230829</v>
      </c>
      <c r="AD471" s="49">
        <v>2.371276284927549</v>
      </c>
      <c r="AE471" s="49">
        <v>2.266224795545877</v>
      </c>
      <c r="AF471" s="50">
        <v>2.1617302542145809</v>
      </c>
    </row>
    <row r="472" spans="1:32" hidden="1">
      <c r="A472" s="49" t="s">
        <v>787</v>
      </c>
      <c r="B472" s="49">
        <v>9.0801894662502161</v>
      </c>
      <c r="C472" s="49">
        <v>8.569171919509289</v>
      </c>
      <c r="D472" s="49">
        <v>8.0841281699289276</v>
      </c>
      <c r="E472" s="49">
        <v>7.6174155376963508</v>
      </c>
      <c r="F472" s="49">
        <v>7.164128323828356</v>
      </c>
      <c r="G472" s="49">
        <v>6.7209333276783827</v>
      </c>
      <c r="H472" s="49">
        <v>6.2854617624460793</v>
      </c>
      <c r="I472" s="49">
        <v>5.8559673977648439</v>
      </c>
      <c r="J472" s="49">
        <v>5.4311228099405646</v>
      </c>
      <c r="K472" s="49">
        <v>5.0098920391299329</v>
      </c>
      <c r="L472" s="49">
        <v>4.5914477998600614</v>
      </c>
      <c r="M472" s="49">
        <v>4.4579026266764412</v>
      </c>
      <c r="N472" s="49">
        <v>4.3289403117427998</v>
      </c>
      <c r="O472" s="49">
        <v>4.2029935337929691</v>
      </c>
      <c r="P472" s="49">
        <v>4.0797842948547434</v>
      </c>
      <c r="Q472" s="49">
        <v>3.9583029942652068</v>
      </c>
      <c r="R472" s="49">
        <v>3.8379338431727472</v>
      </c>
      <c r="S472" s="49">
        <v>3.7199698905523628</v>
      </c>
      <c r="T472" s="49">
        <v>3.6034765328850069</v>
      </c>
      <c r="U472" s="49">
        <v>3.488610229336071</v>
      </c>
      <c r="V472" s="49">
        <v>3.3746103959766631</v>
      </c>
      <c r="W472" s="49">
        <v>3.261678433217583</v>
      </c>
      <c r="X472" s="49">
        <v>3.1488992197335159</v>
      </c>
      <c r="Y472" s="49">
        <v>3.0374130231681349</v>
      </c>
      <c r="Z472" s="49">
        <v>2.931427504545645</v>
      </c>
      <c r="AA472" s="49">
        <v>2.799262962430892</v>
      </c>
      <c r="AB472" s="49">
        <v>2.6877716143846508</v>
      </c>
      <c r="AC472" s="49">
        <v>2.5773878929308531</v>
      </c>
      <c r="AD472" s="49">
        <v>2.4679287555391252</v>
      </c>
      <c r="AE472" s="49">
        <v>2.3592384618452051</v>
      </c>
      <c r="AF472" s="50">
        <v>2.2511832005464418</v>
      </c>
    </row>
    <row r="473" spans="1:32" hidden="1">
      <c r="A473" s="49" t="s">
        <v>788</v>
      </c>
      <c r="B473" s="49">
        <v>10.84389557438905</v>
      </c>
      <c r="C473" s="49">
        <v>10.23710590960134</v>
      </c>
      <c r="D473" s="49">
        <v>9.6633075154721499</v>
      </c>
      <c r="E473" s="49">
        <v>9.1124578466202522</v>
      </c>
      <c r="F473" s="49">
        <v>8.5780975029819864</v>
      </c>
      <c r="G473" s="49">
        <v>8.0558254460823786</v>
      </c>
      <c r="H473" s="49">
        <v>7.542502600889943</v>
      </c>
      <c r="I473" s="49">
        <v>7.0358040241494759</v>
      </c>
      <c r="J473" s="49">
        <v>6.533951916959035</v>
      </c>
      <c r="K473" s="49">
        <v>6.0355486990223337</v>
      </c>
      <c r="L473" s="49">
        <v>5.5394684348405718</v>
      </c>
      <c r="M473" s="49">
        <v>5.3786247705163301</v>
      </c>
      <c r="N473" s="49">
        <v>5.2236394294065551</v>
      </c>
      <c r="O473" s="49">
        <v>5.0725483060086596</v>
      </c>
      <c r="P473" s="49">
        <v>4.9250191451058454</v>
      </c>
      <c r="Q473" s="49">
        <v>4.7797799138654193</v>
      </c>
      <c r="R473" s="49">
        <v>4.636053313250831</v>
      </c>
      <c r="S473" s="49">
        <v>4.4955121201247037</v>
      </c>
      <c r="T473" s="49">
        <v>4.3569709974639306</v>
      </c>
      <c r="U473" s="49">
        <v>4.2206448185653267</v>
      </c>
      <c r="V473" s="49">
        <v>4.0855621199500094</v>
      </c>
      <c r="W473" s="49">
        <v>3.951373945146742</v>
      </c>
      <c r="X473" s="49">
        <v>3.8174666881190111</v>
      </c>
      <c r="Y473" s="49">
        <v>3.685327927268971</v>
      </c>
      <c r="Z473" s="49">
        <v>3.5604526151626792</v>
      </c>
      <c r="AA473" s="49">
        <v>3.4015175411786038</v>
      </c>
      <c r="AB473" s="49">
        <v>3.2696294622577491</v>
      </c>
      <c r="AC473" s="49">
        <v>3.1392932327407612</v>
      </c>
      <c r="AD473" s="49">
        <v>3.0102790897831428</v>
      </c>
      <c r="AE473" s="49">
        <v>2.8823920885020189</v>
      </c>
      <c r="AF473" s="50">
        <v>2.755465259367063</v>
      </c>
    </row>
    <row r="474" spans="1:32" hidden="1">
      <c r="A474" s="49" t="s">
        <v>789</v>
      </c>
      <c r="B474" s="49">
        <v>15.737817092457689</v>
      </c>
      <c r="C474" s="49">
        <v>15.23804355652195</v>
      </c>
      <c r="D474" s="49">
        <v>14.807494505866041</v>
      </c>
      <c r="E474" s="49">
        <v>14.426398507856319</v>
      </c>
      <c r="F474" s="49">
        <v>14.082289606746009</v>
      </c>
      <c r="G474" s="49">
        <v>13.76682005472386</v>
      </c>
      <c r="H474" s="49">
        <v>13.474135560615929</v>
      </c>
      <c r="I474" s="49">
        <v>13.19997739475505</v>
      </c>
      <c r="J474" s="49">
        <v>12.941153913325721</v>
      </c>
      <c r="K474" s="49">
        <v>12.695213357061199</v>
      </c>
      <c r="L474" s="49">
        <v>12.46023265234049</v>
      </c>
      <c r="M474" s="49">
        <v>12.13007963869004</v>
      </c>
      <c r="N474" s="49">
        <v>11.842005056672949</v>
      </c>
      <c r="O474" s="49">
        <v>11.581456431106719</v>
      </c>
      <c r="P474" s="49">
        <v>11.342400910376661</v>
      </c>
      <c r="Q474" s="49">
        <v>11.12111697750847</v>
      </c>
      <c r="R474" s="49">
        <v>10.91639228131325</v>
      </c>
      <c r="S474" s="49">
        <v>10.72209386724788</v>
      </c>
      <c r="T474" s="49">
        <v>10.53872591762565</v>
      </c>
      <c r="U474" s="49">
        <v>10.367097217235861</v>
      </c>
      <c r="V474" s="49">
        <v>10.199344574100399</v>
      </c>
      <c r="W474" s="49">
        <v>10.00962713319991</v>
      </c>
      <c r="X474" s="49">
        <v>9.8282427435648057</v>
      </c>
      <c r="Y474" s="49">
        <v>9.6582745478263643</v>
      </c>
      <c r="Z474" s="49">
        <v>9.5058160653746064</v>
      </c>
      <c r="AA474" s="49">
        <v>9.283488928141292</v>
      </c>
      <c r="AB474" s="49">
        <v>9.1293046922204457</v>
      </c>
      <c r="AC474" s="49">
        <v>8.9831360047977569</v>
      </c>
      <c r="AD474" s="49">
        <v>8.8440092349493362</v>
      </c>
      <c r="AE474" s="49">
        <v>8.7111235452055382</v>
      </c>
      <c r="AF474" s="50">
        <v>8.5838122729408965</v>
      </c>
    </row>
    <row r="475" spans="1:32" hidden="1">
      <c r="A475" s="49" t="s">
        <v>790</v>
      </c>
      <c r="B475" s="49">
        <v>17.267664095107591</v>
      </c>
      <c r="C475" s="49">
        <v>16.721885117723112</v>
      </c>
      <c r="D475" s="49">
        <v>16.254550013894409</v>
      </c>
      <c r="E475" s="49">
        <v>15.843248637248671</v>
      </c>
      <c r="F475" s="49">
        <v>15.47385178707731</v>
      </c>
      <c r="G475" s="49">
        <v>15.136898257731779</v>
      </c>
      <c r="H475" s="49">
        <v>14.825753118584119</v>
      </c>
      <c r="I475" s="49">
        <v>14.53558992953446</v>
      </c>
      <c r="J475" s="49">
        <v>14.26279171073274</v>
      </c>
      <c r="K475" s="49">
        <v>14.00458006337224</v>
      </c>
      <c r="L475" s="49">
        <v>13.7587757813957</v>
      </c>
      <c r="M475" s="49">
        <v>13.391365291108309</v>
      </c>
      <c r="N475" s="49">
        <v>13.07163671751411</v>
      </c>
      <c r="O475" s="49">
        <v>12.783075103614941</v>
      </c>
      <c r="P475" s="49">
        <v>12.518834672949049</v>
      </c>
      <c r="Q475" s="49">
        <v>12.274692837171949</v>
      </c>
      <c r="R475" s="49">
        <v>12.04927472173833</v>
      </c>
      <c r="S475" s="49">
        <v>11.83562087504828</v>
      </c>
      <c r="T475" s="49">
        <v>11.63430453162673</v>
      </c>
      <c r="U475" s="49">
        <v>11.446244609354441</v>
      </c>
      <c r="V475" s="49">
        <v>11.262517892483929</v>
      </c>
      <c r="W475" s="49">
        <v>11.053806835972511</v>
      </c>
      <c r="X475" s="49">
        <v>10.854490139860451</v>
      </c>
      <c r="Y475" s="49">
        <v>10.66806842187207</v>
      </c>
      <c r="Z475" s="49">
        <v>10.50145931921845</v>
      </c>
      <c r="AA475" s="49">
        <v>10.25548775288636</v>
      </c>
      <c r="AB475" s="49">
        <v>10.086800045619331</v>
      </c>
      <c r="AC475" s="49">
        <v>9.9271523336710707</v>
      </c>
      <c r="AD475" s="49">
        <v>9.7754406502989024</v>
      </c>
      <c r="AE475" s="49">
        <v>9.6307570793096122</v>
      </c>
      <c r="AF475" s="50">
        <v>9.492345934933379</v>
      </c>
    </row>
    <row r="476" spans="1:32" hidden="1">
      <c r="A476" s="49" t="s">
        <v>791</v>
      </c>
      <c r="B476" s="49">
        <v>4.3955010252344682</v>
      </c>
      <c r="C476" s="49">
        <v>4.2011152441969033</v>
      </c>
      <c r="D476" s="49">
        <v>4.028397111605063</v>
      </c>
      <c r="E476" s="49">
        <v>3.8712558629681819</v>
      </c>
      <c r="F476" s="49">
        <v>3.7258111131288918</v>
      </c>
      <c r="G476" s="49">
        <v>3.5894497708875881</v>
      </c>
      <c r="H476" s="49">
        <v>3.4603344770487592</v>
      </c>
      <c r="I476" s="49">
        <v>3.3371277661055769</v>
      </c>
      <c r="J476" s="49">
        <v>3.218827971419135</v>
      </c>
      <c r="K476" s="49">
        <v>3.1046668614074591</v>
      </c>
      <c r="L476" s="49">
        <v>2.9940432195116329</v>
      </c>
      <c r="M476" s="49">
        <v>2.9205577484211189</v>
      </c>
      <c r="N476" s="49">
        <v>2.8520342699077559</v>
      </c>
      <c r="O476" s="49">
        <v>2.786897855714694</v>
      </c>
      <c r="P476" s="49">
        <v>2.724871241038564</v>
      </c>
      <c r="Q476" s="49">
        <v>2.6649352672295121</v>
      </c>
      <c r="R476" s="49">
        <v>2.606465359896347</v>
      </c>
      <c r="S476" s="49">
        <v>2.550774466900227</v>
      </c>
      <c r="T476" s="49">
        <v>2.4969161791640868</v>
      </c>
      <c r="U476" s="49">
        <v>2.4450516460856782</v>
      </c>
      <c r="V476" s="49">
        <v>2.3944066001654831</v>
      </c>
      <c r="W476" s="49">
        <v>2.3433072544267222</v>
      </c>
      <c r="X476" s="49">
        <v>2.2929443712210018</v>
      </c>
      <c r="Y476" s="49">
        <v>2.2444964321860401</v>
      </c>
      <c r="Z476" s="49">
        <v>2.2023359510948679</v>
      </c>
      <c r="AA476" s="49">
        <v>2.133595146993601</v>
      </c>
      <c r="AB476" s="49">
        <v>2.0868575338789008</v>
      </c>
      <c r="AC476" s="49">
        <v>2.0418732447504522</v>
      </c>
      <c r="AD476" s="49">
        <v>1.9984662767858481</v>
      </c>
      <c r="AE476" s="49">
        <v>1.9564877607824751</v>
      </c>
      <c r="AF476" s="50">
        <v>1.9158106572458611</v>
      </c>
    </row>
    <row r="477" spans="1:32" hidden="1">
      <c r="A477" s="49" t="s">
        <v>792</v>
      </c>
      <c r="B477" s="49">
        <v>19.086061883865248</v>
      </c>
      <c r="C477" s="49">
        <v>18.326408302821331</v>
      </c>
      <c r="D477" s="49">
        <v>17.63038579038809</v>
      </c>
      <c r="E477" s="49">
        <v>16.977469518488991</v>
      </c>
      <c r="F477" s="49">
        <v>16.35449836678492</v>
      </c>
      <c r="G477" s="49">
        <v>15.752452198196529</v>
      </c>
      <c r="H477" s="49">
        <v>15.164805394859551</v>
      </c>
      <c r="I477" s="49">
        <v>14.586614143185299</v>
      </c>
      <c r="J477" s="49">
        <v>14.013976773259801</v>
      </c>
      <c r="K477" s="49">
        <v>13.44369730394431</v>
      </c>
      <c r="L477" s="49">
        <v>12.873065952455359</v>
      </c>
      <c r="M477" s="49">
        <v>12.538216998169441</v>
      </c>
      <c r="N477" s="49">
        <v>12.239027130719821</v>
      </c>
      <c r="O477" s="49">
        <v>11.962666678383821</v>
      </c>
      <c r="P477" s="49">
        <v>11.70386127228258</v>
      </c>
      <c r="Q477" s="49">
        <v>11.45937451637189</v>
      </c>
      <c r="R477" s="49">
        <v>11.22820538718779</v>
      </c>
      <c r="S477" s="49">
        <v>11.004899938327</v>
      </c>
      <c r="T477" s="49">
        <v>10.78996760247648</v>
      </c>
      <c r="U477" s="49">
        <v>10.5841943961059</v>
      </c>
      <c r="V477" s="49">
        <v>10.380503073978611</v>
      </c>
      <c r="W477" s="49">
        <v>10.160547502319909</v>
      </c>
      <c r="X477" s="49">
        <v>9.945999064816661</v>
      </c>
      <c r="Y477" s="49">
        <v>9.7396649342154191</v>
      </c>
      <c r="Z477" s="49">
        <v>9.5470961659084814</v>
      </c>
      <c r="AA477" s="49">
        <v>9.2887284750749366</v>
      </c>
      <c r="AB477" s="49">
        <v>9.0901841428035866</v>
      </c>
      <c r="AC477" s="49">
        <v>8.8967284193564868</v>
      </c>
      <c r="AD477" s="49">
        <v>8.7074549273618409</v>
      </c>
      <c r="AE477" s="49">
        <v>8.521608725568198</v>
      </c>
      <c r="AF477" s="50">
        <v>8.3385517883689175</v>
      </c>
    </row>
    <row r="478" spans="1:32" hidden="1">
      <c r="A478" s="49" t="s">
        <v>793</v>
      </c>
      <c r="B478" s="49">
        <v>19.987528339207859</v>
      </c>
      <c r="C478" s="49">
        <v>19.205268874035511</v>
      </c>
      <c r="D478" s="49">
        <v>18.49417010290782</v>
      </c>
      <c r="E478" s="49">
        <v>17.831929076181218</v>
      </c>
      <c r="F478" s="49">
        <v>17.204301572730131</v>
      </c>
      <c r="G478" s="49">
        <v>16.601579809742919</v>
      </c>
      <c r="H478" s="49">
        <v>16.016793891055709</v>
      </c>
      <c r="I478" s="49">
        <v>15.444715637817801</v>
      </c>
      <c r="J478" s="49">
        <v>14.881270412985369</v>
      </c>
      <c r="K478" s="49">
        <v>14.32317126249392</v>
      </c>
      <c r="L478" s="49">
        <v>13.767681123663481</v>
      </c>
      <c r="M478" s="49">
        <v>13.412317052085889</v>
      </c>
      <c r="N478" s="49">
        <v>13.09685079949544</v>
      </c>
      <c r="O478" s="49">
        <v>12.806978120558011</v>
      </c>
      <c r="P478" s="49">
        <v>12.53682952849533</v>
      </c>
      <c r="Q478" s="49">
        <v>12.28280856734065</v>
      </c>
      <c r="R478" s="49">
        <v>12.043818061673051</v>
      </c>
      <c r="S478" s="49">
        <v>11.813766520347579</v>
      </c>
      <c r="T478" s="49">
        <v>11.593241070272519</v>
      </c>
      <c r="U478" s="49">
        <v>11.383140896744511</v>
      </c>
      <c r="V478" s="49">
        <v>11.17553750465083</v>
      </c>
      <c r="W478" s="49">
        <v>10.94775183685743</v>
      </c>
      <c r="X478" s="49">
        <v>10.72640371782335</v>
      </c>
      <c r="Y478" s="49">
        <v>10.514680022594151</v>
      </c>
      <c r="Z478" s="49">
        <v>10.31886763711619</v>
      </c>
      <c r="AA478" s="49">
        <v>10.049368179165651</v>
      </c>
      <c r="AB478" s="49">
        <v>9.8476898677576585</v>
      </c>
      <c r="AC478" s="49">
        <v>9.6522380777125445</v>
      </c>
      <c r="AD478" s="49">
        <v>9.4620256442832744</v>
      </c>
      <c r="AE478" s="49">
        <v>9.2762354587744547</v>
      </c>
      <c r="AF478" s="50">
        <v>9.0941820224070185</v>
      </c>
    </row>
    <row r="479" spans="1:32" hidden="1">
      <c r="A479" s="49" t="s">
        <v>794</v>
      </c>
      <c r="B479" s="49">
        <v>8.9660132271192836</v>
      </c>
      <c r="C479" s="49">
        <v>8.4615316008785992</v>
      </c>
      <c r="D479" s="49">
        <v>7.9825832234442871</v>
      </c>
      <c r="E479" s="49">
        <v>7.5216860340645999</v>
      </c>
      <c r="F479" s="49">
        <v>7.0740387474634492</v>
      </c>
      <c r="G479" s="49">
        <v>6.636380230140519</v>
      </c>
      <c r="H479" s="49">
        <v>6.2063939074569694</v>
      </c>
      <c r="I479" s="49">
        <v>5.7823729476673176</v>
      </c>
      <c r="J479" s="49">
        <v>5.3630207206818188</v>
      </c>
      <c r="K479" s="49">
        <v>4.9473260934589263</v>
      </c>
      <c r="L479" s="49">
        <v>4.5344823613840042</v>
      </c>
      <c r="M479" s="49">
        <v>4.4024680852770803</v>
      </c>
      <c r="N479" s="49">
        <v>4.2750296148053764</v>
      </c>
      <c r="O479" s="49">
        <v>4.1506341446361272</v>
      </c>
      <c r="P479" s="49">
        <v>4.0290203191992369</v>
      </c>
      <c r="Q479" s="49">
        <v>3.909196293597184</v>
      </c>
      <c r="R479" s="49">
        <v>3.7905561507747061</v>
      </c>
      <c r="S479" s="49">
        <v>3.674398706905301</v>
      </c>
      <c r="T479" s="49">
        <v>3.5598007093149961</v>
      </c>
      <c r="U479" s="49">
        <v>3.4469274852868339</v>
      </c>
      <c r="V479" s="49">
        <v>3.3350232115449741</v>
      </c>
      <c r="W479" s="49">
        <v>3.22392797529205</v>
      </c>
      <c r="X479" s="49">
        <v>3.113031854229563</v>
      </c>
      <c r="Y479" s="49">
        <v>3.0034865529719061</v>
      </c>
      <c r="Z479" s="49">
        <v>2.8995442301239009</v>
      </c>
      <c r="AA479" s="49">
        <v>2.7692129662439968</v>
      </c>
      <c r="AB479" s="49">
        <v>2.6598035860129579</v>
      </c>
      <c r="AC479" s="49">
        <v>2.5515696310144711</v>
      </c>
      <c r="AD479" s="49">
        <v>2.444330471065157</v>
      </c>
      <c r="AE479" s="49">
        <v>2.3379327044600262</v>
      </c>
      <c r="AF479" s="50">
        <v>2.2322448057367219</v>
      </c>
    </row>
    <row r="480" spans="1:32" hidden="1">
      <c r="A480" s="49" t="s">
        <v>795</v>
      </c>
      <c r="B480" s="49">
        <v>4.9942634170819717</v>
      </c>
      <c r="C480" s="49">
        <v>4.8590040360982787</v>
      </c>
      <c r="D480" s="49">
        <v>4.7354055699040254</v>
      </c>
      <c r="E480" s="49">
        <v>4.6209183311689399</v>
      </c>
      <c r="F480" s="49">
        <v>4.5137236495787167</v>
      </c>
      <c r="G480" s="49">
        <v>4.4124802672365311</v>
      </c>
      <c r="H480" s="49">
        <v>4.3161714897960799</v>
      </c>
      <c r="I480" s="49">
        <v>4.2240087107164079</v>
      </c>
      <c r="J480" s="49">
        <v>4.1353681380632938</v>
      </c>
      <c r="K480" s="49">
        <v>4.0497479323933243</v>
      </c>
      <c r="L480" s="49">
        <v>3.9667383559563119</v>
      </c>
      <c r="M480" s="49">
        <v>3.883864638505965</v>
      </c>
      <c r="N480" s="49">
        <v>3.8176204419579332</v>
      </c>
      <c r="O480" s="49">
        <v>3.7535172569564841</v>
      </c>
      <c r="P480" s="49">
        <v>3.6916610775469159</v>
      </c>
      <c r="Q480" s="49">
        <v>3.6325608553348552</v>
      </c>
      <c r="R480" s="49">
        <v>3.5746234599178002</v>
      </c>
      <c r="S480" s="49">
        <v>3.5180976111612501</v>
      </c>
      <c r="T480" s="49">
        <v>3.4657360920961229</v>
      </c>
      <c r="U480" s="49">
        <v>3.4131177351027921</v>
      </c>
      <c r="V480" s="49">
        <v>3.3605575991627359</v>
      </c>
      <c r="W480" s="49">
        <v>3.3142754686197011</v>
      </c>
      <c r="X480" s="49">
        <v>3.269871479035392</v>
      </c>
      <c r="Y480" s="49">
        <v>3.2264891324659448</v>
      </c>
      <c r="Z480" s="49">
        <v>3.1885441696451782</v>
      </c>
      <c r="AA480" s="49">
        <v>3.111423636054941</v>
      </c>
      <c r="AB480" s="49">
        <v>3.0654863639403249</v>
      </c>
      <c r="AC480" s="49">
        <v>3.0210639847313878</v>
      </c>
      <c r="AD480" s="49">
        <v>2.9780326667298991</v>
      </c>
      <c r="AE480" s="49">
        <v>2.9362840636811041</v>
      </c>
      <c r="AF480" s="50">
        <v>2.89572281180812</v>
      </c>
    </row>
    <row r="481" spans="1:32" hidden="1">
      <c r="A481" s="49" t="s">
        <v>796</v>
      </c>
      <c r="B481" s="49">
        <v>6.5373196743202184</v>
      </c>
      <c r="C481" s="49">
        <v>6.3615878977115354</v>
      </c>
      <c r="D481" s="49">
        <v>6.2013419560837173</v>
      </c>
      <c r="E481" s="49">
        <v>6.0531652870661334</v>
      </c>
      <c r="F481" s="49">
        <v>5.91461943933413</v>
      </c>
      <c r="G481" s="49">
        <v>5.7839047227404237</v>
      </c>
      <c r="H481" s="49">
        <v>5.6596556685529862</v>
      </c>
      <c r="I481" s="49">
        <v>5.5408119189633629</v>
      </c>
      <c r="J481" s="49">
        <v>5.4265335442654692</v>
      </c>
      <c r="K481" s="49">
        <v>5.3161436725332587</v>
      </c>
      <c r="L481" s="49">
        <v>5.2090885304883807</v>
      </c>
      <c r="M481" s="49">
        <v>5.10014151399771</v>
      </c>
      <c r="N481" s="49">
        <v>5.0132926100561317</v>
      </c>
      <c r="O481" s="49">
        <v>4.9292768021551279</v>
      </c>
      <c r="P481" s="49">
        <v>4.8482349465437924</v>
      </c>
      <c r="Q481" s="49">
        <v>4.7708435541749186</v>
      </c>
      <c r="R481" s="49">
        <v>4.6949846388938354</v>
      </c>
      <c r="S481" s="49">
        <v>4.6209889001862843</v>
      </c>
      <c r="T481" s="49">
        <v>4.5525154210472936</v>
      </c>
      <c r="U481" s="49">
        <v>4.4836873006764977</v>
      </c>
      <c r="V481" s="49">
        <v>4.4149235918751657</v>
      </c>
      <c r="W481" s="49">
        <v>4.3545025048565904</v>
      </c>
      <c r="X481" s="49">
        <v>4.296555763468648</v>
      </c>
      <c r="Y481" s="49">
        <v>4.2399447560258183</v>
      </c>
      <c r="Z481" s="49">
        <v>4.1905343723494761</v>
      </c>
      <c r="AA481" s="49">
        <v>4.0890747504045368</v>
      </c>
      <c r="AB481" s="49">
        <v>4.0290143663725928</v>
      </c>
      <c r="AC481" s="49">
        <v>3.970946012122254</v>
      </c>
      <c r="AD481" s="49">
        <v>3.914704691349328</v>
      </c>
      <c r="AE481" s="49">
        <v>3.8601460479881231</v>
      </c>
      <c r="AF481" s="50">
        <v>3.8071430297046098</v>
      </c>
    </row>
    <row r="482" spans="1:32" hidden="1">
      <c r="A482" s="49" t="s">
        <v>797</v>
      </c>
      <c r="B482" s="49">
        <v>18.412757065602481</v>
      </c>
      <c r="C482" s="49">
        <v>17.832575509826519</v>
      </c>
      <c r="D482" s="49">
        <v>17.337292583382158</v>
      </c>
      <c r="E482" s="49">
        <v>16.9025804435129</v>
      </c>
      <c r="F482" s="49">
        <v>16.51309737755907</v>
      </c>
      <c r="G482" s="49">
        <v>16.158567266606848</v>
      </c>
      <c r="H482" s="49">
        <v>15.83178100687134</v>
      </c>
      <c r="I482" s="49">
        <v>15.527492003708399</v>
      </c>
      <c r="J482" s="49">
        <v>15.24176607706972</v>
      </c>
      <c r="K482" s="49">
        <v>14.971578951058291</v>
      </c>
      <c r="L482" s="49">
        <v>14.714556437490341</v>
      </c>
      <c r="M482" s="49">
        <v>14.320336619162431</v>
      </c>
      <c r="N482" s="49">
        <v>13.97766083074295</v>
      </c>
      <c r="O482" s="49">
        <v>13.66866564417619</v>
      </c>
      <c r="P482" s="49">
        <v>13.38594659546659</v>
      </c>
      <c r="Q482" s="49">
        <v>13.12493666501868</v>
      </c>
      <c r="R482" s="49">
        <v>12.88414914316532</v>
      </c>
      <c r="S482" s="49">
        <v>12.65605657707092</v>
      </c>
      <c r="T482" s="49">
        <v>12.441279472360881</v>
      </c>
      <c r="U482" s="49">
        <v>12.240812245140781</v>
      </c>
      <c r="V482" s="49">
        <v>12.0450032486761</v>
      </c>
      <c r="W482" s="49">
        <v>11.82212536751714</v>
      </c>
      <c r="X482" s="49">
        <v>11.6093818614535</v>
      </c>
      <c r="Y482" s="49">
        <v>11.41055973476424</v>
      </c>
      <c r="Z482" s="49">
        <v>11.2331421567592</v>
      </c>
      <c r="AA482" s="49">
        <v>10.969852880819531</v>
      </c>
      <c r="AB482" s="49">
        <v>10.79013492600791</v>
      </c>
      <c r="AC482" s="49">
        <v>10.620170080168981</v>
      </c>
      <c r="AD482" s="49">
        <v>10.45876457362977</v>
      </c>
      <c r="AE482" s="49">
        <v>10.30493668872256</v>
      </c>
      <c r="AF482" s="50">
        <v>10.157869361673489</v>
      </c>
    </row>
    <row r="483" spans="1:32" hidden="1">
      <c r="A483" s="49" t="s">
        <v>798</v>
      </c>
      <c r="B483" s="49">
        <v>22.512824893149631</v>
      </c>
      <c r="C483" s="49">
        <v>21.80567767380689</v>
      </c>
      <c r="D483" s="49">
        <v>21.204738167245811</v>
      </c>
      <c r="E483" s="49">
        <v>20.67960269962785</v>
      </c>
      <c r="F483" s="49">
        <v>20.21109995801995</v>
      </c>
      <c r="G483" s="49">
        <v>19.786390270789649</v>
      </c>
      <c r="H483" s="49">
        <v>19.396467424142699</v>
      </c>
      <c r="I483" s="49">
        <v>19.034778087423469</v>
      </c>
      <c r="J483" s="49">
        <v>18.696409250138821</v>
      </c>
      <c r="K483" s="49">
        <v>18.377585131401339</v>
      </c>
      <c r="L483" s="49">
        <v>18.075342448854549</v>
      </c>
      <c r="M483" s="49">
        <v>17.588295396566981</v>
      </c>
      <c r="N483" s="49">
        <v>17.165756469960321</v>
      </c>
      <c r="O483" s="49">
        <v>16.785346161387761</v>
      </c>
      <c r="P483" s="49">
        <v>16.43778867422866</v>
      </c>
      <c r="Q483" s="49">
        <v>16.117363142683061</v>
      </c>
      <c r="R483" s="49">
        <v>15.82220791146397</v>
      </c>
      <c r="S483" s="49">
        <v>15.54289303364625</v>
      </c>
      <c r="T483" s="49">
        <v>15.2801968835571</v>
      </c>
      <c r="U483" s="49">
        <v>15.035366278204251</v>
      </c>
      <c r="V483" s="49">
        <v>14.796309873055341</v>
      </c>
      <c r="W483" s="49">
        <v>14.52325984196934</v>
      </c>
      <c r="X483" s="49">
        <v>14.262852031724851</v>
      </c>
      <c r="Y483" s="49">
        <v>14.019833986389431</v>
      </c>
      <c r="Z483" s="49">
        <v>13.80358583787949</v>
      </c>
      <c r="AA483" s="49">
        <v>13.47967694733747</v>
      </c>
      <c r="AB483" s="49">
        <v>13.26044268268817</v>
      </c>
      <c r="AC483" s="49">
        <v>13.053383176278761</v>
      </c>
      <c r="AD483" s="49">
        <v>12.857004419763379</v>
      </c>
      <c r="AE483" s="49">
        <v>12.67007790827607</v>
      </c>
      <c r="AF483" s="50">
        <v>12.49158129009512</v>
      </c>
    </row>
    <row r="484" spans="1:32" hidden="1">
      <c r="A484" s="49" t="s">
        <v>799</v>
      </c>
      <c r="B484" s="49">
        <v>4.3191939275847622</v>
      </c>
      <c r="C484" s="49">
        <v>4.1261040063726666</v>
      </c>
      <c r="D484" s="49">
        <v>3.955609325019239</v>
      </c>
      <c r="E484" s="49">
        <v>3.801334098116611</v>
      </c>
      <c r="F484" s="49">
        <v>3.659216056563769</v>
      </c>
      <c r="G484" s="49">
        <v>3.5265194316074489</v>
      </c>
      <c r="H484" s="49">
        <v>3.4013204719168821</v>
      </c>
      <c r="I484" s="49">
        <v>3.2822187303790611</v>
      </c>
      <c r="J484" s="49">
        <v>3.168165302476567</v>
      </c>
      <c r="K484" s="49">
        <v>3.058355675149703</v>
      </c>
      <c r="L484" s="49">
        <v>2.9521601974077609</v>
      </c>
      <c r="M484" s="49">
        <v>2.878791321321418</v>
      </c>
      <c r="N484" s="49">
        <v>2.8105518258400859</v>
      </c>
      <c r="O484" s="49">
        <v>2.74580406669602</v>
      </c>
      <c r="P484" s="49">
        <v>2.684261596091619</v>
      </c>
      <c r="Q484" s="49">
        <v>2.6248641061117342</v>
      </c>
      <c r="R484" s="49">
        <v>2.566961812940165</v>
      </c>
      <c r="S484" s="49">
        <v>2.5119255256952311</v>
      </c>
      <c r="T484" s="49">
        <v>2.4587698312849908</v>
      </c>
      <c r="U484" s="49">
        <v>2.407664323597543</v>
      </c>
      <c r="V484" s="49">
        <v>2.3578022457458299</v>
      </c>
      <c r="W484" s="49">
        <v>2.3074463066507791</v>
      </c>
      <c r="X484" s="49">
        <v>2.2578302628443501</v>
      </c>
      <c r="Y484" s="49">
        <v>2.2101844056115341</v>
      </c>
      <c r="Z484" s="49">
        <v>2.1690718293660849</v>
      </c>
      <c r="AA484" s="49">
        <v>2.1001942031451679</v>
      </c>
      <c r="AB484" s="49">
        <v>2.0542511757820092</v>
      </c>
      <c r="AC484" s="49">
        <v>2.0101105063499021</v>
      </c>
      <c r="AD484" s="49">
        <v>1.96758862490344</v>
      </c>
      <c r="AE484" s="49">
        <v>1.926530316926363</v>
      </c>
      <c r="AF484" s="50">
        <v>1.886803179617363</v>
      </c>
    </row>
    <row r="485" spans="1:32" hidden="1">
      <c r="A485" s="49" t="s">
        <v>800</v>
      </c>
      <c r="B485" s="49">
        <v>4.5376407235728404</v>
      </c>
      <c r="C485" s="49">
        <v>4.3343747780282387</v>
      </c>
      <c r="D485" s="49">
        <v>4.1550445116477626</v>
      </c>
      <c r="E485" s="49">
        <v>3.992909677594946</v>
      </c>
      <c r="F485" s="49">
        <v>3.8436762886301472</v>
      </c>
      <c r="G485" s="49">
        <v>3.7044528700191872</v>
      </c>
      <c r="H485" s="49">
        <v>3.5732064357321041</v>
      </c>
      <c r="I485" s="49">
        <v>3.4484572145818841</v>
      </c>
      <c r="J485" s="49">
        <v>3.3290970462717282</v>
      </c>
      <c r="K485" s="49">
        <v>3.214276096433434</v>
      </c>
      <c r="L485" s="49">
        <v>3.1033293510504638</v>
      </c>
      <c r="M485" s="49">
        <v>3.025991437534552</v>
      </c>
      <c r="N485" s="49">
        <v>2.954106694301577</v>
      </c>
      <c r="O485" s="49">
        <v>2.885931770746561</v>
      </c>
      <c r="P485" s="49">
        <v>2.821160868387079</v>
      </c>
      <c r="Q485" s="49">
        <v>2.758665740376947</v>
      </c>
      <c r="R485" s="49">
        <v>2.697755114433189</v>
      </c>
      <c r="S485" s="49">
        <v>2.6398854155556659</v>
      </c>
      <c r="T485" s="49">
        <v>2.584008610177424</v>
      </c>
      <c r="U485" s="49">
        <v>2.5303043482667871</v>
      </c>
      <c r="V485" s="49">
        <v>2.4779150370520822</v>
      </c>
      <c r="W485" s="49">
        <v>2.4249859701343368</v>
      </c>
      <c r="X485" s="49">
        <v>2.3728374268639341</v>
      </c>
      <c r="Y485" s="49">
        <v>2.3227763545299318</v>
      </c>
      <c r="Z485" s="49">
        <v>2.2796499173477258</v>
      </c>
      <c r="AA485" s="49">
        <v>2.2070251562832022</v>
      </c>
      <c r="AB485" s="49">
        <v>2.1587573378281721</v>
      </c>
      <c r="AC485" s="49">
        <v>2.1123989721258978</v>
      </c>
      <c r="AD485" s="49">
        <v>2.067755119086764</v>
      </c>
      <c r="AE485" s="49">
        <v>2.0246609602596868</v>
      </c>
      <c r="AF485" s="50">
        <v>1.982975909593814</v>
      </c>
    </row>
    <row r="486" spans="1:32" hidden="1">
      <c r="A486" s="49" t="s">
        <v>801</v>
      </c>
      <c r="B486" s="49">
        <v>5.0607133238026858</v>
      </c>
      <c r="C486" s="49">
        <v>4.8330570680233169</v>
      </c>
      <c r="D486" s="49">
        <v>4.6327021873886851</v>
      </c>
      <c r="E486" s="49">
        <v>4.4519501883843091</v>
      </c>
      <c r="F486" s="49">
        <v>4.2858965009658743</v>
      </c>
      <c r="G486" s="49">
        <v>4.1312384234031718</v>
      </c>
      <c r="H486" s="49">
        <v>3.9856537877281939</v>
      </c>
      <c r="I486" s="49">
        <v>3.8474522984767399</v>
      </c>
      <c r="J486" s="49">
        <v>3.715368115000079</v>
      </c>
      <c r="K486" s="49">
        <v>3.5884304619357552</v>
      </c>
      <c r="L486" s="49">
        <v>3.4658796728664418</v>
      </c>
      <c r="M486" s="49">
        <v>3.3790795377336922</v>
      </c>
      <c r="N486" s="49">
        <v>3.2984790290859212</v>
      </c>
      <c r="O486" s="49">
        <v>3.222091977792807</v>
      </c>
      <c r="P486" s="49">
        <v>3.1495711639086279</v>
      </c>
      <c r="Q486" s="49">
        <v>3.0796307719642622</v>
      </c>
      <c r="R486" s="49">
        <v>3.0114829514425918</v>
      </c>
      <c r="S486" s="49">
        <v>2.946790573739182</v>
      </c>
      <c r="T486" s="49">
        <v>2.8843586966460788</v>
      </c>
      <c r="U486" s="49">
        <v>2.8243932537381231</v>
      </c>
      <c r="V486" s="49">
        <v>2.7659160284288191</v>
      </c>
      <c r="W486" s="49">
        <v>2.7068170613131159</v>
      </c>
      <c r="X486" s="49">
        <v>2.6485963344569572</v>
      </c>
      <c r="Y486" s="49">
        <v>2.592746166927232</v>
      </c>
      <c r="Z486" s="49">
        <v>2.5448006436729149</v>
      </c>
      <c r="AA486" s="49">
        <v>2.463165026427808</v>
      </c>
      <c r="AB486" s="49">
        <v>2.40932525559472</v>
      </c>
      <c r="AC486" s="49">
        <v>2.3576534091683299</v>
      </c>
      <c r="AD486" s="49">
        <v>2.307927057243909</v>
      </c>
      <c r="AE486" s="49">
        <v>2.2599581627222651</v>
      </c>
      <c r="AF486" s="50">
        <v>2.2135863564814491</v>
      </c>
    </row>
    <row r="487" spans="1:32" hidden="1">
      <c r="A487" s="49" t="s">
        <v>802</v>
      </c>
      <c r="B487" s="49">
        <v>6.979745372969365</v>
      </c>
      <c r="C487" s="49">
        <v>6.6985386795033461</v>
      </c>
      <c r="D487" s="49">
        <v>6.4279908186712138</v>
      </c>
      <c r="E487" s="49">
        <v>6.1654087989048687</v>
      </c>
      <c r="F487" s="49">
        <v>5.9088470460938813</v>
      </c>
      <c r="G487" s="49">
        <v>5.6568478899895194</v>
      </c>
      <c r="H487" s="49">
        <v>5.4082849288495147</v>
      </c>
      <c r="I487" s="49">
        <v>5.1622640023244184</v>
      </c>
      <c r="J487" s="49">
        <v>4.9180581206687313</v>
      </c>
      <c r="K487" s="49">
        <v>4.6750632830484076</v>
      </c>
      <c r="L487" s="49">
        <v>4.432767619750221</v>
      </c>
      <c r="M487" s="49">
        <v>4.3330026173471703</v>
      </c>
      <c r="N487" s="49">
        <v>4.2477227907035768</v>
      </c>
      <c r="O487" s="49">
        <v>4.1638979174927568</v>
      </c>
      <c r="P487" s="49">
        <v>4.0816378570279124</v>
      </c>
      <c r="Q487" s="49">
        <v>4.0014189029712686</v>
      </c>
      <c r="R487" s="49">
        <v>3.92180680960315</v>
      </c>
      <c r="S487" s="49">
        <v>3.843036301877369</v>
      </c>
      <c r="T487" s="49">
        <v>3.7676302789274452</v>
      </c>
      <c r="U487" s="49">
        <v>3.6915653182983341</v>
      </c>
      <c r="V487" s="49">
        <v>3.615130881630507</v>
      </c>
      <c r="W487" s="49">
        <v>3.5459942187179259</v>
      </c>
      <c r="X487" s="49">
        <v>3.4778905564210949</v>
      </c>
      <c r="Y487" s="49">
        <v>3.410031634279421</v>
      </c>
      <c r="Z487" s="49">
        <v>3.346471636214269</v>
      </c>
      <c r="AA487" s="49">
        <v>3.2461865389321241</v>
      </c>
      <c r="AB487" s="49">
        <v>3.173848053342311</v>
      </c>
      <c r="AC487" s="49">
        <v>3.1021852271645201</v>
      </c>
      <c r="AD487" s="49">
        <v>3.0310790326955148</v>
      </c>
      <c r="AE487" s="49">
        <v>2.9604237039488468</v>
      </c>
      <c r="AF487" s="50">
        <v>2.890124502583816</v>
      </c>
    </row>
    <row r="488" spans="1:32" hidden="1">
      <c r="A488" s="49" t="s">
        <v>803</v>
      </c>
      <c r="B488" s="49">
        <v>8.7501389328599917</v>
      </c>
      <c r="C488" s="49">
        <v>8.409885589278904</v>
      </c>
      <c r="D488" s="49">
        <v>8.0837717593997507</v>
      </c>
      <c r="E488" s="49">
        <v>7.7681554785426066</v>
      </c>
      <c r="F488" s="49">
        <v>7.460400327313792</v>
      </c>
      <c r="G488" s="49">
        <v>7.1585256772252297</v>
      </c>
      <c r="H488" s="49">
        <v>6.8609955481614788</v>
      </c>
      <c r="I488" s="49">
        <v>6.5665850759784226</v>
      </c>
      <c r="J488" s="49">
        <v>6.2742927195402718</v>
      </c>
      <c r="K488" s="49">
        <v>5.9832805992619011</v>
      </c>
      <c r="L488" s="49">
        <v>5.6928327729032668</v>
      </c>
      <c r="M488" s="49">
        <v>5.5672755162853624</v>
      </c>
      <c r="N488" s="49">
        <v>5.4612005772061574</v>
      </c>
      <c r="O488" s="49">
        <v>5.3570223182772834</v>
      </c>
      <c r="P488" s="49">
        <v>5.2548869102164888</v>
      </c>
      <c r="Q488" s="49">
        <v>5.1554343175801272</v>
      </c>
      <c r="R488" s="49">
        <v>5.0567287006197139</v>
      </c>
      <c r="S488" s="49">
        <v>4.9590848364776328</v>
      </c>
      <c r="T488" s="49">
        <v>4.8658999531581753</v>
      </c>
      <c r="U488" s="49">
        <v>4.771750412267588</v>
      </c>
      <c r="V488" s="49">
        <v>4.6770254234314654</v>
      </c>
      <c r="W488" s="49">
        <v>4.5923884438044604</v>
      </c>
      <c r="X488" s="49">
        <v>4.5089684698132437</v>
      </c>
      <c r="Y488" s="49">
        <v>4.425692948057999</v>
      </c>
      <c r="Z488" s="49">
        <v>4.34799665065204</v>
      </c>
      <c r="AA488" s="49">
        <v>4.2207799248313158</v>
      </c>
      <c r="AB488" s="49">
        <v>4.1308967153877294</v>
      </c>
      <c r="AC488" s="49">
        <v>4.0416954867426202</v>
      </c>
      <c r="AD488" s="49">
        <v>3.953001074289844</v>
      </c>
      <c r="AE488" s="49">
        <v>3.8646554826537538</v>
      </c>
      <c r="AF488" s="50">
        <v>3.7765148047976291</v>
      </c>
    </row>
    <row r="489" spans="1:32" hidden="1">
      <c r="A489" s="49" t="s">
        <v>804</v>
      </c>
      <c r="B489" s="49">
        <v>20.570702750685751</v>
      </c>
      <c r="C489" s="49">
        <v>19.77345032169676</v>
      </c>
      <c r="D489" s="49">
        <v>19.053591001183491</v>
      </c>
      <c r="E489" s="49">
        <v>18.38777523717259</v>
      </c>
      <c r="F489" s="49">
        <v>17.76117295922365</v>
      </c>
      <c r="G489" s="49">
        <v>17.163756526706869</v>
      </c>
      <c r="H489" s="49">
        <v>16.588403989138438</v>
      </c>
      <c r="I489" s="49">
        <v>16.02984964833669</v>
      </c>
      <c r="J489" s="49">
        <v>15.48406550073231</v>
      </c>
      <c r="K489" s="49">
        <v>14.947877555061799</v>
      </c>
      <c r="L489" s="49">
        <v>14.418717566693161</v>
      </c>
      <c r="M489" s="49">
        <v>14.04939085090456</v>
      </c>
      <c r="N489" s="49">
        <v>13.72332764547558</v>
      </c>
      <c r="O489" s="49">
        <v>13.424995677566621</v>
      </c>
      <c r="P489" s="49">
        <v>13.148021454154209</v>
      </c>
      <c r="Q489" s="49">
        <v>12.888499440535099</v>
      </c>
      <c r="R489" s="49">
        <v>12.645237938945449</v>
      </c>
      <c r="S489" s="49">
        <v>12.41162129461663</v>
      </c>
      <c r="T489" s="49">
        <v>12.18828645986644</v>
      </c>
      <c r="U489" s="49">
        <v>11.976209166704701</v>
      </c>
      <c r="V489" s="49">
        <v>11.766778207656911</v>
      </c>
      <c r="W489" s="49">
        <v>11.53548445053624</v>
      </c>
      <c r="X489" s="49">
        <v>11.3111144904168</v>
      </c>
      <c r="Y489" s="49">
        <v>11.097123124509521</v>
      </c>
      <c r="Z489" s="49">
        <v>10.90033059122349</v>
      </c>
      <c r="AA489" s="49">
        <v>10.62343284044489</v>
      </c>
      <c r="AB489" s="49">
        <v>10.42009014137591</v>
      </c>
      <c r="AC489" s="49">
        <v>10.22340552945537</v>
      </c>
      <c r="AD489" s="49">
        <v>10.03229733126939</v>
      </c>
      <c r="AE489" s="49">
        <v>9.8458677640304231</v>
      </c>
      <c r="AF489" s="50">
        <v>9.6633611456982855</v>
      </c>
    </row>
    <row r="490" spans="1:32" hidden="1">
      <c r="A490" s="49" t="s">
        <v>805</v>
      </c>
      <c r="B490" s="49">
        <v>24.130632716107279</v>
      </c>
      <c r="C490" s="49">
        <v>23.218166360668292</v>
      </c>
      <c r="D490" s="49">
        <v>22.401708377440709</v>
      </c>
      <c r="E490" s="49">
        <v>21.65241798763288</v>
      </c>
      <c r="F490" s="49">
        <v>20.951979710658939</v>
      </c>
      <c r="G490" s="49">
        <v>20.28800997585714</v>
      </c>
      <c r="H490" s="49">
        <v>19.651713236127211</v>
      </c>
      <c r="I490" s="49">
        <v>19.03658509139515</v>
      </c>
      <c r="J490" s="49">
        <v>18.437647807601309</v>
      </c>
      <c r="K490" s="49">
        <v>17.85097601589035</v>
      </c>
      <c r="L490" s="49">
        <v>17.273389686987649</v>
      </c>
      <c r="M490" s="49">
        <v>16.834059748161039</v>
      </c>
      <c r="N490" s="49">
        <v>16.44843269660646</v>
      </c>
      <c r="O490" s="49">
        <v>16.097228611553678</v>
      </c>
      <c r="P490" s="49">
        <v>15.77253912232303</v>
      </c>
      <c r="Q490" s="49">
        <v>15.46951933059264</v>
      </c>
      <c r="R490" s="49">
        <v>15.18669484952944</v>
      </c>
      <c r="S490" s="49">
        <v>14.915849889892231</v>
      </c>
      <c r="T490" s="49">
        <v>14.657779779374581</v>
      </c>
      <c r="U490" s="49">
        <v>14.41370128743416</v>
      </c>
      <c r="V490" s="49">
        <v>14.172913548235639</v>
      </c>
      <c r="W490" s="49">
        <v>13.90406479039792</v>
      </c>
      <c r="X490" s="49">
        <v>13.644155663278299</v>
      </c>
      <c r="Y490" s="49">
        <v>13.39751506571422</v>
      </c>
      <c r="Z490" s="49">
        <v>13.17267472393082</v>
      </c>
      <c r="AA490" s="49">
        <v>12.848412648277179</v>
      </c>
      <c r="AB490" s="49">
        <v>12.616200675456881</v>
      </c>
      <c r="AC490" s="49">
        <v>12.392741148247691</v>
      </c>
      <c r="AD490" s="49">
        <v>12.176719230180691</v>
      </c>
      <c r="AE490" s="49">
        <v>11.967048663240121</v>
      </c>
      <c r="AF490" s="50">
        <v>11.76282014131403</v>
      </c>
    </row>
    <row r="491" spans="1:32" hidden="1">
      <c r="A491" s="49" t="s">
        <v>806</v>
      </c>
      <c r="B491" s="49">
        <v>8.499902189292154</v>
      </c>
      <c r="C491" s="49">
        <v>8.0213709734033642</v>
      </c>
      <c r="D491" s="49">
        <v>7.5684311961641022</v>
      </c>
      <c r="E491" s="49">
        <v>7.1337216100652263</v>
      </c>
      <c r="F491" s="49">
        <v>6.7125250640777452</v>
      </c>
      <c r="G491" s="49">
        <v>6.3016431603213956</v>
      </c>
      <c r="H491" s="49">
        <v>5.8988087960805844</v>
      </c>
      <c r="I491" s="49">
        <v>5.5023560099013817</v>
      </c>
      <c r="J491" s="49">
        <v>5.111023273462072</v>
      </c>
      <c r="K491" s="49">
        <v>4.7238305933960234</v>
      </c>
      <c r="L491" s="49">
        <v>4.3399996420083991</v>
      </c>
      <c r="M491" s="49">
        <v>4.2142180202995219</v>
      </c>
      <c r="N491" s="49">
        <v>4.0930758708274757</v>
      </c>
      <c r="O491" s="49">
        <v>3.9750024771775472</v>
      </c>
      <c r="P491" s="49">
        <v>3.859728342378276</v>
      </c>
      <c r="Q491" s="49">
        <v>3.7462379006485169</v>
      </c>
      <c r="R491" s="49">
        <v>3.633910962822716</v>
      </c>
      <c r="S491" s="49">
        <v>3.524072867877825</v>
      </c>
      <c r="T491" s="49">
        <v>3.4157791479394231</v>
      </c>
      <c r="U491" s="49">
        <v>3.3091972504561911</v>
      </c>
      <c r="V491" s="49">
        <v>3.2035547675019989</v>
      </c>
      <c r="W491" s="49">
        <v>3.0984162100363601</v>
      </c>
      <c r="X491" s="49">
        <v>2.9935348430349351</v>
      </c>
      <c r="Y491" s="49">
        <v>2.8900904633551741</v>
      </c>
      <c r="Z491" s="49">
        <v>2.7924416026244891</v>
      </c>
      <c r="AA491" s="49">
        <v>2.6678219736965669</v>
      </c>
      <c r="AB491" s="49">
        <v>2.564683912444413</v>
      </c>
      <c r="AC491" s="49">
        <v>2.4628166066538819</v>
      </c>
      <c r="AD491" s="49">
        <v>2.3620397927228329</v>
      </c>
      <c r="AE491" s="49">
        <v>2.2622006809060569</v>
      </c>
      <c r="AF491" s="50">
        <v>2.1631685594155958</v>
      </c>
    </row>
    <row r="492" spans="1:32" hidden="1">
      <c r="A492" s="49" t="s">
        <v>807</v>
      </c>
      <c r="B492" s="49">
        <v>8.8251596108933086</v>
      </c>
      <c r="C492" s="49">
        <v>8.3292474753286605</v>
      </c>
      <c r="D492" s="49">
        <v>7.8604361008680366</v>
      </c>
      <c r="E492" s="49">
        <v>7.410882343360802</v>
      </c>
      <c r="F492" s="49">
        <v>6.975559436802123</v>
      </c>
      <c r="G492" s="49">
        <v>6.5510582781937767</v>
      </c>
      <c r="H492" s="49">
        <v>6.134961664247375</v>
      </c>
      <c r="I492" s="49">
        <v>5.7254926072816463</v>
      </c>
      <c r="J492" s="49">
        <v>5.3213047972275573</v>
      </c>
      <c r="K492" s="49">
        <v>4.9213516858940949</v>
      </c>
      <c r="L492" s="49">
        <v>4.5248014055577457</v>
      </c>
      <c r="M492" s="49">
        <v>4.3938197880129124</v>
      </c>
      <c r="N492" s="49">
        <v>4.2677649120621162</v>
      </c>
      <c r="O492" s="49">
        <v>4.1449664672951716</v>
      </c>
      <c r="P492" s="49">
        <v>4.0251381279957776</v>
      </c>
      <c r="Q492" s="49">
        <v>3.907199842545908</v>
      </c>
      <c r="R492" s="49">
        <v>3.7904920319992552</v>
      </c>
      <c r="S492" s="49">
        <v>3.676424877179393</v>
      </c>
      <c r="T492" s="49">
        <v>3.5639938225645609</v>
      </c>
      <c r="U492" s="49">
        <v>3.4533772247557888</v>
      </c>
      <c r="V492" s="49">
        <v>3.3437534417607409</v>
      </c>
      <c r="W492" s="49">
        <v>3.2345685154023331</v>
      </c>
      <c r="X492" s="49">
        <v>3.125683367380391</v>
      </c>
      <c r="Y492" s="49">
        <v>3.0183556895820138</v>
      </c>
      <c r="Z492" s="49">
        <v>2.917233212578382</v>
      </c>
      <c r="AA492" s="49">
        <v>2.787387408031718</v>
      </c>
      <c r="AB492" s="49">
        <v>2.6804660690534758</v>
      </c>
      <c r="AC492" s="49">
        <v>2.5749311595290338</v>
      </c>
      <c r="AD492" s="49">
        <v>2.4705927197602069</v>
      </c>
      <c r="AE492" s="49">
        <v>2.3672898770730888</v>
      </c>
      <c r="AF492" s="50">
        <v>2.2648851348884631</v>
      </c>
    </row>
    <row r="493" spans="1:32" hidden="1">
      <c r="A493" s="49" t="s">
        <v>808</v>
      </c>
      <c r="B493" s="49">
        <v>9.5993182351114719</v>
      </c>
      <c r="C493" s="49">
        <v>9.061556372852543</v>
      </c>
      <c r="D493" s="49">
        <v>8.554687764624024</v>
      </c>
      <c r="E493" s="49">
        <v>8.0696677579782481</v>
      </c>
      <c r="F493" s="49">
        <v>7.600697272513929</v>
      </c>
      <c r="G493" s="49">
        <v>7.1438413084981551</v>
      </c>
      <c r="H493" s="49">
        <v>6.6963077504306128</v>
      </c>
      <c r="I493" s="49">
        <v>6.2560420363535263</v>
      </c>
      <c r="J493" s="49">
        <v>5.8214856473374912</v>
      </c>
      <c r="K493" s="49">
        <v>5.3914252084072816</v>
      </c>
      <c r="L493" s="49">
        <v>4.9648944135833366</v>
      </c>
      <c r="M493" s="49">
        <v>4.8216122495641729</v>
      </c>
      <c r="N493" s="49">
        <v>4.683963207901189</v>
      </c>
      <c r="O493" s="49">
        <v>4.5500344806255404</v>
      </c>
      <c r="P493" s="49">
        <v>4.4195001402461358</v>
      </c>
      <c r="Q493" s="49">
        <v>4.2911225219938682</v>
      </c>
      <c r="R493" s="49">
        <v>4.1641456405460868</v>
      </c>
      <c r="S493" s="49">
        <v>4.0401907289033741</v>
      </c>
      <c r="T493" s="49">
        <v>3.918105694502978</v>
      </c>
      <c r="U493" s="49">
        <v>3.7980970464790951</v>
      </c>
      <c r="V493" s="49">
        <v>3.679221669283534</v>
      </c>
      <c r="W493" s="49">
        <v>3.5609530682908712</v>
      </c>
      <c r="X493" s="49">
        <v>3.442985529449694</v>
      </c>
      <c r="Y493" s="49">
        <v>3.326764485934298</v>
      </c>
      <c r="Z493" s="49">
        <v>3.2176321296778529</v>
      </c>
      <c r="AA493" s="49">
        <v>3.075435576867815</v>
      </c>
      <c r="AB493" s="49">
        <v>2.9595471519786449</v>
      </c>
      <c r="AC493" s="49">
        <v>2.8452058586384208</v>
      </c>
      <c r="AD493" s="49">
        <v>2.7321924138920659</v>
      </c>
      <c r="AE493" s="49">
        <v>2.6203209725985999</v>
      </c>
      <c r="AF493" s="50">
        <v>2.5094325574040548</v>
      </c>
    </row>
    <row r="494" spans="1:32" hidden="1">
      <c r="A494" s="49" t="s">
        <v>809</v>
      </c>
      <c r="B494" s="49">
        <v>3.2613304045088451</v>
      </c>
      <c r="C494" s="49">
        <v>3.1702949146844581</v>
      </c>
      <c r="D494" s="49">
        <v>3.0862196510299591</v>
      </c>
      <c r="E494" s="49">
        <v>3.007589020702341</v>
      </c>
      <c r="F494" s="49">
        <v>2.933322026734801</v>
      </c>
      <c r="G494" s="49">
        <v>2.8626215162816289</v>
      </c>
      <c r="H494" s="49">
        <v>2.7948833194786822</v>
      </c>
      <c r="I494" s="49">
        <v>2.7296388980301058</v>
      </c>
      <c r="J494" s="49">
        <v>2.6665177307464192</v>
      </c>
      <c r="K494" s="49">
        <v>2.605221832545507</v>
      </c>
      <c r="L494" s="49">
        <v>2.5455080082753549</v>
      </c>
      <c r="M494" s="49">
        <v>2.4926838442263062</v>
      </c>
      <c r="N494" s="49">
        <v>2.4497607527417959</v>
      </c>
      <c r="O494" s="49">
        <v>2.4081448706462329</v>
      </c>
      <c r="P494" s="49">
        <v>2.3678986389394541</v>
      </c>
      <c r="Q494" s="49">
        <v>2.3293235801626748</v>
      </c>
      <c r="R494" s="49">
        <v>2.2914741624385511</v>
      </c>
      <c r="S494" s="49">
        <v>2.254497476955609</v>
      </c>
      <c r="T494" s="49">
        <v>2.2200264057061889</v>
      </c>
      <c r="U494" s="49">
        <v>2.1854373871438142</v>
      </c>
      <c r="V494" s="49">
        <v>2.150916815805322</v>
      </c>
      <c r="W494" s="49">
        <v>2.1201636866055988</v>
      </c>
      <c r="X494" s="49">
        <v>2.0905520837837059</v>
      </c>
      <c r="Y494" s="49">
        <v>2.0615731979287961</v>
      </c>
      <c r="Z494" s="49">
        <v>2.0358452338056412</v>
      </c>
      <c r="AA494" s="49">
        <v>1.98691244866947</v>
      </c>
      <c r="AB494" s="49">
        <v>1.9564991228731501</v>
      </c>
      <c r="AC494" s="49">
        <v>1.927009654414316</v>
      </c>
      <c r="AD494" s="49">
        <v>1.898369975941036</v>
      </c>
      <c r="AE494" s="49">
        <v>1.8705152429687311</v>
      </c>
      <c r="AF494" s="50">
        <v>1.8433883442917509</v>
      </c>
    </row>
    <row r="495" spans="1:32" hidden="1">
      <c r="A495" s="49" t="s">
        <v>810</v>
      </c>
      <c r="B495" s="49">
        <v>3.9246145382078339</v>
      </c>
      <c r="C495" s="49">
        <v>3.8160312249007582</v>
      </c>
      <c r="D495" s="49">
        <v>3.715927907382496</v>
      </c>
      <c r="E495" s="49">
        <v>3.6224274428252761</v>
      </c>
      <c r="F495" s="49">
        <v>3.534189800348194</v>
      </c>
      <c r="G495" s="49">
        <v>3.4502257520343309</v>
      </c>
      <c r="H495" s="49">
        <v>3.3697845693636062</v>
      </c>
      <c r="I495" s="49">
        <v>3.2922831298140771</v>
      </c>
      <c r="J495" s="49">
        <v>3.2172594154268568</v>
      </c>
      <c r="K495" s="49">
        <v>3.1443410075649409</v>
      </c>
      <c r="L495" s="49">
        <v>3.073223142046893</v>
      </c>
      <c r="M495" s="49">
        <v>3.0093905898558981</v>
      </c>
      <c r="N495" s="49">
        <v>2.9576444667853359</v>
      </c>
      <c r="O495" s="49">
        <v>2.9074876244747139</v>
      </c>
      <c r="P495" s="49">
        <v>2.8589963471611739</v>
      </c>
      <c r="Q495" s="49">
        <v>2.812538899862099</v>
      </c>
      <c r="R495" s="49">
        <v>2.7669605047747541</v>
      </c>
      <c r="S495" s="49">
        <v>2.7224408650611318</v>
      </c>
      <c r="T495" s="49">
        <v>2.6809741250654979</v>
      </c>
      <c r="U495" s="49">
        <v>2.6393563348401501</v>
      </c>
      <c r="V495" s="49">
        <v>2.5978152528679721</v>
      </c>
      <c r="W495" s="49">
        <v>2.560883362035455</v>
      </c>
      <c r="X495" s="49">
        <v>2.5253367399706241</v>
      </c>
      <c r="Y495" s="49">
        <v>2.4905540705045821</v>
      </c>
      <c r="Z495" s="49">
        <v>2.459731809753118</v>
      </c>
      <c r="AA495" s="49">
        <v>2.400572721186534</v>
      </c>
      <c r="AB495" s="49">
        <v>2.3640152206394949</v>
      </c>
      <c r="AC495" s="49">
        <v>2.328577570153803</v>
      </c>
      <c r="AD495" s="49">
        <v>2.2941692966155922</v>
      </c>
      <c r="AE495" s="49">
        <v>2.2607111999870591</v>
      </c>
      <c r="AF495" s="50">
        <v>2.2281335323853599</v>
      </c>
    </row>
    <row r="496" spans="1:32" hidden="1">
      <c r="A496" s="49" t="s">
        <v>811</v>
      </c>
      <c r="B496" s="49">
        <v>5.1250104848518507</v>
      </c>
      <c r="C496" s="49">
        <v>4.9839714420256103</v>
      </c>
      <c r="D496" s="49">
        <v>4.8541503670314166</v>
      </c>
      <c r="E496" s="49">
        <v>4.733050689008012</v>
      </c>
      <c r="F496" s="49">
        <v>4.6188895059947193</v>
      </c>
      <c r="G496" s="49">
        <v>4.5103500149425484</v>
      </c>
      <c r="H496" s="49">
        <v>4.4064322762615831</v>
      </c>
      <c r="I496" s="49">
        <v>4.3063590029832826</v>
      </c>
      <c r="J496" s="49">
        <v>4.2095137617565896</v>
      </c>
      <c r="K496" s="49">
        <v>4.1153991009327253</v>
      </c>
      <c r="L496" s="49">
        <v>4.023607382708553</v>
      </c>
      <c r="M496" s="49">
        <v>3.9399606786829908</v>
      </c>
      <c r="N496" s="49">
        <v>3.872307105883749</v>
      </c>
      <c r="O496" s="49">
        <v>3.8067465608221078</v>
      </c>
      <c r="P496" s="49">
        <v>3.743379616022676</v>
      </c>
      <c r="Q496" s="49">
        <v>3.682693162077161</v>
      </c>
      <c r="R496" s="49">
        <v>3.623158618575824</v>
      </c>
      <c r="S496" s="49">
        <v>3.5650136589600669</v>
      </c>
      <c r="T496" s="49">
        <v>3.5108959830918711</v>
      </c>
      <c r="U496" s="49">
        <v>3.4565667234182862</v>
      </c>
      <c r="V496" s="49">
        <v>3.4023275079808739</v>
      </c>
      <c r="W496" s="49">
        <v>3.354189385934101</v>
      </c>
      <c r="X496" s="49">
        <v>3.3078737325264331</v>
      </c>
      <c r="Y496" s="49">
        <v>3.262558880305551</v>
      </c>
      <c r="Z496" s="49">
        <v>3.222471138465234</v>
      </c>
      <c r="AA496" s="49">
        <v>3.1449091440974279</v>
      </c>
      <c r="AB496" s="49">
        <v>3.097221967024161</v>
      </c>
      <c r="AC496" s="49">
        <v>3.0510066444615989</v>
      </c>
      <c r="AD496" s="49">
        <v>3.006143484662565</v>
      </c>
      <c r="AE496" s="49">
        <v>2.9625277165449142</v>
      </c>
      <c r="AF496" s="50">
        <v>2.9200670793465542</v>
      </c>
    </row>
    <row r="497" spans="1:32" hidden="1">
      <c r="A497" s="49" t="s">
        <v>812</v>
      </c>
      <c r="B497" s="49">
        <v>4.7124360998672197</v>
      </c>
      <c r="C497" s="49">
        <v>4.5611657781734039</v>
      </c>
      <c r="D497" s="49">
        <v>4.4291296716317303</v>
      </c>
      <c r="E497" s="49">
        <v>4.3108499059653154</v>
      </c>
      <c r="F497" s="49">
        <v>4.2028727324466564</v>
      </c>
      <c r="G497" s="49">
        <v>4.1028854454591874</v>
      </c>
      <c r="H497" s="49">
        <v>4.0092662181721952</v>
      </c>
      <c r="I497" s="49">
        <v>3.920835324860636</v>
      </c>
      <c r="J497" s="49">
        <v>3.8367087168841461</v>
      </c>
      <c r="K497" s="49">
        <v>3.7562073651762948</v>
      </c>
      <c r="L497" s="49">
        <v>3.6787987432985099</v>
      </c>
      <c r="M497" s="49">
        <v>3.583011532631053</v>
      </c>
      <c r="N497" s="49">
        <v>3.4989261822718891</v>
      </c>
      <c r="O497" s="49">
        <v>3.4225102484645178</v>
      </c>
      <c r="P497" s="49">
        <v>3.3520916693688618</v>
      </c>
      <c r="Q497" s="49">
        <v>3.2866387533854091</v>
      </c>
      <c r="R497" s="49">
        <v>3.225814988101293</v>
      </c>
      <c r="S497" s="49">
        <v>3.1679206165795111</v>
      </c>
      <c r="T497" s="49">
        <v>3.1130947180783362</v>
      </c>
      <c r="U497" s="49">
        <v>3.0615607741133859</v>
      </c>
      <c r="V497" s="49">
        <v>3.0111396998166602</v>
      </c>
      <c r="W497" s="49">
        <v>2.9546722032185522</v>
      </c>
      <c r="X497" s="49">
        <v>2.900552069787429</v>
      </c>
      <c r="Y497" s="49">
        <v>2.849633318909929</v>
      </c>
      <c r="Z497" s="49">
        <v>2.8036043375322239</v>
      </c>
      <c r="AA497" s="49">
        <v>2.7382511792303941</v>
      </c>
      <c r="AB497" s="49">
        <v>2.6918176844574582</v>
      </c>
      <c r="AC497" s="49">
        <v>2.6476420888596892</v>
      </c>
      <c r="AD497" s="49">
        <v>2.6054543127338299</v>
      </c>
      <c r="AE497" s="49">
        <v>2.5650321301775558</v>
      </c>
      <c r="AF497" s="50">
        <v>2.5261904755053521</v>
      </c>
    </row>
    <row r="498" spans="1:32" hidden="1">
      <c r="A498" s="49" t="s">
        <v>813</v>
      </c>
      <c r="B498" s="49">
        <v>6.405211557114681</v>
      </c>
      <c r="C498" s="49">
        <v>6.1213152718791974</v>
      </c>
      <c r="D498" s="49">
        <v>5.8694080495554042</v>
      </c>
      <c r="E498" s="49">
        <v>5.640476630531694</v>
      </c>
      <c r="F498" s="49">
        <v>5.4287781922425111</v>
      </c>
      <c r="G498" s="49">
        <v>5.2304450952687933</v>
      </c>
      <c r="H498" s="49">
        <v>5.0427576025276757</v>
      </c>
      <c r="I498" s="49">
        <v>4.863735747970404</v>
      </c>
      <c r="J498" s="49">
        <v>4.6918965294209674</v>
      </c>
      <c r="K498" s="49">
        <v>4.5261024359143232</v>
      </c>
      <c r="L498" s="49">
        <v>4.3654631579974001</v>
      </c>
      <c r="M498" s="49">
        <v>4.2581014328492257</v>
      </c>
      <c r="N498" s="49">
        <v>4.1580296874552216</v>
      </c>
      <c r="O498" s="49">
        <v>4.0629317341435209</v>
      </c>
      <c r="P498" s="49">
        <v>3.9724008703855769</v>
      </c>
      <c r="Q498" s="49">
        <v>3.8849378259960661</v>
      </c>
      <c r="R498" s="49">
        <v>3.7996237336180072</v>
      </c>
      <c r="S498" s="49">
        <v>3.7183928120681009</v>
      </c>
      <c r="T498" s="49">
        <v>3.6398522907905781</v>
      </c>
      <c r="U498" s="49">
        <v>3.5642403043932869</v>
      </c>
      <c r="V498" s="49">
        <v>3.4904170054954808</v>
      </c>
      <c r="W498" s="49">
        <v>3.4159178071086971</v>
      </c>
      <c r="X498" s="49">
        <v>3.342496145743735</v>
      </c>
      <c r="Y498" s="49">
        <v>3.271887538832162</v>
      </c>
      <c r="Z498" s="49">
        <v>3.2105299182286808</v>
      </c>
      <c r="AA498" s="49">
        <v>3.1100278022076928</v>
      </c>
      <c r="AB498" s="49">
        <v>3.0419184347620298</v>
      </c>
      <c r="AC498" s="49">
        <v>2.9763829591289892</v>
      </c>
      <c r="AD498" s="49">
        <v>2.9131617276669051</v>
      </c>
      <c r="AE498" s="49">
        <v>2.8520351424794219</v>
      </c>
      <c r="AF498" s="50">
        <v>2.79281582695848</v>
      </c>
    </row>
    <row r="499" spans="1:32" hidden="1">
      <c r="A499" s="49" t="s">
        <v>814</v>
      </c>
      <c r="B499" s="49">
        <v>5.1212442893060484</v>
      </c>
      <c r="C499" s="49">
        <v>4.9015494517344589</v>
      </c>
      <c r="D499" s="49">
        <v>4.6883201806525623</v>
      </c>
      <c r="E499" s="49">
        <v>4.4798551714708523</v>
      </c>
      <c r="F499" s="49">
        <v>4.2749219938052789</v>
      </c>
      <c r="G499" s="49">
        <v>4.0725943429039573</v>
      </c>
      <c r="H499" s="49">
        <v>3.8721537798216832</v>
      </c>
      <c r="I499" s="49">
        <v>3.6730275914767159</v>
      </c>
      <c r="J499" s="49">
        <v>3.4747479459977848</v>
      </c>
      <c r="K499" s="49">
        <v>3.276924151482048</v>
      </c>
      <c r="L499" s="49">
        <v>3.0792232746266821</v>
      </c>
      <c r="M499" s="49">
        <v>3.0067520194297588</v>
      </c>
      <c r="N499" s="49">
        <v>2.9430336323717761</v>
      </c>
      <c r="O499" s="49">
        <v>2.8801863238976928</v>
      </c>
      <c r="P499" s="49">
        <v>2.8182742542076191</v>
      </c>
      <c r="Q499" s="49">
        <v>2.75758223142115</v>
      </c>
      <c r="R499" s="49">
        <v>2.6972434528954912</v>
      </c>
      <c r="S499" s="49">
        <v>2.637398019538967</v>
      </c>
      <c r="T499" s="49">
        <v>2.5795619696188461</v>
      </c>
      <c r="U499" s="49">
        <v>2.5213121631363622</v>
      </c>
      <c r="V499" s="49">
        <v>2.4628227907544291</v>
      </c>
      <c r="W499" s="49">
        <v>2.409110450096799</v>
      </c>
      <c r="X499" s="49">
        <v>2.355939779393974</v>
      </c>
      <c r="Y499" s="49">
        <v>2.3028345741963689</v>
      </c>
      <c r="Z499" s="49">
        <v>2.2522179975189531</v>
      </c>
      <c r="AA499" s="49">
        <v>2.1795557971100372</v>
      </c>
      <c r="AB499" s="49">
        <v>2.1235333661143869</v>
      </c>
      <c r="AC499" s="49">
        <v>2.067828267306056</v>
      </c>
      <c r="AD499" s="49">
        <v>2.0123656856271581</v>
      </c>
      <c r="AE499" s="49">
        <v>1.95707886026273</v>
      </c>
      <c r="AF499" s="50">
        <v>1.90190772012763</v>
      </c>
    </row>
    <row r="500" spans="1:32" hidden="1">
      <c r="A500" s="49" t="s">
        <v>815</v>
      </c>
      <c r="B500" s="49">
        <v>5.9589859103006537</v>
      </c>
      <c r="C500" s="49">
        <v>5.7104718873547604</v>
      </c>
      <c r="D500" s="49">
        <v>5.4697035818685169</v>
      </c>
      <c r="E500" s="49">
        <v>5.2345397371782063</v>
      </c>
      <c r="F500" s="49">
        <v>5.0034230846534928</v>
      </c>
      <c r="G500" s="49">
        <v>4.775177098764523</v>
      </c>
      <c r="H500" s="49">
        <v>4.5488832432493158</v>
      </c>
      <c r="I500" s="49">
        <v>4.3238032965367594</v>
      </c>
      <c r="J500" s="49">
        <v>4.0993282508702844</v>
      </c>
      <c r="K500" s="49">
        <v>3.8749435587212471</v>
      </c>
      <c r="L500" s="49">
        <v>3.6502048043925792</v>
      </c>
      <c r="M500" s="49">
        <v>3.5655609398921189</v>
      </c>
      <c r="N500" s="49">
        <v>3.491702504939354</v>
      </c>
      <c r="O500" s="49">
        <v>3.4188735871554008</v>
      </c>
      <c r="P500" s="49">
        <v>3.347151759741426</v>
      </c>
      <c r="Q500" s="49">
        <v>3.276887012757713</v>
      </c>
      <c r="R500" s="49">
        <v>3.207006466168596</v>
      </c>
      <c r="S500" s="49">
        <v>3.1376818260391262</v>
      </c>
      <c r="T500" s="49">
        <v>3.0707825171047198</v>
      </c>
      <c r="U500" s="49">
        <v>3.0033155595935952</v>
      </c>
      <c r="V500" s="49">
        <v>2.935495419309547</v>
      </c>
      <c r="W500" s="49">
        <v>2.8736226416066968</v>
      </c>
      <c r="X500" s="49">
        <v>2.8123686542812409</v>
      </c>
      <c r="Y500" s="49">
        <v>2.751143416276729</v>
      </c>
      <c r="Z500" s="49">
        <v>2.6929285176527711</v>
      </c>
      <c r="AA500" s="49">
        <v>2.6075089889931689</v>
      </c>
      <c r="AB500" s="49">
        <v>2.5425260130990752</v>
      </c>
      <c r="AC500" s="49">
        <v>2.4778716331144932</v>
      </c>
      <c r="AD500" s="49">
        <v>2.4134498759118488</v>
      </c>
      <c r="AE500" s="49">
        <v>2.3491745528239818</v>
      </c>
      <c r="AF500" s="50">
        <v>2.2849675620491929</v>
      </c>
    </row>
    <row r="501" spans="1:32" hidden="1">
      <c r="A501" s="49" t="s">
        <v>816</v>
      </c>
      <c r="B501" s="49">
        <v>7.5011859637421594</v>
      </c>
      <c r="C501" s="49">
        <v>7.1998652312105156</v>
      </c>
      <c r="D501" s="49">
        <v>6.9084695396996656</v>
      </c>
      <c r="E501" s="49">
        <v>6.6240216553669402</v>
      </c>
      <c r="F501" s="49">
        <v>6.34433753135316</v>
      </c>
      <c r="G501" s="49">
        <v>6.0677482621863481</v>
      </c>
      <c r="H501" s="49">
        <v>5.7929319417330607</v>
      </c>
      <c r="I501" s="49">
        <v>5.5188070511823728</v>
      </c>
      <c r="J501" s="49">
        <v>5.2444620943232891</v>
      </c>
      <c r="K501" s="49">
        <v>4.969107504979144</v>
      </c>
      <c r="L501" s="49">
        <v>4.6920417299447461</v>
      </c>
      <c r="M501" s="49">
        <v>4.5847782377558381</v>
      </c>
      <c r="N501" s="49">
        <v>4.4919434493992849</v>
      </c>
      <c r="O501" s="49">
        <v>4.4004613473437351</v>
      </c>
      <c r="P501" s="49">
        <v>4.3104351801193959</v>
      </c>
      <c r="Q501" s="49">
        <v>4.2223331211811654</v>
      </c>
      <c r="R501" s="49">
        <v>4.1347168312281104</v>
      </c>
      <c r="S501" s="49">
        <v>4.0478156657298019</v>
      </c>
      <c r="T501" s="49">
        <v>3.964133092585238</v>
      </c>
      <c r="U501" s="49">
        <v>3.8796586956634882</v>
      </c>
      <c r="V501" s="49">
        <v>3.7946792197360719</v>
      </c>
      <c r="W501" s="49">
        <v>3.7181577791259621</v>
      </c>
      <c r="X501" s="49">
        <v>3.6423261382100991</v>
      </c>
      <c r="Y501" s="49">
        <v>3.566384801364066</v>
      </c>
      <c r="Z501" s="49">
        <v>3.4943083417953771</v>
      </c>
      <c r="AA501" s="49">
        <v>3.3857268146364738</v>
      </c>
      <c r="AB501" s="49">
        <v>3.304283755956698</v>
      </c>
      <c r="AC501" s="49">
        <v>3.223095589312265</v>
      </c>
      <c r="AD501" s="49">
        <v>3.142021198913215</v>
      </c>
      <c r="AE501" s="49">
        <v>3.0609319067539191</v>
      </c>
      <c r="AF501" s="50">
        <v>2.9797091358509369</v>
      </c>
    </row>
    <row r="502" spans="1:32" hidden="1">
      <c r="A502" s="49" t="s">
        <v>817</v>
      </c>
      <c r="B502" s="49">
        <v>6.628426097678128</v>
      </c>
      <c r="C502" s="49">
        <v>6.3360843222035363</v>
      </c>
      <c r="D502" s="49">
        <v>6.0618279013191376</v>
      </c>
      <c r="E502" s="49">
        <v>5.8001480172859354</v>
      </c>
      <c r="F502" s="49">
        <v>5.5475434758694551</v>
      </c>
      <c r="G502" s="49">
        <v>5.3016459651493832</v>
      </c>
      <c r="H502" s="49">
        <v>5.0607735520309589</v>
      </c>
      <c r="I502" s="49">
        <v>4.8236835889696188</v>
      </c>
      <c r="J502" s="49">
        <v>4.5894270697777433</v>
      </c>
      <c r="K502" s="49">
        <v>4.357258312198061</v>
      </c>
      <c r="L502" s="49">
        <v>4.1265765571874677</v>
      </c>
      <c r="M502" s="49">
        <v>4.0163178708420384</v>
      </c>
      <c r="N502" s="49">
        <v>3.9159368225262088</v>
      </c>
      <c r="O502" s="49">
        <v>3.8219109561263971</v>
      </c>
      <c r="P502" s="49">
        <v>3.7327935538226291</v>
      </c>
      <c r="Q502" s="49">
        <v>3.6476976568546839</v>
      </c>
      <c r="R502" s="49">
        <v>3.5663509109592542</v>
      </c>
      <c r="S502" s="49">
        <v>3.4872552425925951</v>
      </c>
      <c r="T502" s="49">
        <v>3.4105531753161951</v>
      </c>
      <c r="U502" s="49">
        <v>3.3364636861210411</v>
      </c>
      <c r="V502" s="49">
        <v>3.2630401037713619</v>
      </c>
      <c r="W502" s="49">
        <v>3.1849500773929069</v>
      </c>
      <c r="X502" s="49">
        <v>3.1084672125977488</v>
      </c>
      <c r="Y502" s="49">
        <v>3.034373009948149</v>
      </c>
      <c r="Z502" s="49">
        <v>2.9642080116210501</v>
      </c>
      <c r="AA502" s="49">
        <v>2.8760210039923662</v>
      </c>
      <c r="AB502" s="49">
        <v>2.8044861762261379</v>
      </c>
      <c r="AC502" s="49">
        <v>2.7345112628546668</v>
      </c>
      <c r="AD502" s="49">
        <v>2.665856019625962</v>
      </c>
      <c r="AE502" s="49">
        <v>2.598322281746138</v>
      </c>
      <c r="AF502" s="50">
        <v>2.5317445064869299</v>
      </c>
    </row>
    <row r="503" spans="1:32" hidden="1">
      <c r="A503" s="49" t="s">
        <v>818</v>
      </c>
      <c r="B503" s="49">
        <v>12.62420457773174</v>
      </c>
      <c r="C503" s="49">
        <v>11.91960525855478</v>
      </c>
      <c r="D503" s="49">
        <v>11.25498500644599</v>
      </c>
      <c r="E503" s="49">
        <v>10.618109589865339</v>
      </c>
      <c r="F503" s="49">
        <v>10.0011078712441</v>
      </c>
      <c r="G503" s="49">
        <v>9.3986147507840609</v>
      </c>
      <c r="H503" s="49">
        <v>8.8068012449541317</v>
      </c>
      <c r="I503" s="49">
        <v>8.2228290856345705</v>
      </c>
      <c r="J503" s="49">
        <v>7.6445255621180888</v>
      </c>
      <c r="K503" s="49">
        <v>7.0701802191477956</v>
      </c>
      <c r="L503" s="49">
        <v>6.4984126130820279</v>
      </c>
      <c r="M503" s="49">
        <v>6.3105996570989564</v>
      </c>
      <c r="N503" s="49">
        <v>6.1298223905396672</v>
      </c>
      <c r="O503" s="49">
        <v>5.953658174615434</v>
      </c>
      <c r="P503" s="49">
        <v>5.7816802851251072</v>
      </c>
      <c r="Q503" s="49">
        <v>5.6123268988460024</v>
      </c>
      <c r="R503" s="49">
        <v>5.4446451656940589</v>
      </c>
      <c r="S503" s="49">
        <v>5.2806433006432023</v>
      </c>
      <c r="T503" s="49">
        <v>5.1188740179270127</v>
      </c>
      <c r="U503" s="49">
        <v>4.9595824751934918</v>
      </c>
      <c r="V503" s="49">
        <v>4.8015896307938633</v>
      </c>
      <c r="W503" s="49">
        <v>4.6454948827401061</v>
      </c>
      <c r="X503" s="49">
        <v>4.4893954863036463</v>
      </c>
      <c r="Y503" s="49">
        <v>4.3350466210371721</v>
      </c>
      <c r="Z503" s="49">
        <v>4.1889266893508053</v>
      </c>
      <c r="AA503" s="49">
        <v>4.0021619405558209</v>
      </c>
      <c r="AB503" s="49">
        <v>3.8470341443669702</v>
      </c>
      <c r="AC503" s="49">
        <v>3.6933204468478018</v>
      </c>
      <c r="AD503" s="49">
        <v>3.5407210202825281</v>
      </c>
      <c r="AE503" s="49">
        <v>3.3889787740479038</v>
      </c>
      <c r="AF503" s="50">
        <v>3.2378708582593498</v>
      </c>
    </row>
    <row r="504" spans="1:32">
      <c r="A504" s="49" t="s">
        <v>819</v>
      </c>
      <c r="B504" s="49">
        <v>2.600285337179268</v>
      </c>
      <c r="C504" s="49">
        <v>2.5245993763388932</v>
      </c>
      <c r="D504" s="49">
        <v>2.4574187335215729</v>
      </c>
      <c r="E504" s="49">
        <v>2.3968807182021208</v>
      </c>
      <c r="F504" s="49">
        <v>2.3416653039212831</v>
      </c>
      <c r="G504" s="49">
        <v>2.2908049418062082</v>
      </c>
      <c r="H504" s="49">
        <v>2.2435705344284469</v>
      </c>
      <c r="I504" s="49">
        <v>2.1993998075820529</v>
      </c>
      <c r="J504" s="49">
        <v>2.1578505392609988</v>
      </c>
      <c r="K504" s="49">
        <v>2.1185690051789119</v>
      </c>
      <c r="L504" s="49">
        <v>2.081268086478401</v>
      </c>
      <c r="M504" s="49">
        <v>2.0260825461940448</v>
      </c>
      <c r="N504" s="49">
        <v>1.9822577310980909</v>
      </c>
      <c r="O504" s="49">
        <v>1.939928642007041</v>
      </c>
      <c r="P504" s="49">
        <v>1.899156073303349</v>
      </c>
      <c r="Q504" s="49">
        <v>1.8602696083161989</v>
      </c>
      <c r="R504" s="49">
        <v>1.8221935866360011</v>
      </c>
      <c r="S504" s="49">
        <v>1.7850895301880609</v>
      </c>
      <c r="T504" s="49">
        <v>1.7507771047010341</v>
      </c>
      <c r="U504" s="49">
        <v>1.716313011166446</v>
      </c>
      <c r="V504" s="49">
        <v>1.6819088899074639</v>
      </c>
      <c r="W504" s="49">
        <v>1.6517912295123609</v>
      </c>
      <c r="X504" s="49">
        <v>1.622895413921781</v>
      </c>
      <c r="Y504" s="49">
        <v>1.594653986325429</v>
      </c>
      <c r="Z504" s="49">
        <v>1.5699523852414849</v>
      </c>
      <c r="AA504" s="49">
        <v>1.519688404775799</v>
      </c>
      <c r="AB504" s="49">
        <v>1.4897862734419749</v>
      </c>
      <c r="AC504" s="49">
        <v>1.460861842084286</v>
      </c>
      <c r="AD504" s="49">
        <v>1.432829592884145</v>
      </c>
      <c r="AE504" s="49">
        <v>1.405614878341102</v>
      </c>
      <c r="AF504" s="50">
        <v>1.3791521420089039</v>
      </c>
    </row>
    <row r="505" spans="1:32">
      <c r="A505" s="49" t="s">
        <v>820</v>
      </c>
      <c r="B505" s="49">
        <v>3.0773020329770842</v>
      </c>
      <c r="C505" s="49">
        <v>2.9920553690175691</v>
      </c>
      <c r="D505" s="49">
        <v>2.9135903713264768</v>
      </c>
      <c r="E505" s="49">
        <v>2.8404432846232832</v>
      </c>
      <c r="F505" s="49">
        <v>2.7715705068907122</v>
      </c>
      <c r="G505" s="49">
        <v>2.7062028252686519</v>
      </c>
      <c r="H505" s="49">
        <v>2.6437575683117611</v>
      </c>
      <c r="I505" s="49">
        <v>2.5837831612107629</v>
      </c>
      <c r="J505" s="49">
        <v>2.5259227648439562</v>
      </c>
      <c r="K505" s="49">
        <v>2.4698896460199991</v>
      </c>
      <c r="L505" s="49">
        <v>2.4154500256231271</v>
      </c>
      <c r="M505" s="49">
        <v>2.3652035884929541</v>
      </c>
      <c r="N505" s="49">
        <v>2.3246065171786849</v>
      </c>
      <c r="O505" s="49">
        <v>2.2852734075512968</v>
      </c>
      <c r="P505" s="49">
        <v>2.247265678573604</v>
      </c>
      <c r="Q505" s="49">
        <v>2.2108781969268949</v>
      </c>
      <c r="R505" s="49">
        <v>2.175188297188587</v>
      </c>
      <c r="S505" s="49">
        <v>2.1403398983759212</v>
      </c>
      <c r="T505" s="49">
        <v>2.1079280678808452</v>
      </c>
      <c r="U505" s="49">
        <v>2.0753910935433</v>
      </c>
      <c r="V505" s="49">
        <v>2.0429110647562552</v>
      </c>
      <c r="W505" s="49">
        <v>2.0140770591704502</v>
      </c>
      <c r="X505" s="49">
        <v>1.986354622335557</v>
      </c>
      <c r="Y505" s="49">
        <v>1.959247098591723</v>
      </c>
      <c r="Z505" s="49">
        <v>1.935315057993368</v>
      </c>
      <c r="AA505" s="49">
        <v>1.8886847469712751</v>
      </c>
      <c r="AB505" s="49">
        <v>1.8601592000458309</v>
      </c>
      <c r="AC505" s="49">
        <v>1.832533328886665</v>
      </c>
      <c r="AD505" s="49">
        <v>1.8057352450778319</v>
      </c>
      <c r="AE505" s="49">
        <v>1.779702022735459</v>
      </c>
      <c r="AF505" s="50">
        <v>1.754378250481744</v>
      </c>
    </row>
    <row r="506" spans="1:32">
      <c r="A506" s="49" t="s">
        <v>821</v>
      </c>
      <c r="B506" s="49">
        <v>3.1787871396868912</v>
      </c>
      <c r="C506" s="49">
        <v>3.0858992201968598</v>
      </c>
      <c r="D506" s="49">
        <v>3.003577918747347</v>
      </c>
      <c r="E506" s="49">
        <v>2.9295073044498858</v>
      </c>
      <c r="F506" s="49">
        <v>2.8620461487328761</v>
      </c>
      <c r="G506" s="49">
        <v>2.7999914673252011</v>
      </c>
      <c r="H506" s="49">
        <v>2.7424367511071588</v>
      </c>
      <c r="I506" s="49">
        <v>2.688682909869184</v>
      </c>
      <c r="J506" s="49">
        <v>2.6381801209438378</v>
      </c>
      <c r="K506" s="49">
        <v>2.5904885966163911</v>
      </c>
      <c r="L506" s="49">
        <v>2.545251364633105</v>
      </c>
      <c r="M506" s="49">
        <v>2.477896295400901</v>
      </c>
      <c r="N506" s="49">
        <v>2.4246461926173661</v>
      </c>
      <c r="O506" s="49">
        <v>2.3732448430351858</v>
      </c>
      <c r="P506" s="49">
        <v>2.3237681418367822</v>
      </c>
      <c r="Q506" s="49">
        <v>2.2766260253613591</v>
      </c>
      <c r="R506" s="49">
        <v>2.230482114586787</v>
      </c>
      <c r="S506" s="49">
        <v>2.1855373855967981</v>
      </c>
      <c r="T506" s="49">
        <v>2.144053730593019</v>
      </c>
      <c r="U506" s="49">
        <v>2.1023733787371879</v>
      </c>
      <c r="V506" s="49">
        <v>2.060759462736018</v>
      </c>
      <c r="W506" s="49">
        <v>2.0244745271573659</v>
      </c>
      <c r="X506" s="49">
        <v>1.989687522220577</v>
      </c>
      <c r="Y506" s="49">
        <v>1.955692925046012</v>
      </c>
      <c r="Z506" s="49">
        <v>1.9260756600692039</v>
      </c>
      <c r="AA506" s="49">
        <v>1.8646792267207051</v>
      </c>
      <c r="AB506" s="49">
        <v>1.828561865204734</v>
      </c>
      <c r="AC506" s="49">
        <v>1.793638705626732</v>
      </c>
      <c r="AD506" s="49">
        <v>1.7598031719693079</v>
      </c>
      <c r="AE506" s="49">
        <v>1.726962213006922</v>
      </c>
      <c r="AF506" s="50">
        <v>1.6950340870123271</v>
      </c>
    </row>
    <row r="507" spans="1:32">
      <c r="A507" s="49" t="s">
        <v>822</v>
      </c>
      <c r="B507" s="49">
        <v>3.623527998183568</v>
      </c>
      <c r="C507" s="49">
        <v>3.4489291289365949</v>
      </c>
      <c r="D507" s="49">
        <v>3.2817116007022271</v>
      </c>
      <c r="E507" s="49">
        <v>3.1199783331695081</v>
      </c>
      <c r="F507" s="49">
        <v>2.9623674658567549</v>
      </c>
      <c r="G507" s="49">
        <v>2.8078646097028379</v>
      </c>
      <c r="H507" s="49">
        <v>2.6556901197947509</v>
      </c>
      <c r="I507" s="49">
        <v>2.5052281663364599</v>
      </c>
      <c r="J507" s="49">
        <v>2.3559803301760698</v>
      </c>
      <c r="K507" s="49">
        <v>2.2075342216582201</v>
      </c>
      <c r="L507" s="49">
        <v>2.0595416444658059</v>
      </c>
      <c r="M507" s="49">
        <v>2.0141934815467919</v>
      </c>
      <c r="N507" s="49">
        <v>1.9784087685767811</v>
      </c>
      <c r="O507" s="49">
        <v>1.943687742270509</v>
      </c>
      <c r="P507" s="49">
        <v>1.910098425675804</v>
      </c>
      <c r="Q507" s="49">
        <v>1.8779456109062069</v>
      </c>
      <c r="R507" s="49">
        <v>1.846299390355993</v>
      </c>
      <c r="S507" s="49">
        <v>1.8153109772642251</v>
      </c>
      <c r="T507" s="49">
        <v>1.786605066626767</v>
      </c>
      <c r="U507" s="49">
        <v>1.757586847285449</v>
      </c>
      <c r="V507" s="49">
        <v>1.728444923393506</v>
      </c>
      <c r="W507" s="49">
        <v>1.7028695723858001</v>
      </c>
      <c r="X507" s="49">
        <v>1.678243559617673</v>
      </c>
      <c r="Y507" s="49">
        <v>1.6540663376511231</v>
      </c>
      <c r="Z507" s="49">
        <v>1.632953931636836</v>
      </c>
      <c r="AA507" s="49">
        <v>1.5885375165788349</v>
      </c>
      <c r="AB507" s="49">
        <v>1.5623930769995471</v>
      </c>
      <c r="AC507" s="49">
        <v>1.5369986747352431</v>
      </c>
      <c r="AD507" s="49">
        <v>1.512285031848539</v>
      </c>
      <c r="AE507" s="49">
        <v>1.488191885459847</v>
      </c>
      <c r="AF507" s="50">
        <v>1.464666502132401</v>
      </c>
    </row>
    <row r="508" spans="1:32">
      <c r="A508" s="49" t="s">
        <v>823</v>
      </c>
      <c r="B508" s="49">
        <v>3.7199670536110929</v>
      </c>
      <c r="C508" s="49">
        <v>3.617947120697242</v>
      </c>
      <c r="D508" s="49">
        <v>3.5243614200418971</v>
      </c>
      <c r="E508" s="49">
        <v>3.437382532590656</v>
      </c>
      <c r="F508" s="49">
        <v>3.3557074749535212</v>
      </c>
      <c r="G508" s="49">
        <v>3.2783757584113742</v>
      </c>
      <c r="H508" s="49">
        <v>3.2046597371506671</v>
      </c>
      <c r="I508" s="49">
        <v>3.1339954011425131</v>
      </c>
      <c r="J508" s="49">
        <v>3.065936989240881</v>
      </c>
      <c r="K508" s="49">
        <v>3.000126245149902</v>
      </c>
      <c r="L508" s="49">
        <v>2.9362710073879268</v>
      </c>
      <c r="M508" s="49">
        <v>2.875064559929692</v>
      </c>
      <c r="N508" s="49">
        <v>2.8258696542756612</v>
      </c>
      <c r="O508" s="49">
        <v>2.7782349535788282</v>
      </c>
      <c r="P508" s="49">
        <v>2.7322370432095462</v>
      </c>
      <c r="Q508" s="49">
        <v>2.6882433711553069</v>
      </c>
      <c r="R508" s="49">
        <v>2.645104281758683</v>
      </c>
      <c r="S508" s="49">
        <v>2.6029992294893631</v>
      </c>
      <c r="T508" s="49">
        <v>2.5639155243731722</v>
      </c>
      <c r="U508" s="49">
        <v>2.5246616309795531</v>
      </c>
      <c r="V508" s="49">
        <v>2.48546467307199</v>
      </c>
      <c r="W508" s="49">
        <v>2.4508136621847671</v>
      </c>
      <c r="X508" s="49">
        <v>2.4175308400834088</v>
      </c>
      <c r="Y508" s="49">
        <v>2.3849975915527368</v>
      </c>
      <c r="Z508" s="49">
        <v>2.3564024254429641</v>
      </c>
      <c r="AA508" s="49">
        <v>2.2995294533319788</v>
      </c>
      <c r="AB508" s="49">
        <v>2.2651855846699411</v>
      </c>
      <c r="AC508" s="49">
        <v>2.231946826090411</v>
      </c>
      <c r="AD508" s="49">
        <v>2.1997236299414049</v>
      </c>
      <c r="AE508" s="49">
        <v>2.1684376316058298</v>
      </c>
      <c r="AF508" s="50">
        <v>2.1380198423462469</v>
      </c>
    </row>
    <row r="509" spans="1:32">
      <c r="A509" s="49" t="s">
        <v>824</v>
      </c>
      <c r="B509" s="49">
        <v>4.1851922540548721</v>
      </c>
      <c r="C509" s="49">
        <v>4.0623655541096237</v>
      </c>
      <c r="D509" s="49">
        <v>3.9536958248646008</v>
      </c>
      <c r="E509" s="49">
        <v>3.8560784309721829</v>
      </c>
      <c r="F509" s="49">
        <v>3.76731322331274</v>
      </c>
      <c r="G509" s="49">
        <v>3.685787551019446</v>
      </c>
      <c r="H509" s="49">
        <v>3.610286210115965</v>
      </c>
      <c r="I509" s="49">
        <v>3.539872057318894</v>
      </c>
      <c r="J509" s="49">
        <v>3.4738080539214891</v>
      </c>
      <c r="K509" s="49">
        <v>3.4115046716089261</v>
      </c>
      <c r="L509" s="49">
        <v>3.3524834026774841</v>
      </c>
      <c r="M509" s="49">
        <v>3.2639750632495321</v>
      </c>
      <c r="N509" s="49">
        <v>3.1943530475753832</v>
      </c>
      <c r="O509" s="49">
        <v>3.1271892394456402</v>
      </c>
      <c r="P509" s="49">
        <v>3.062585421836054</v>
      </c>
      <c r="Q509" s="49">
        <v>3.001091024957653</v>
      </c>
      <c r="R509" s="49">
        <v>2.9409150988927881</v>
      </c>
      <c r="S509" s="49">
        <v>2.8823271141684592</v>
      </c>
      <c r="T509" s="49">
        <v>2.8283581945293599</v>
      </c>
      <c r="U509" s="49">
        <v>2.7741067418943479</v>
      </c>
      <c r="V509" s="49">
        <v>2.7199256264360381</v>
      </c>
      <c r="W509" s="49">
        <v>2.6729119727254589</v>
      </c>
      <c r="X509" s="49">
        <v>2.6278736324079541</v>
      </c>
      <c r="Y509" s="49">
        <v>2.5838647440074451</v>
      </c>
      <c r="Z509" s="49">
        <v>2.545685848700312</v>
      </c>
      <c r="AA509" s="49">
        <v>2.4649187577934311</v>
      </c>
      <c r="AB509" s="49">
        <v>2.4179747969098409</v>
      </c>
      <c r="AC509" s="49">
        <v>2.3725976515933689</v>
      </c>
      <c r="AD509" s="49">
        <v>2.3286437966873148</v>
      </c>
      <c r="AE509" s="49">
        <v>2.2859878383756631</v>
      </c>
      <c r="AF509" s="50">
        <v>2.2445195396366211</v>
      </c>
    </row>
    <row r="510" spans="1:32">
      <c r="A510" s="49" t="s">
        <v>825</v>
      </c>
      <c r="B510" s="49">
        <v>4.2579517201024224</v>
      </c>
      <c r="C510" s="49">
        <v>4.0587141988122983</v>
      </c>
      <c r="D510" s="49">
        <v>3.8685829798848639</v>
      </c>
      <c r="E510" s="49">
        <v>3.685177963985979</v>
      </c>
      <c r="F510" s="49">
        <v>3.5067873169118262</v>
      </c>
      <c r="G510" s="49">
        <v>3.3321326964149609</v>
      </c>
      <c r="H510" s="49">
        <v>3.1602282628157292</v>
      </c>
      <c r="I510" s="49">
        <v>2.990291937683629</v>
      </c>
      <c r="J510" s="49">
        <v>2.8216873147514492</v>
      </c>
      <c r="K510" s="49">
        <v>2.6538843442836448</v>
      </c>
      <c r="L510" s="49">
        <v>2.486431941420804</v>
      </c>
      <c r="M510" s="49">
        <v>2.4315767812490341</v>
      </c>
      <c r="N510" s="49">
        <v>2.3886566869952439</v>
      </c>
      <c r="O510" s="49">
        <v>2.3470543963986299</v>
      </c>
      <c r="P510" s="49">
        <v>2.306854192914559</v>
      </c>
      <c r="Q510" s="49">
        <v>2.2684357507819111</v>
      </c>
      <c r="R510" s="49">
        <v>2.2306379792275228</v>
      </c>
      <c r="S510" s="49">
        <v>2.193649263692973</v>
      </c>
      <c r="T510" s="49">
        <v>2.1594955307575949</v>
      </c>
      <c r="U510" s="49">
        <v>2.124939701867997</v>
      </c>
      <c r="V510" s="49">
        <v>2.0902172437127331</v>
      </c>
      <c r="W510" s="49">
        <v>2.059936213700698</v>
      </c>
      <c r="X510" s="49">
        <v>2.030833356931697</v>
      </c>
      <c r="Y510" s="49">
        <v>2.002284668740907</v>
      </c>
      <c r="Z510" s="49">
        <v>1.977551652599256</v>
      </c>
      <c r="AA510" s="49">
        <v>1.9237593621077329</v>
      </c>
      <c r="AB510" s="49">
        <v>1.892741973198437</v>
      </c>
      <c r="AC510" s="49">
        <v>1.8626543816607</v>
      </c>
      <c r="AD510" s="49">
        <v>1.833410245021754</v>
      </c>
      <c r="AE510" s="49">
        <v>1.8049344572192501</v>
      </c>
      <c r="AF510" s="50">
        <v>1.777161296832048</v>
      </c>
    </row>
    <row r="511" spans="1:32">
      <c r="A511" s="49" t="s">
        <v>826</v>
      </c>
      <c r="B511" s="49">
        <v>4.7029458605749408</v>
      </c>
      <c r="C511" s="49">
        <v>4.4651199032571594</v>
      </c>
      <c r="D511" s="49">
        <v>4.2657250424938713</v>
      </c>
      <c r="E511" s="49">
        <v>4.0935448669574388</v>
      </c>
      <c r="F511" s="49">
        <v>3.9415387757968219</v>
      </c>
      <c r="G511" s="49">
        <v>3.8050271092371069</v>
      </c>
      <c r="H511" s="49">
        <v>3.6807576538574791</v>
      </c>
      <c r="I511" s="49">
        <v>3.5663879296640708</v>
      </c>
      <c r="J511" s="49">
        <v>3.46018043966663</v>
      </c>
      <c r="K511" s="49">
        <v>3.360814381586148</v>
      </c>
      <c r="L511" s="49">
        <v>3.2672645483985971</v>
      </c>
      <c r="M511" s="49">
        <v>3.1556601265127409</v>
      </c>
      <c r="N511" s="49">
        <v>3.0523130858025742</v>
      </c>
      <c r="O511" s="49">
        <v>2.954615466523931</v>
      </c>
      <c r="P511" s="49">
        <v>2.862042404450138</v>
      </c>
      <c r="Q511" s="49">
        <v>2.772949712512355</v>
      </c>
      <c r="R511" s="49">
        <v>2.6863390653134052</v>
      </c>
      <c r="S511" s="49">
        <v>2.6041654469176332</v>
      </c>
      <c r="T511" s="49">
        <v>2.524941579488897</v>
      </c>
      <c r="U511" s="49">
        <v>2.4488706040168711</v>
      </c>
      <c r="V511" s="49">
        <v>2.3747632190772219</v>
      </c>
      <c r="W511" s="49">
        <v>2.3002864434425701</v>
      </c>
      <c r="X511" s="49">
        <v>2.2270023110582851</v>
      </c>
      <c r="Y511" s="49">
        <v>2.1566129924822559</v>
      </c>
      <c r="Z511" s="49">
        <v>2.095384389941612</v>
      </c>
      <c r="AA511" s="49">
        <v>1.9961130825156339</v>
      </c>
      <c r="AB511" s="49">
        <v>1.9286040369145809</v>
      </c>
      <c r="AC511" s="49">
        <v>1.863654299350421</v>
      </c>
      <c r="AD511" s="49">
        <v>1.8009781440281749</v>
      </c>
      <c r="AE511" s="49">
        <v>1.7403353433096489</v>
      </c>
      <c r="AF511" s="50">
        <v>1.681522080583548</v>
      </c>
    </row>
    <row r="512" spans="1:32">
      <c r="A512" s="49" t="s">
        <v>827</v>
      </c>
      <c r="B512" s="49">
        <v>4.7605044992338659</v>
      </c>
      <c r="C512" s="49">
        <v>4.5542424371528298</v>
      </c>
      <c r="D512" s="49">
        <v>4.3544706903182577</v>
      </c>
      <c r="E512" s="49">
        <v>4.1596749954406711</v>
      </c>
      <c r="F512" s="49">
        <v>3.9687662179473642</v>
      </c>
      <c r="G512" s="49">
        <v>3.7809331237149841</v>
      </c>
      <c r="H512" s="49">
        <v>3.5955535412626078</v>
      </c>
      <c r="I512" s="49">
        <v>3.4121382219527998</v>
      </c>
      <c r="J512" s="49">
        <v>3.230293975156131</v>
      </c>
      <c r="K512" s="49">
        <v>3.049698662642109</v>
      </c>
      <c r="L512" s="49">
        <v>2.870083759098077</v>
      </c>
      <c r="M512" s="49">
        <v>2.8027991107593651</v>
      </c>
      <c r="N512" s="49">
        <v>2.743860595025057</v>
      </c>
      <c r="O512" s="49">
        <v>2.6857892729160739</v>
      </c>
      <c r="P512" s="49">
        <v>2.6286482410903211</v>
      </c>
      <c r="Q512" s="49">
        <v>2.572710922301332</v>
      </c>
      <c r="R512" s="49">
        <v>2.517154234898674</v>
      </c>
      <c r="S512" s="49">
        <v>2.462113002187869</v>
      </c>
      <c r="T512" s="49">
        <v>2.409035316990856</v>
      </c>
      <c r="U512" s="49">
        <v>2.355612151786862</v>
      </c>
      <c r="V512" s="49">
        <v>2.3020097837061462</v>
      </c>
      <c r="W512" s="49">
        <v>2.2524979452067901</v>
      </c>
      <c r="X512" s="49">
        <v>2.2036444601464158</v>
      </c>
      <c r="Y512" s="49">
        <v>2.1549996246656939</v>
      </c>
      <c r="Z512" s="49">
        <v>2.108895764369179</v>
      </c>
      <c r="AA512" s="49">
        <v>2.0417587591475361</v>
      </c>
      <c r="AB512" s="49">
        <v>1.99075417511105</v>
      </c>
      <c r="AC512" s="49">
        <v>1.9402159773964101</v>
      </c>
      <c r="AD512" s="49">
        <v>1.890079296360341</v>
      </c>
      <c r="AE512" s="49">
        <v>1.8402870005177421</v>
      </c>
      <c r="AF512" s="50">
        <v>1.7907884238685601</v>
      </c>
    </row>
    <row r="513" spans="1:32">
      <c r="A513" s="49" t="s">
        <v>828</v>
      </c>
      <c r="B513" s="49">
        <v>4.8388039262133198</v>
      </c>
      <c r="C513" s="49">
        <v>4.7078120998736814</v>
      </c>
      <c r="D513" s="49">
        <v>4.588097002498241</v>
      </c>
      <c r="E513" s="49">
        <v>4.4771859758459218</v>
      </c>
      <c r="F513" s="49">
        <v>4.373315002189651</v>
      </c>
      <c r="G513" s="49">
        <v>4.2751828630968802</v>
      </c>
      <c r="H513" s="49">
        <v>4.1818029667580712</v>
      </c>
      <c r="I513" s="49">
        <v>4.0924098218860374</v>
      </c>
      <c r="J513" s="49">
        <v>4.0063976976830347</v>
      </c>
      <c r="K513" s="49">
        <v>3.9232790702666409</v>
      </c>
      <c r="L513" s="49">
        <v>3.8426556823914191</v>
      </c>
      <c r="M513" s="49">
        <v>3.7623831445319511</v>
      </c>
      <c r="N513" s="49">
        <v>3.6981995182134431</v>
      </c>
      <c r="O513" s="49">
        <v>3.6360907507963498</v>
      </c>
      <c r="P513" s="49">
        <v>3.5761599769363439</v>
      </c>
      <c r="Q513" s="49">
        <v>3.5189004403241908</v>
      </c>
      <c r="R513" s="49">
        <v>3.4627706809466998</v>
      </c>
      <c r="S513" s="49">
        <v>3.408011706230353</v>
      </c>
      <c r="T513" s="49">
        <v>3.3572894720543411</v>
      </c>
      <c r="U513" s="49">
        <v>3.3063235709512289</v>
      </c>
      <c r="V513" s="49">
        <v>3.2554188193265241</v>
      </c>
      <c r="W513" s="49">
        <v>3.2105923446250091</v>
      </c>
      <c r="X513" s="49">
        <v>3.1675840609597361</v>
      </c>
      <c r="Y513" s="49">
        <v>3.1255643283593608</v>
      </c>
      <c r="Z513" s="49">
        <v>3.0888100633503348</v>
      </c>
      <c r="AA513" s="49">
        <v>3.0141110735705432</v>
      </c>
      <c r="AB513" s="49">
        <v>2.9696142500840681</v>
      </c>
      <c r="AC513" s="49">
        <v>2.9265837741968501</v>
      </c>
      <c r="AD513" s="49">
        <v>2.88489967076986</v>
      </c>
      <c r="AE513" s="49">
        <v>2.844456967962036</v>
      </c>
      <c r="AF513" s="50">
        <v>2.8051632721933468</v>
      </c>
    </row>
    <row r="514" spans="1:32">
      <c r="A514" s="49" t="s">
        <v>829</v>
      </c>
      <c r="B514" s="49">
        <v>4.8401288461320684</v>
      </c>
      <c r="C514" s="49">
        <v>4.6670352926635488</v>
      </c>
      <c r="D514" s="49">
        <v>4.5217742787966753</v>
      </c>
      <c r="E514" s="49">
        <v>4.3963050141673019</v>
      </c>
      <c r="F514" s="49">
        <v>4.2855900285532362</v>
      </c>
      <c r="G514" s="49">
        <v>4.186274978311765</v>
      </c>
      <c r="H514" s="49">
        <v>4.096019402653563</v>
      </c>
      <c r="I514" s="49">
        <v>4.0131286784879912</v>
      </c>
      <c r="J514" s="49">
        <v>3.9363383415922151</v>
      </c>
      <c r="K514" s="49">
        <v>3.864681076114679</v>
      </c>
      <c r="L514" s="49">
        <v>3.797401168850147</v>
      </c>
      <c r="M514" s="49">
        <v>3.673091097080285</v>
      </c>
      <c r="N514" s="49">
        <v>3.5650177943955859</v>
      </c>
      <c r="O514" s="49">
        <v>3.467551636003968</v>
      </c>
      <c r="P514" s="49">
        <v>3.3783337055802498</v>
      </c>
      <c r="Q514" s="49">
        <v>3.2959037779677218</v>
      </c>
      <c r="R514" s="49">
        <v>3.2197503623740298</v>
      </c>
      <c r="S514" s="49">
        <v>3.1475714471951952</v>
      </c>
      <c r="T514" s="49">
        <v>3.0795195758847118</v>
      </c>
      <c r="U514" s="49">
        <v>3.0158576098032461</v>
      </c>
      <c r="V514" s="49">
        <v>2.9536993904323312</v>
      </c>
      <c r="W514" s="49">
        <v>2.8837550421963889</v>
      </c>
      <c r="X514" s="49">
        <v>2.8169568855413849</v>
      </c>
      <c r="Y514" s="49">
        <v>2.754389314971553</v>
      </c>
      <c r="Z514" s="49">
        <v>2.698204625467449</v>
      </c>
      <c r="AA514" s="49">
        <v>2.6171351707433002</v>
      </c>
      <c r="AB514" s="49">
        <v>2.5605567447462669</v>
      </c>
      <c r="AC514" s="49">
        <v>2.5069096730322049</v>
      </c>
      <c r="AD514" s="49">
        <v>2.455830160589068</v>
      </c>
      <c r="AE514" s="49">
        <v>2.407019783554857</v>
      </c>
      <c r="AF514" s="50">
        <v>2.3602307486904368</v>
      </c>
    </row>
    <row r="515" spans="1:32">
      <c r="A515" s="49" t="s">
        <v>830</v>
      </c>
      <c r="B515" s="49">
        <v>5.3581933874773604</v>
      </c>
      <c r="C515" s="49">
        <v>5.117144228752335</v>
      </c>
      <c r="D515" s="49">
        <v>4.8881272030923748</v>
      </c>
      <c r="E515" s="49">
        <v>4.6678953707899886</v>
      </c>
      <c r="F515" s="49">
        <v>4.4541030329850901</v>
      </c>
      <c r="G515" s="49">
        <v>4.2449878836584931</v>
      </c>
      <c r="H515" s="49">
        <v>4.0391800030136151</v>
      </c>
      <c r="I515" s="49">
        <v>3.8355814992979722</v>
      </c>
      <c r="J515" s="49">
        <v>3.6332875806371852</v>
      </c>
      <c r="K515" s="49">
        <v>3.4315329832322181</v>
      </c>
      <c r="L515" s="49">
        <v>3.2296544852930751</v>
      </c>
      <c r="M515" s="49">
        <v>3.1582314234681488</v>
      </c>
      <c r="N515" s="49">
        <v>3.102865819294101</v>
      </c>
      <c r="O515" s="49">
        <v>3.0492647138982698</v>
      </c>
      <c r="P515" s="49">
        <v>2.99754152107365</v>
      </c>
      <c r="Q515" s="49">
        <v>2.9482072624804081</v>
      </c>
      <c r="R515" s="49">
        <v>2.8996989695659701</v>
      </c>
      <c r="S515" s="49">
        <v>2.8522702182527779</v>
      </c>
      <c r="T515" s="49">
        <v>2.8086478969551618</v>
      </c>
      <c r="U515" s="49">
        <v>2.7644748068291509</v>
      </c>
      <c r="V515" s="49">
        <v>2.7200679518148729</v>
      </c>
      <c r="W515" s="49">
        <v>2.6816715660719179</v>
      </c>
      <c r="X515" s="49">
        <v>2.6448357938521658</v>
      </c>
      <c r="Y515" s="49">
        <v>2.6087201305576788</v>
      </c>
      <c r="Z515" s="49">
        <v>2.577709478298766</v>
      </c>
      <c r="AA515" s="49">
        <v>2.5076060622823428</v>
      </c>
      <c r="AB515" s="49">
        <v>2.468102558657614</v>
      </c>
      <c r="AC515" s="49">
        <v>2.4298241653194368</v>
      </c>
      <c r="AD515" s="49">
        <v>2.392653850509411</v>
      </c>
      <c r="AE515" s="49">
        <v>2.3564897670501082</v>
      </c>
      <c r="AF515" s="50">
        <v>2.3212427494320012</v>
      </c>
    </row>
    <row r="516" spans="1:32" hidden="1">
      <c r="A516" s="49" t="s">
        <v>831</v>
      </c>
      <c r="B516" s="49">
        <v>4.9256305511661136</v>
      </c>
      <c r="C516" s="49">
        <v>4.7920408395009577</v>
      </c>
      <c r="D516" s="49">
        <v>4.670002163530607</v>
      </c>
      <c r="E516" s="49">
        <v>4.5570120028685199</v>
      </c>
      <c r="F516" s="49">
        <v>4.4512861345746959</v>
      </c>
      <c r="G516" s="49">
        <v>4.3515094246020301</v>
      </c>
      <c r="H516" s="49">
        <v>4.2566856382316276</v>
      </c>
      <c r="I516" s="49">
        <v>4.1660426491618017</v>
      </c>
      <c r="J516" s="49">
        <v>4.0789702756063768</v>
      </c>
      <c r="K516" s="49">
        <v>3.9949781727036799</v>
      </c>
      <c r="L516" s="49">
        <v>3.9136665094885679</v>
      </c>
      <c r="M516" s="49">
        <v>3.8318748536621681</v>
      </c>
      <c r="N516" s="49">
        <v>3.7665458835485959</v>
      </c>
      <c r="O516" s="49">
        <v>3.7033365363169328</v>
      </c>
      <c r="P516" s="49">
        <v>3.6423523572409269</v>
      </c>
      <c r="Q516" s="49">
        <v>3.584098122995047</v>
      </c>
      <c r="R516" s="49">
        <v>3.5269962833416502</v>
      </c>
      <c r="S516" s="49">
        <v>3.4712935097858151</v>
      </c>
      <c r="T516" s="49">
        <v>3.4197180558548141</v>
      </c>
      <c r="U516" s="49">
        <v>3.367889480746268</v>
      </c>
      <c r="V516" s="49">
        <v>3.3161197982563442</v>
      </c>
      <c r="W516" s="49">
        <v>3.2705543816552338</v>
      </c>
      <c r="X516" s="49">
        <v>3.2268507186343358</v>
      </c>
      <c r="Y516" s="49">
        <v>3.1841599641230509</v>
      </c>
      <c r="Z516" s="49">
        <v>3.146860235531149</v>
      </c>
      <c r="AA516" s="49">
        <v>3.0707183501100368</v>
      </c>
      <c r="AB516" s="49">
        <v>3.0254928265199599</v>
      </c>
      <c r="AC516" s="49">
        <v>2.9817692042820099</v>
      </c>
      <c r="AD516" s="49">
        <v>2.9394249076015</v>
      </c>
      <c r="AE516" s="49">
        <v>2.898352692265838</v>
      </c>
      <c r="AF516" s="50">
        <v>2.858458167411611</v>
      </c>
    </row>
    <row r="517" spans="1:32" hidden="1">
      <c r="A517" s="49" t="s">
        <v>832</v>
      </c>
      <c r="B517" s="49">
        <v>6.4680765256477093</v>
      </c>
      <c r="C517" s="49">
        <v>6.2944206881640454</v>
      </c>
      <c r="D517" s="49">
        <v>6.1362531725598526</v>
      </c>
      <c r="E517" s="49">
        <v>5.9901914551052471</v>
      </c>
      <c r="F517" s="49">
        <v>5.8538230479376736</v>
      </c>
      <c r="G517" s="49">
        <v>5.7253689568143793</v>
      </c>
      <c r="H517" s="49">
        <v>5.6034808500778546</v>
      </c>
      <c r="I517" s="49">
        <v>5.4871130379987134</v>
      </c>
      <c r="J517" s="49">
        <v>5.3754385129722824</v>
      </c>
      <c r="K517" s="49">
        <v>5.2677920753716077</v>
      </c>
      <c r="L517" s="49">
        <v>5.1636307251913802</v>
      </c>
      <c r="M517" s="49">
        <v>5.0555338311794156</v>
      </c>
      <c r="N517" s="49">
        <v>4.9695421561032367</v>
      </c>
      <c r="O517" s="49">
        <v>4.8863807783519997</v>
      </c>
      <c r="P517" s="49">
        <v>4.8061917957783793</v>
      </c>
      <c r="Q517" s="49">
        <v>4.7296538070139977</v>
      </c>
      <c r="R517" s="49">
        <v>4.6546470647888656</v>
      </c>
      <c r="S517" s="49">
        <v>4.5815033098522786</v>
      </c>
      <c r="T517" s="49">
        <v>4.5138891298126067</v>
      </c>
      <c r="U517" s="49">
        <v>4.4459181281112334</v>
      </c>
      <c r="V517" s="49">
        <v>4.3780098506898408</v>
      </c>
      <c r="W517" s="49">
        <v>4.3184341706611766</v>
      </c>
      <c r="X517" s="49">
        <v>4.2613414499037487</v>
      </c>
      <c r="Y517" s="49">
        <v>4.2055911178451906</v>
      </c>
      <c r="Z517" s="49">
        <v>4.1570658554127764</v>
      </c>
      <c r="AA517" s="49">
        <v>4.0563346152687956</v>
      </c>
      <c r="AB517" s="49">
        <v>3.9971257988754538</v>
      </c>
      <c r="AC517" s="49">
        <v>3.939917415054508</v>
      </c>
      <c r="AD517" s="49">
        <v>3.884544820616469</v>
      </c>
      <c r="AE517" s="49">
        <v>3.8308639862609399</v>
      </c>
      <c r="AF517" s="50">
        <v>3.778748163973062</v>
      </c>
    </row>
    <row r="518" spans="1:32" hidden="1">
      <c r="A518" s="49" t="s">
        <v>833</v>
      </c>
      <c r="B518" s="49">
        <v>6.8507132531505111</v>
      </c>
      <c r="C518" s="49">
        <v>6.6325375796354109</v>
      </c>
      <c r="D518" s="49">
        <v>6.4439175177655921</v>
      </c>
      <c r="E518" s="49">
        <v>6.2764137193666416</v>
      </c>
      <c r="F518" s="49">
        <v>6.1247050500091236</v>
      </c>
      <c r="G518" s="49">
        <v>5.985228180970724</v>
      </c>
      <c r="H518" s="49">
        <v>5.855484097768799</v>
      </c>
      <c r="I518" s="49">
        <v>5.7336548489328916</v>
      </c>
      <c r="J518" s="49">
        <v>5.6183779732772932</v>
      </c>
      <c r="K518" s="49">
        <v>5.508606837260511</v>
      </c>
      <c r="L518" s="49">
        <v>5.4035204860828223</v>
      </c>
      <c r="M518" s="49">
        <v>5.2610073552103156</v>
      </c>
      <c r="N518" s="49">
        <v>5.1364593209814586</v>
      </c>
      <c r="O518" s="49">
        <v>5.0236690039602916</v>
      </c>
      <c r="P518" s="49">
        <v>4.920062934347726</v>
      </c>
      <c r="Q518" s="49">
        <v>4.8240535090154051</v>
      </c>
      <c r="R518" s="49">
        <v>4.7351233729758793</v>
      </c>
      <c r="S518" s="49">
        <v>4.650656374267375</v>
      </c>
      <c r="T518" s="49">
        <v>4.5708673265245858</v>
      </c>
      <c r="U518" s="49">
        <v>4.4961009711871949</v>
      </c>
      <c r="V518" s="49">
        <v>4.4230031661606031</v>
      </c>
      <c r="W518" s="49">
        <v>4.3405464532621254</v>
      </c>
      <c r="X518" s="49">
        <v>4.2616608659992323</v>
      </c>
      <c r="Y518" s="49">
        <v>4.1876620395496467</v>
      </c>
      <c r="Z518" s="49">
        <v>4.1211503254059387</v>
      </c>
      <c r="AA518" s="49">
        <v>4.02484491699758</v>
      </c>
      <c r="AB518" s="49">
        <v>3.957629147855747</v>
      </c>
      <c r="AC518" s="49">
        <v>3.8938503699195302</v>
      </c>
      <c r="AD518" s="49">
        <v>3.8330934283011162</v>
      </c>
      <c r="AE518" s="49">
        <v>3.775016814535209</v>
      </c>
      <c r="AF518" s="50">
        <v>3.7193362069720521</v>
      </c>
    </row>
    <row r="519" spans="1:32" hidden="1">
      <c r="A519" s="49" t="s">
        <v>834</v>
      </c>
      <c r="B519" s="49">
        <v>9.2024778809016148</v>
      </c>
      <c r="C519" s="49">
        <v>8.9112947063850516</v>
      </c>
      <c r="D519" s="49">
        <v>8.6615124195755495</v>
      </c>
      <c r="E519" s="49">
        <v>8.4412915183464605</v>
      </c>
      <c r="F519" s="49">
        <v>8.2431667917668037</v>
      </c>
      <c r="G519" s="49">
        <v>8.0621388800675327</v>
      </c>
      <c r="H519" s="49">
        <v>7.89470141893365</v>
      </c>
      <c r="I519" s="49">
        <v>7.7383034027378876</v>
      </c>
      <c r="J519" s="49">
        <v>7.591032745337734</v>
      </c>
      <c r="K519" s="49">
        <v>7.4514203583869909</v>
      </c>
      <c r="L519" s="49">
        <v>7.3183136888520739</v>
      </c>
      <c r="M519" s="49">
        <v>7.1233706665638383</v>
      </c>
      <c r="N519" s="49">
        <v>6.9535832289706354</v>
      </c>
      <c r="O519" s="49">
        <v>6.8002426248602008</v>
      </c>
      <c r="P519" s="49">
        <v>6.659738799215404</v>
      </c>
      <c r="Q519" s="49">
        <v>6.5298449440058626</v>
      </c>
      <c r="R519" s="49">
        <v>6.4098358935894586</v>
      </c>
      <c r="S519" s="49">
        <v>6.2960416611988856</v>
      </c>
      <c r="T519" s="49">
        <v>6.1887643528912442</v>
      </c>
      <c r="U519" s="49">
        <v>6.0884883616454157</v>
      </c>
      <c r="V519" s="49">
        <v>5.9905081906823332</v>
      </c>
      <c r="W519" s="49">
        <v>5.8793481863605264</v>
      </c>
      <c r="X519" s="49">
        <v>5.7731543785394264</v>
      </c>
      <c r="Y519" s="49">
        <v>5.6737730937495732</v>
      </c>
      <c r="Z519" s="49">
        <v>5.5848529914316307</v>
      </c>
      <c r="AA519" s="49">
        <v>5.4540898677451262</v>
      </c>
      <c r="AB519" s="49">
        <v>5.3640974042404608</v>
      </c>
      <c r="AC519" s="49">
        <v>5.2788851868803439</v>
      </c>
      <c r="AD519" s="49">
        <v>5.197871174613053</v>
      </c>
      <c r="AE519" s="49">
        <v>5.1205766677117666</v>
      </c>
      <c r="AF519" s="50">
        <v>5.0466032095726128</v>
      </c>
    </row>
    <row r="520" spans="1:32" hidden="1">
      <c r="A520" s="49" t="s">
        <v>835</v>
      </c>
      <c r="B520" s="49">
        <v>3.810744647800782</v>
      </c>
      <c r="C520" s="49">
        <v>3.644186158651419</v>
      </c>
      <c r="D520" s="49">
        <v>3.4952158421464472</v>
      </c>
      <c r="E520" s="49">
        <v>3.3589022838596252</v>
      </c>
      <c r="F520" s="49">
        <v>3.232103675384824</v>
      </c>
      <c r="G520" s="49">
        <v>3.1127042488817822</v>
      </c>
      <c r="H520" s="49">
        <v>2.9992162886384608</v>
      </c>
      <c r="I520" s="49">
        <v>2.890556802770992</v>
      </c>
      <c r="J520" s="49">
        <v>2.7859146672594628</v>
      </c>
      <c r="K520" s="49">
        <v>2.684667749776585</v>
      </c>
      <c r="L520" s="49">
        <v>2.5863291348117419</v>
      </c>
      <c r="M520" s="49">
        <v>2.5237318276867491</v>
      </c>
      <c r="N520" s="49">
        <v>2.4651835965053368</v>
      </c>
      <c r="O520" s="49">
        <v>2.4094087348099729</v>
      </c>
      <c r="P520" s="49">
        <v>2.3561829136967458</v>
      </c>
      <c r="Q520" s="49">
        <v>2.304680144609351</v>
      </c>
      <c r="R520" s="49">
        <v>2.2543939953927188</v>
      </c>
      <c r="S520" s="49">
        <v>2.2063891949648822</v>
      </c>
      <c r="T520" s="49">
        <v>2.1598983625930401</v>
      </c>
      <c r="U520" s="49">
        <v>2.1150522392965598</v>
      </c>
      <c r="V520" s="49">
        <v>2.0712226803037139</v>
      </c>
      <c r="W520" s="49">
        <v>2.0270551491727931</v>
      </c>
      <c r="X520" s="49">
        <v>1.9835114060777399</v>
      </c>
      <c r="Y520" s="49">
        <v>1.9415472496439661</v>
      </c>
      <c r="Z520" s="49">
        <v>1.904710011016457</v>
      </c>
      <c r="AA520" s="49">
        <v>1.846331564417993</v>
      </c>
      <c r="AB520" s="49">
        <v>1.805830504136291</v>
      </c>
      <c r="AC520" s="49">
        <v>1.7667764492834661</v>
      </c>
      <c r="AD520" s="49">
        <v>1.729026252263852</v>
      </c>
      <c r="AE520" s="49">
        <v>1.6924587872177099</v>
      </c>
      <c r="AF520" s="50">
        <v>1.6569706464630349</v>
      </c>
    </row>
    <row r="521" spans="1:32" hidden="1">
      <c r="A521" s="49" t="s">
        <v>836</v>
      </c>
      <c r="B521" s="49">
        <v>3.933904942522561</v>
      </c>
      <c r="C521" s="49">
        <v>3.761673910406778</v>
      </c>
      <c r="D521" s="49">
        <v>3.6077598564159259</v>
      </c>
      <c r="E521" s="49">
        <v>3.4670303998049712</v>
      </c>
      <c r="F521" s="49">
        <v>3.3362158434061708</v>
      </c>
      <c r="G521" s="49">
        <v>3.2131143951655412</v>
      </c>
      <c r="H521" s="49">
        <v>3.096177920800244</v>
      </c>
      <c r="I521" s="49">
        <v>2.9842794975339189</v>
      </c>
      <c r="J521" s="49">
        <v>2.8765751372524919</v>
      </c>
      <c r="K521" s="49">
        <v>2.7724175308211398</v>
      </c>
      <c r="L521" s="49">
        <v>2.6713000817160681</v>
      </c>
      <c r="M521" s="49">
        <v>2.6065039505557159</v>
      </c>
      <c r="N521" s="49">
        <v>2.5459293825192728</v>
      </c>
      <c r="O521" s="49">
        <v>2.4882446816337001</v>
      </c>
      <c r="P521" s="49">
        <v>2.433215334152119</v>
      </c>
      <c r="Q521" s="49">
        <v>2.3799793233715438</v>
      </c>
      <c r="R521" s="49">
        <v>2.3280082017332941</v>
      </c>
      <c r="S521" s="49">
        <v>2.278412265749306</v>
      </c>
      <c r="T521" s="49">
        <v>2.2303908839386168</v>
      </c>
      <c r="U521" s="49">
        <v>2.1840801877368961</v>
      </c>
      <c r="V521" s="49">
        <v>2.138825003190028</v>
      </c>
      <c r="W521" s="49">
        <v>2.0932106363659559</v>
      </c>
      <c r="X521" s="49">
        <v>2.0482424280841429</v>
      </c>
      <c r="Y521" s="49">
        <v>2.00491701248973</v>
      </c>
      <c r="Z521" s="49">
        <v>1.966933109259523</v>
      </c>
      <c r="AA521" s="49">
        <v>1.9064849954457701</v>
      </c>
      <c r="AB521" s="49">
        <v>1.8646729115596321</v>
      </c>
      <c r="AC521" s="49">
        <v>1.8243656172025779</v>
      </c>
      <c r="AD521" s="49">
        <v>1.7854139138827601</v>
      </c>
      <c r="AE521" s="49">
        <v>1.747691563241029</v>
      </c>
      <c r="AF521" s="50">
        <v>1.711090799928302</v>
      </c>
    </row>
    <row r="522" spans="1:32" hidden="1">
      <c r="A522" s="49" t="s">
        <v>837</v>
      </c>
      <c r="B522" s="49">
        <v>4.1654723087044001</v>
      </c>
      <c r="C522" s="49">
        <v>3.9825649104378349</v>
      </c>
      <c r="D522" s="49">
        <v>3.819411792475111</v>
      </c>
      <c r="E522" s="49">
        <v>3.6704637721692408</v>
      </c>
      <c r="F522" s="49">
        <v>3.5321853523151212</v>
      </c>
      <c r="G522" s="49">
        <v>3.4021955814224452</v>
      </c>
      <c r="H522" s="49">
        <v>3.2788202395015889</v>
      </c>
      <c r="I522" s="49">
        <v>3.160840544721653</v>
      </c>
      <c r="J522" s="49">
        <v>3.0473436579474091</v>
      </c>
      <c r="K522" s="49">
        <v>2.937629424692437</v>
      </c>
      <c r="L522" s="49">
        <v>2.8311498625373428</v>
      </c>
      <c r="M522" s="49">
        <v>2.762257271969133</v>
      </c>
      <c r="N522" s="49">
        <v>2.6978942872583378</v>
      </c>
      <c r="O522" s="49">
        <v>2.636629651876262</v>
      </c>
      <c r="P522" s="49">
        <v>2.578212172468334</v>
      </c>
      <c r="Q522" s="49">
        <v>2.5217150561173369</v>
      </c>
      <c r="R522" s="49">
        <v>2.466570104373583</v>
      </c>
      <c r="S522" s="49">
        <v>2.4139732681653001</v>
      </c>
      <c r="T522" s="49">
        <v>2.3630633443121138</v>
      </c>
      <c r="U522" s="49">
        <v>2.3139875602258999</v>
      </c>
      <c r="V522" s="49">
        <v>2.2660408600324109</v>
      </c>
      <c r="W522" s="49">
        <v>2.217703707829441</v>
      </c>
      <c r="X522" s="49">
        <v>2.1700548465084939</v>
      </c>
      <c r="Y522" s="49">
        <v>2.1241679230029402</v>
      </c>
      <c r="Z522" s="49">
        <v>2.0840271624081108</v>
      </c>
      <c r="AA522" s="49">
        <v>2.019681440643355</v>
      </c>
      <c r="AB522" s="49">
        <v>1.9754024265611749</v>
      </c>
      <c r="AC522" s="49">
        <v>1.9327371249995571</v>
      </c>
      <c r="AD522" s="49">
        <v>1.8915249267829091</v>
      </c>
      <c r="AE522" s="49">
        <v>1.8516299525830151</v>
      </c>
      <c r="AF522" s="50">
        <v>1.812936219611387</v>
      </c>
    </row>
    <row r="523" spans="1:32" hidden="1">
      <c r="A523" s="49" t="s">
        <v>838</v>
      </c>
      <c r="B523" s="49">
        <v>4.4968215870646109</v>
      </c>
      <c r="C523" s="49">
        <v>4.2985359840916413</v>
      </c>
      <c r="D523" s="49">
        <v>4.1220226731370637</v>
      </c>
      <c r="E523" s="49">
        <v>3.961180432003137</v>
      </c>
      <c r="F523" s="49">
        <v>3.8121226082041879</v>
      </c>
      <c r="G523" s="49">
        <v>3.6722321435885741</v>
      </c>
      <c r="H523" s="49">
        <v>3.5396690584070929</v>
      </c>
      <c r="I523" s="49">
        <v>3.413094095014805</v>
      </c>
      <c r="J523" s="49">
        <v>3.2915043251587459</v>
      </c>
      <c r="K523" s="49">
        <v>3.1741306067059218</v>
      </c>
      <c r="L523" s="49">
        <v>3.060371051278528</v>
      </c>
      <c r="M523" s="49">
        <v>2.9854821331245591</v>
      </c>
      <c r="N523" s="49">
        <v>2.9156058323816438</v>
      </c>
      <c r="O523" s="49">
        <v>2.8491535093226141</v>
      </c>
      <c r="P523" s="49">
        <v>2.785845363803674</v>
      </c>
      <c r="Q523" s="49">
        <v>2.724653339912074</v>
      </c>
      <c r="R523" s="49">
        <v>2.6649473717952299</v>
      </c>
      <c r="S523" s="49">
        <v>2.6080515456603131</v>
      </c>
      <c r="T523" s="49">
        <v>2.5530112030040542</v>
      </c>
      <c r="U523" s="49">
        <v>2.4999887514579688</v>
      </c>
      <c r="V523" s="49">
        <v>2.4482031706658041</v>
      </c>
      <c r="W523" s="49">
        <v>2.3959647375536348</v>
      </c>
      <c r="X523" s="49">
        <v>2.344475874876387</v>
      </c>
      <c r="Y523" s="49">
        <v>2.294925057651549</v>
      </c>
      <c r="Z523" s="49">
        <v>2.2517221467064878</v>
      </c>
      <c r="AA523" s="49">
        <v>2.1817178063371192</v>
      </c>
      <c r="AB523" s="49">
        <v>2.133911497850689</v>
      </c>
      <c r="AC523" s="49">
        <v>2.0878798553382638</v>
      </c>
      <c r="AD523" s="49">
        <v>2.0434452793738052</v>
      </c>
      <c r="AE523" s="49">
        <v>2.0004575381841949</v>
      </c>
      <c r="AF523" s="50">
        <v>1.958788418278927</v>
      </c>
    </row>
    <row r="524" spans="1:32" hidden="1">
      <c r="A524" s="49" t="s">
        <v>839</v>
      </c>
      <c r="B524" s="49">
        <v>6.8965527161319642</v>
      </c>
      <c r="C524" s="49">
        <v>6.6182669257130833</v>
      </c>
      <c r="D524" s="49">
        <v>6.3504923784491387</v>
      </c>
      <c r="E524" s="49">
        <v>6.0905866909745292</v>
      </c>
      <c r="F524" s="49">
        <v>5.8366416577850551</v>
      </c>
      <c r="G524" s="49">
        <v>5.5872283843214321</v>
      </c>
      <c r="H524" s="49">
        <v>5.3412434632311037</v>
      </c>
      <c r="I524" s="49">
        <v>5.0978117308857129</v>
      </c>
      <c r="J524" s="49">
        <v>4.856222374217972</v>
      </c>
      <c r="K524" s="49">
        <v>4.6158855539724062</v>
      </c>
      <c r="L524" s="49">
        <v>4.3763021143795129</v>
      </c>
      <c r="M524" s="49">
        <v>4.2778220024688771</v>
      </c>
      <c r="N524" s="49">
        <v>4.1935899677748356</v>
      </c>
      <c r="O524" s="49">
        <v>4.1107710057981617</v>
      </c>
      <c r="P524" s="49">
        <v>4.0294723585366334</v>
      </c>
      <c r="Q524" s="49">
        <v>3.9501618246419632</v>
      </c>
      <c r="R524" s="49">
        <v>3.871426776690901</v>
      </c>
      <c r="S524" s="49">
        <v>3.7934975637249821</v>
      </c>
      <c r="T524" s="49">
        <v>3.7188553620462992</v>
      </c>
      <c r="U524" s="49">
        <v>3.643540794070693</v>
      </c>
      <c r="V524" s="49">
        <v>3.56783846888028</v>
      </c>
      <c r="W524" s="49">
        <v>3.49916703812525</v>
      </c>
      <c r="X524" s="49">
        <v>3.431561726136791</v>
      </c>
      <c r="Y524" s="49">
        <v>3.3642495982879539</v>
      </c>
      <c r="Z524" s="49">
        <v>3.3012237279424652</v>
      </c>
      <c r="AA524" s="49">
        <v>3.2020977917707181</v>
      </c>
      <c r="AB524" s="49">
        <v>3.130537707552449</v>
      </c>
      <c r="AC524" s="49">
        <v>3.0597025187524718</v>
      </c>
      <c r="AD524" s="49">
        <v>2.989478045686194</v>
      </c>
      <c r="AE524" s="49">
        <v>2.9197632155065691</v>
      </c>
      <c r="AF524" s="50">
        <v>2.850467877340304</v>
      </c>
    </row>
    <row r="525" spans="1:32" hidden="1">
      <c r="A525" s="49" t="s">
        <v>840</v>
      </c>
      <c r="B525" s="49">
        <v>8.6571684604835539</v>
      </c>
      <c r="C525" s="49">
        <v>8.3208484476128106</v>
      </c>
      <c r="D525" s="49">
        <v>7.9983973117552729</v>
      </c>
      <c r="E525" s="49">
        <v>7.6861988308074398</v>
      </c>
      <c r="F525" s="49">
        <v>7.3816322676387198</v>
      </c>
      <c r="G525" s="49">
        <v>7.082725887042189</v>
      </c>
      <c r="H525" s="49">
        <v>6.787947761591159</v>
      </c>
      <c r="I525" s="49">
        <v>6.4960734462082534</v>
      </c>
      <c r="J525" s="49">
        <v>6.2060989538123987</v>
      </c>
      <c r="K525" s="49">
        <v>5.9171815910089247</v>
      </c>
      <c r="L525" s="49">
        <v>5.6285985557659632</v>
      </c>
      <c r="M525" s="49">
        <v>5.504359072646281</v>
      </c>
      <c r="N525" s="49">
        <v>5.399332731998733</v>
      </c>
      <c r="O525" s="49">
        <v>5.2961785927949192</v>
      </c>
      <c r="P525" s="49">
        <v>5.1950409206940096</v>
      </c>
      <c r="Q525" s="49">
        <v>5.0965509591509264</v>
      </c>
      <c r="R525" s="49">
        <v>4.9987997857833433</v>
      </c>
      <c r="S525" s="49">
        <v>4.9020979150337674</v>
      </c>
      <c r="T525" s="49">
        <v>4.8097958480205856</v>
      </c>
      <c r="U525" s="49">
        <v>4.7165448948753994</v>
      </c>
      <c r="V525" s="49">
        <v>4.622728921232504</v>
      </c>
      <c r="W525" s="49">
        <v>4.5382793434686874</v>
      </c>
      <c r="X525" s="49">
        <v>4.4552224039457098</v>
      </c>
      <c r="Y525" s="49">
        <v>4.3725113480809856</v>
      </c>
      <c r="Z525" s="49">
        <v>4.2955330460724337</v>
      </c>
      <c r="AA525" s="49">
        <v>4.1697755215403722</v>
      </c>
      <c r="AB525" s="49">
        <v>4.0811698728716337</v>
      </c>
      <c r="AC525" s="49">
        <v>3.9934817751392839</v>
      </c>
      <c r="AD525" s="49">
        <v>3.9065532048932661</v>
      </c>
      <c r="AE525" s="49">
        <v>3.8202436632461749</v>
      </c>
      <c r="AF525" s="50">
        <v>3.7344272118469162</v>
      </c>
    </row>
    <row r="526" spans="1:32" hidden="1">
      <c r="A526" s="49" t="s">
        <v>841</v>
      </c>
      <c r="B526" s="49">
        <v>8.7707945346441392</v>
      </c>
      <c r="C526" s="49">
        <v>8.4020008308451644</v>
      </c>
      <c r="D526" s="49">
        <v>8.0605281796855017</v>
      </c>
      <c r="E526" s="49">
        <v>7.7380692528154214</v>
      </c>
      <c r="F526" s="49">
        <v>7.4293460523618347</v>
      </c>
      <c r="G526" s="49">
        <v>7.1307893450255504</v>
      </c>
      <c r="H526" s="49">
        <v>6.8398646956931604</v>
      </c>
      <c r="I526" s="49">
        <v>6.5546995444972787</v>
      </c>
      <c r="J526" s="49">
        <v>6.2738634135018252</v>
      </c>
      <c r="K526" s="49">
        <v>5.996231610494811</v>
      </c>
      <c r="L526" s="49">
        <v>5.7208970911349999</v>
      </c>
      <c r="M526" s="49">
        <v>5.5705495547598138</v>
      </c>
      <c r="N526" s="49">
        <v>5.4353111435174357</v>
      </c>
      <c r="O526" s="49">
        <v>5.309782452410313</v>
      </c>
      <c r="P526" s="49">
        <v>5.1917475965320072</v>
      </c>
      <c r="Q526" s="49">
        <v>5.079848762624529</v>
      </c>
      <c r="R526" s="49">
        <v>4.9736713173768443</v>
      </c>
      <c r="S526" s="49">
        <v>4.8709168098372926</v>
      </c>
      <c r="T526" s="49">
        <v>4.7718064886474103</v>
      </c>
      <c r="U526" s="49">
        <v>4.6766793224330678</v>
      </c>
      <c r="V526" s="49">
        <v>4.5825446945672574</v>
      </c>
      <c r="W526" s="49">
        <v>4.4809445892290487</v>
      </c>
      <c r="X526" s="49">
        <v>4.3818153110070863</v>
      </c>
      <c r="Y526" s="49">
        <v>4.2863611981112344</v>
      </c>
      <c r="Z526" s="49">
        <v>4.1969560789881806</v>
      </c>
      <c r="AA526" s="49">
        <v>4.0798095979886977</v>
      </c>
      <c r="AB526" s="49">
        <v>3.9882964218361332</v>
      </c>
      <c r="AC526" s="49">
        <v>3.899188936058251</v>
      </c>
      <c r="AD526" s="49">
        <v>3.8121186306513262</v>
      </c>
      <c r="AE526" s="49">
        <v>3.726781438417023</v>
      </c>
      <c r="AF526" s="50">
        <v>3.6429232357509682</v>
      </c>
    </row>
    <row r="527" spans="1:32" hidden="1">
      <c r="A527" s="49" t="s">
        <v>842</v>
      </c>
      <c r="B527" s="49">
        <v>10.96702368365348</v>
      </c>
      <c r="C527" s="49">
        <v>10.521590427782691</v>
      </c>
      <c r="D527" s="49">
        <v>10.114048338257</v>
      </c>
      <c r="E527" s="49">
        <v>9.733040830205951</v>
      </c>
      <c r="F527" s="49">
        <v>9.3713625869404371</v>
      </c>
      <c r="G527" s="49">
        <v>9.0241497355178115</v>
      </c>
      <c r="H527" s="49">
        <v>8.6879563449123189</v>
      </c>
      <c r="I527" s="49">
        <v>8.3602435245869327</v>
      </c>
      <c r="J527" s="49">
        <v>8.0390783713928187</v>
      </c>
      <c r="K527" s="49">
        <v>7.7229473269489324</v>
      </c>
      <c r="L527" s="49">
        <v>7.4106355157633166</v>
      </c>
      <c r="M527" s="49">
        <v>7.2183550154767158</v>
      </c>
      <c r="N527" s="49">
        <v>7.0470793353706256</v>
      </c>
      <c r="O527" s="49">
        <v>6.8892972725250186</v>
      </c>
      <c r="P527" s="49">
        <v>6.7419285018465436</v>
      </c>
      <c r="Q527" s="49">
        <v>6.603086450057476</v>
      </c>
      <c r="R527" s="49">
        <v>6.4721980296050932</v>
      </c>
      <c r="S527" s="49">
        <v>6.3460631422914009</v>
      </c>
      <c r="T527" s="49">
        <v>6.2249932242285864</v>
      </c>
      <c r="U527" s="49">
        <v>6.1094641779514358</v>
      </c>
      <c r="V527" s="49">
        <v>5.9953071682413794</v>
      </c>
      <c r="W527" s="49">
        <v>5.8703690924887049</v>
      </c>
      <c r="X527" s="49">
        <v>5.7489256699542892</v>
      </c>
      <c r="Y527" s="49">
        <v>5.6326630829445294</v>
      </c>
      <c r="Z527" s="49">
        <v>5.5249034157902814</v>
      </c>
      <c r="AA527" s="49">
        <v>5.3784397980215957</v>
      </c>
      <c r="AB527" s="49">
        <v>5.2678420564462218</v>
      </c>
      <c r="AC527" s="49">
        <v>5.1606687426003131</v>
      </c>
      <c r="AD527" s="49">
        <v>5.0564092126305846</v>
      </c>
      <c r="AE527" s="49">
        <v>4.9546423988600168</v>
      </c>
      <c r="AF527" s="50">
        <v>4.8550166530298604</v>
      </c>
    </row>
    <row r="528" spans="1:32" hidden="1">
      <c r="A528" s="49" t="s">
        <v>843</v>
      </c>
      <c r="B528" s="49">
        <v>8.1721449620387752</v>
      </c>
      <c r="C528" s="49">
        <v>7.7099050617371114</v>
      </c>
      <c r="D528" s="49">
        <v>7.2687731992715499</v>
      </c>
      <c r="E528" s="49">
        <v>6.8427735520014172</v>
      </c>
      <c r="F528" s="49">
        <v>6.4280755973171422</v>
      </c>
      <c r="G528" s="49">
        <v>6.0220813115816316</v>
      </c>
      <c r="H528" s="49">
        <v>5.6229486143641534</v>
      </c>
      <c r="I528" s="49">
        <v>5.2293235145435384</v>
      </c>
      <c r="J528" s="49">
        <v>4.8401805052078597</v>
      </c>
      <c r="K528" s="49">
        <v>4.4547228371954297</v>
      </c>
      <c r="L528" s="49">
        <v>4.072317703158558</v>
      </c>
      <c r="M528" s="49">
        <v>3.9531525591051371</v>
      </c>
      <c r="N528" s="49">
        <v>3.837768105291107</v>
      </c>
      <c r="O528" s="49">
        <v>3.7249017571439569</v>
      </c>
      <c r="P528" s="49">
        <v>3.6143350576513789</v>
      </c>
      <c r="Q528" s="49">
        <v>3.5052523360336032</v>
      </c>
      <c r="R528" s="49">
        <v>3.3971555543907899</v>
      </c>
      <c r="S528" s="49">
        <v>3.291104343478787</v>
      </c>
      <c r="T528" s="49">
        <v>3.1863409688046662</v>
      </c>
      <c r="U528" s="49">
        <v>3.0829979722068268</v>
      </c>
      <c r="V528" s="49">
        <v>2.980456331204413</v>
      </c>
      <c r="W528" s="49">
        <v>2.878952981513724</v>
      </c>
      <c r="X528" s="49">
        <v>2.7775407812117141</v>
      </c>
      <c r="Y528" s="49">
        <v>2.6771512164852531</v>
      </c>
      <c r="Z528" s="49">
        <v>2.5812192796031881</v>
      </c>
      <c r="AA528" s="49">
        <v>2.463861710208163</v>
      </c>
      <c r="AB528" s="49">
        <v>2.3633612292076149</v>
      </c>
      <c r="AC528" s="49">
        <v>2.2637210579113338</v>
      </c>
      <c r="AD528" s="49">
        <v>2.164787806573067</v>
      </c>
      <c r="AE528" s="49">
        <v>2.0664307346644479</v>
      </c>
      <c r="AF528" s="50">
        <v>1.9685372899413831</v>
      </c>
    </row>
    <row r="529" spans="1:32" hidden="1">
      <c r="A529" s="49" t="s">
        <v>844</v>
      </c>
      <c r="B529" s="49">
        <v>8.3802869724081006</v>
      </c>
      <c r="C529" s="49">
        <v>7.9070036469911518</v>
      </c>
      <c r="D529" s="49">
        <v>7.4557442498908433</v>
      </c>
      <c r="E529" s="49">
        <v>7.0201948540899624</v>
      </c>
      <c r="F529" s="49">
        <v>6.5963063948676197</v>
      </c>
      <c r="G529" s="49">
        <v>6.1813310661163872</v>
      </c>
      <c r="H529" s="49">
        <v>5.773319198137413</v>
      </c>
      <c r="I529" s="49">
        <v>5.3708364470925876</v>
      </c>
      <c r="J529" s="49">
        <v>4.9727952626220429</v>
      </c>
      <c r="K529" s="49">
        <v>4.5783495734226012</v>
      </c>
      <c r="L529" s="49">
        <v>4.1868263325869766</v>
      </c>
      <c r="M529" s="49">
        <v>4.0644229992514163</v>
      </c>
      <c r="N529" s="49">
        <v>3.9459507184622131</v>
      </c>
      <c r="O529" s="49">
        <v>3.830092433396068</v>
      </c>
      <c r="P529" s="49">
        <v>3.7166196370469939</v>
      </c>
      <c r="Q529" s="49">
        <v>3.6046817559730169</v>
      </c>
      <c r="R529" s="49">
        <v>3.4937595128300072</v>
      </c>
      <c r="S529" s="49">
        <v>3.384956190581768</v>
      </c>
      <c r="T529" s="49">
        <v>3.2774819465105121</v>
      </c>
      <c r="U529" s="49">
        <v>3.1714743108070151</v>
      </c>
      <c r="V529" s="49">
        <v>3.066288311911094</v>
      </c>
      <c r="W529" s="49">
        <v>2.9620526468717592</v>
      </c>
      <c r="X529" s="49">
        <v>2.8579187029715629</v>
      </c>
      <c r="Y529" s="49">
        <v>2.754856448203082</v>
      </c>
      <c r="Z529" s="49">
        <v>2.6564425994619909</v>
      </c>
      <c r="AA529" s="49">
        <v>2.5357276611813031</v>
      </c>
      <c r="AB529" s="49">
        <v>2.432571515370217</v>
      </c>
      <c r="AC529" s="49">
        <v>2.3303188826965049</v>
      </c>
      <c r="AD529" s="49">
        <v>2.228810311180347</v>
      </c>
      <c r="AE529" s="49">
        <v>2.1279099199307541</v>
      </c>
      <c r="AF529" s="50">
        <v>2.0275007571997272</v>
      </c>
    </row>
    <row r="530" spans="1:32" hidden="1">
      <c r="A530" s="49" t="s">
        <v>845</v>
      </c>
      <c r="B530" s="49">
        <v>8.7708855473933713</v>
      </c>
      <c r="C530" s="49">
        <v>8.2764685644471445</v>
      </c>
      <c r="D530" s="49">
        <v>7.8057730407433912</v>
      </c>
      <c r="E530" s="49">
        <v>7.3519034965063357</v>
      </c>
      <c r="F530" s="49">
        <v>6.9104356350750971</v>
      </c>
      <c r="G530" s="49">
        <v>6.4783649933530247</v>
      </c>
      <c r="H530" s="49">
        <v>6.0535579606139738</v>
      </c>
      <c r="I530" s="49">
        <v>5.6344431642391211</v>
      </c>
      <c r="J530" s="49">
        <v>5.219827544073822</v>
      </c>
      <c r="K530" s="49">
        <v>4.8087814077827682</v>
      </c>
      <c r="L530" s="49">
        <v>4.4005637084100009</v>
      </c>
      <c r="M530" s="49">
        <v>4.272171211629832</v>
      </c>
      <c r="N530" s="49">
        <v>4.1479850955685578</v>
      </c>
      <c r="O530" s="49">
        <v>4.0265819298112158</v>
      </c>
      <c r="P530" s="49">
        <v>3.9077116823711688</v>
      </c>
      <c r="Q530" s="49">
        <v>3.7904564145334798</v>
      </c>
      <c r="R530" s="49">
        <v>3.674256020283857</v>
      </c>
      <c r="S530" s="49">
        <v>3.5602928531399129</v>
      </c>
      <c r="T530" s="49">
        <v>3.4477160086453011</v>
      </c>
      <c r="U530" s="49">
        <v>3.3366705219700359</v>
      </c>
      <c r="V530" s="49">
        <v>3.226462880613806</v>
      </c>
      <c r="W530" s="49">
        <v>3.116953614273537</v>
      </c>
      <c r="X530" s="49">
        <v>3.007608543940564</v>
      </c>
      <c r="Y530" s="49">
        <v>2.899470133061075</v>
      </c>
      <c r="Z530" s="49">
        <v>2.796383135659446</v>
      </c>
      <c r="AA530" s="49">
        <v>2.6693986500626949</v>
      </c>
      <c r="AB530" s="49">
        <v>2.561332434994736</v>
      </c>
      <c r="AC530" s="49">
        <v>2.4543025923284141</v>
      </c>
      <c r="AD530" s="49">
        <v>2.3481414249074311</v>
      </c>
      <c r="AE530" s="49">
        <v>2.2427063244822989</v>
      </c>
      <c r="AF530" s="50">
        <v>2.137874838998608</v>
      </c>
    </row>
    <row r="531" spans="1:32" hidden="1">
      <c r="A531" s="49" t="s">
        <v>846</v>
      </c>
      <c r="B531" s="49">
        <v>9.3257847510859904</v>
      </c>
      <c r="C531" s="49">
        <v>8.8023606546659732</v>
      </c>
      <c r="D531" s="49">
        <v>8.3047958729324343</v>
      </c>
      <c r="E531" s="49">
        <v>7.8253786122735276</v>
      </c>
      <c r="F531" s="49">
        <v>7.3591543509681987</v>
      </c>
      <c r="G531" s="49">
        <v>6.9027527638591462</v>
      </c>
      <c r="H531" s="49">
        <v>6.453775083770493</v>
      </c>
      <c r="I531" s="49">
        <v>6.0104496440475028</v>
      </c>
      <c r="J531" s="49">
        <v>5.5714265532365372</v>
      </c>
      <c r="K531" s="49">
        <v>5.1356493492240656</v>
      </c>
      <c r="L531" s="49">
        <v>4.7022715437051597</v>
      </c>
      <c r="M531" s="49">
        <v>4.5652093578332309</v>
      </c>
      <c r="N531" s="49">
        <v>4.4327113164383478</v>
      </c>
      <c r="O531" s="49">
        <v>4.3032242769685896</v>
      </c>
      <c r="P531" s="49">
        <v>4.1764733654207138</v>
      </c>
      <c r="Q531" s="49">
        <v>4.0514578683036042</v>
      </c>
      <c r="R531" s="49">
        <v>3.927567362521946</v>
      </c>
      <c r="S531" s="49">
        <v>3.806085220885544</v>
      </c>
      <c r="T531" s="49">
        <v>3.6860847942246391</v>
      </c>
      <c r="U531" s="49">
        <v>3.5677218961059509</v>
      </c>
      <c r="V531" s="49">
        <v>3.4502421571186508</v>
      </c>
      <c r="W531" s="49">
        <v>3.3334288456853569</v>
      </c>
      <c r="X531" s="49">
        <v>3.2169208024774139</v>
      </c>
      <c r="Y531" s="49">
        <v>3.1018595033088072</v>
      </c>
      <c r="Z531" s="49">
        <v>2.992461150591784</v>
      </c>
      <c r="AA531" s="49">
        <v>2.857032879523318</v>
      </c>
      <c r="AB531" s="49">
        <v>2.742440462586841</v>
      </c>
      <c r="AC531" s="49">
        <v>2.629135789418847</v>
      </c>
      <c r="AD531" s="49">
        <v>2.516945116546395</v>
      </c>
      <c r="AE531" s="49">
        <v>2.4057213118300269</v>
      </c>
      <c r="AF531" s="50">
        <v>2.2953386334172969</v>
      </c>
    </row>
    <row r="532" spans="1:32" hidden="1">
      <c r="A532" s="49" t="s">
        <v>847</v>
      </c>
      <c r="B532" s="49">
        <v>6.1064086611658848</v>
      </c>
      <c r="C532" s="49">
        <v>5.9420471731254274</v>
      </c>
      <c r="D532" s="49">
        <v>5.7923154796860903</v>
      </c>
      <c r="E532" s="49">
        <v>5.6540401441120789</v>
      </c>
      <c r="F532" s="49">
        <v>5.5249585650973314</v>
      </c>
      <c r="G532" s="49">
        <v>5.4034029638296603</v>
      </c>
      <c r="H532" s="49">
        <v>5.2881099340604241</v>
      </c>
      <c r="I532" s="49">
        <v>5.1781002414125057</v>
      </c>
      <c r="J532" s="49">
        <v>5.0725999958633379</v>
      </c>
      <c r="K532" s="49">
        <v>4.9709872568878257</v>
      </c>
      <c r="L532" s="49">
        <v>4.8727548501961584</v>
      </c>
      <c r="M532" s="49">
        <v>4.7707488843319643</v>
      </c>
      <c r="N532" s="49">
        <v>4.6896029203024341</v>
      </c>
      <c r="O532" s="49">
        <v>4.6111273265908004</v>
      </c>
      <c r="P532" s="49">
        <v>4.53545609533814</v>
      </c>
      <c r="Q532" s="49">
        <v>4.4632294527650567</v>
      </c>
      <c r="R532" s="49">
        <v>4.3924470891116574</v>
      </c>
      <c r="S532" s="49">
        <v>4.3234219919243806</v>
      </c>
      <c r="T532" s="49">
        <v>4.2596137368207669</v>
      </c>
      <c r="U532" s="49">
        <v>4.1954680439763461</v>
      </c>
      <c r="V532" s="49">
        <v>4.1313808226832656</v>
      </c>
      <c r="W532" s="49">
        <v>4.0751498985853978</v>
      </c>
      <c r="X532" s="49">
        <v>4.0212644075953996</v>
      </c>
      <c r="Y532" s="49">
        <v>3.9686482669357259</v>
      </c>
      <c r="Z532" s="49">
        <v>3.9228527743772501</v>
      </c>
      <c r="AA532" s="49">
        <v>3.8277941222773961</v>
      </c>
      <c r="AB532" s="49">
        <v>3.7719206380907511</v>
      </c>
      <c r="AC532" s="49">
        <v>3.7179373120621801</v>
      </c>
      <c r="AD532" s="49">
        <v>3.665688901754323</v>
      </c>
      <c r="AE532" s="49">
        <v>3.61503960130351</v>
      </c>
      <c r="AF532" s="50">
        <v>3.56586989913768</v>
      </c>
    </row>
    <row r="533" spans="1:32" hidden="1">
      <c r="A533" s="49" t="s">
        <v>848</v>
      </c>
      <c r="B533" s="49">
        <v>10.84166414158525</v>
      </c>
      <c r="C533" s="49">
        <v>10.498661778457389</v>
      </c>
      <c r="D533" s="49">
        <v>10.204432546739151</v>
      </c>
      <c r="E533" s="49">
        <v>9.9450255390075455</v>
      </c>
      <c r="F533" s="49">
        <v>9.711644099607204</v>
      </c>
      <c r="G533" s="49">
        <v>9.4983971046023363</v>
      </c>
      <c r="H533" s="49">
        <v>9.3011526404344114</v>
      </c>
      <c r="I533" s="49">
        <v>9.1169045019178636</v>
      </c>
      <c r="J533" s="49">
        <v>8.9433993282592628</v>
      </c>
      <c r="K533" s="49">
        <v>8.7789057456382764</v>
      </c>
      <c r="L533" s="49">
        <v>8.6220653541652457</v>
      </c>
      <c r="M533" s="49">
        <v>8.3924002545725607</v>
      </c>
      <c r="N533" s="49">
        <v>8.1923692530095291</v>
      </c>
      <c r="O533" s="49">
        <v>8.0117132150365844</v>
      </c>
      <c r="P533" s="49">
        <v>7.8461794008525967</v>
      </c>
      <c r="Q533" s="49">
        <v>7.6931445710542121</v>
      </c>
      <c r="R533" s="49">
        <v>7.5517544594470509</v>
      </c>
      <c r="S533" s="49">
        <v>7.4176857252483597</v>
      </c>
      <c r="T533" s="49">
        <v>7.2912942547101354</v>
      </c>
      <c r="U533" s="49">
        <v>7.1731506727901344</v>
      </c>
      <c r="V533" s="49">
        <v>7.0577117815573676</v>
      </c>
      <c r="W533" s="49">
        <v>6.9267505104662561</v>
      </c>
      <c r="X533" s="49">
        <v>6.8016424313057682</v>
      </c>
      <c r="Y533" s="49">
        <v>6.6845638557479283</v>
      </c>
      <c r="Z533" s="49">
        <v>6.5798154138003042</v>
      </c>
      <c r="AA533" s="49">
        <v>6.4257636574631807</v>
      </c>
      <c r="AB533" s="49">
        <v>6.3197575388099816</v>
      </c>
      <c r="AC533" s="49">
        <v>6.2193893555314181</v>
      </c>
      <c r="AD533" s="49">
        <v>6.1239739740113217</v>
      </c>
      <c r="AE533" s="49">
        <v>6.0329479005599227</v>
      </c>
      <c r="AF533" s="50">
        <v>5.9458420920931214</v>
      </c>
    </row>
    <row r="534" spans="1:32" hidden="1">
      <c r="A534" s="49" t="s">
        <v>849</v>
      </c>
      <c r="B534" s="49">
        <v>13.373177964771941</v>
      </c>
      <c r="C534" s="49">
        <v>12.95145834961429</v>
      </c>
      <c r="D534" s="49">
        <v>12.59170540272345</v>
      </c>
      <c r="E534" s="49">
        <v>12.27624817317831</v>
      </c>
      <c r="F534" s="49">
        <v>11.99394697293058</v>
      </c>
      <c r="G534" s="49">
        <v>11.73734366106599</v>
      </c>
      <c r="H534" s="49">
        <v>11.501209038081541</v>
      </c>
      <c r="I534" s="49">
        <v>11.28174012480109</v>
      </c>
      <c r="J534" s="49">
        <v>11.07608772711216</v>
      </c>
      <c r="K534" s="49">
        <v>10.882063946253441</v>
      </c>
      <c r="L534" s="49">
        <v>10.69795339473198</v>
      </c>
      <c r="M534" s="49">
        <v>10.410836733158069</v>
      </c>
      <c r="N534" s="49">
        <v>10.16141058703278</v>
      </c>
      <c r="O534" s="49">
        <v>9.9366084852987182</v>
      </c>
      <c r="P534" s="49">
        <v>9.7310144313585614</v>
      </c>
      <c r="Q534" s="49">
        <v>9.5412879465285503</v>
      </c>
      <c r="R534" s="49">
        <v>9.3663417203724357</v>
      </c>
      <c r="S534" s="49">
        <v>9.2006697818365257</v>
      </c>
      <c r="T534" s="49">
        <v>9.0447261901969309</v>
      </c>
      <c r="U534" s="49">
        <v>8.8992385077375822</v>
      </c>
      <c r="V534" s="49">
        <v>8.7571469568238332</v>
      </c>
      <c r="W534" s="49">
        <v>8.5952266089354268</v>
      </c>
      <c r="X534" s="49">
        <v>8.4407141484166353</v>
      </c>
      <c r="Y534" s="49">
        <v>8.2963821086343827</v>
      </c>
      <c r="Z534" s="49">
        <v>8.1677086584746394</v>
      </c>
      <c r="AA534" s="49">
        <v>7.9761927390889058</v>
      </c>
      <c r="AB534" s="49">
        <v>7.8458270891488908</v>
      </c>
      <c r="AC534" s="49">
        <v>7.7225979221328789</v>
      </c>
      <c r="AD534" s="49">
        <v>7.6056331128257373</v>
      </c>
      <c r="AE534" s="49">
        <v>7.4942154726552097</v>
      </c>
      <c r="AF534" s="50">
        <v>7.387748115615568</v>
      </c>
    </row>
    <row r="535" spans="1:32" hidden="1">
      <c r="A535" s="49" t="s">
        <v>850</v>
      </c>
      <c r="B535" s="49">
        <v>4.3250792746731861</v>
      </c>
      <c r="C535" s="49">
        <v>4.1348772562802143</v>
      </c>
      <c r="D535" s="49">
        <v>3.9653242287671691</v>
      </c>
      <c r="E535" s="49">
        <v>3.810630146851278</v>
      </c>
      <c r="F535" s="49">
        <v>3.667106395182882</v>
      </c>
      <c r="G535" s="49">
        <v>3.53226913422878</v>
      </c>
      <c r="H535" s="49">
        <v>3.4043719559684211</v>
      </c>
      <c r="I535" s="49">
        <v>3.2821436443584111</v>
      </c>
      <c r="J535" s="49">
        <v>3.1646321757523701</v>
      </c>
      <c r="K535" s="49">
        <v>3.0511074083206862</v>
      </c>
      <c r="L535" s="49">
        <v>2.9409979430302822</v>
      </c>
      <c r="M535" s="49">
        <v>2.8692737162157171</v>
      </c>
      <c r="N535" s="49">
        <v>2.8023015681433212</v>
      </c>
      <c r="O535" s="49">
        <v>2.7385781160190259</v>
      </c>
      <c r="P535" s="49">
        <v>2.677838338817335</v>
      </c>
      <c r="Q535" s="49">
        <v>2.6191093727589121</v>
      </c>
      <c r="R535" s="49">
        <v>2.5617949440928669</v>
      </c>
      <c r="S535" s="49">
        <v>2.507147429660515</v>
      </c>
      <c r="T535" s="49">
        <v>2.4542634903017482</v>
      </c>
      <c r="U535" s="49">
        <v>2.403296548315867</v>
      </c>
      <c r="V535" s="49">
        <v>2.3535076070188312</v>
      </c>
      <c r="W535" s="49">
        <v>2.3032997818398231</v>
      </c>
      <c r="X535" s="49">
        <v>2.253808692692723</v>
      </c>
      <c r="Y535" s="49">
        <v>2.206158430272724</v>
      </c>
      <c r="Z535" s="49">
        <v>2.1645202603622211</v>
      </c>
      <c r="AA535" s="49">
        <v>2.09753745936835</v>
      </c>
      <c r="AB535" s="49">
        <v>2.0515594876750498</v>
      </c>
      <c r="AC535" s="49">
        <v>2.0072673738100111</v>
      </c>
      <c r="AD535" s="49">
        <v>1.964493021673039</v>
      </c>
      <c r="AE535" s="49">
        <v>1.923094224670697</v>
      </c>
      <c r="AF535" s="50">
        <v>1.882949605596147</v>
      </c>
    </row>
    <row r="536" spans="1:32" hidden="1">
      <c r="A536" s="49" t="s">
        <v>851</v>
      </c>
      <c r="B536" s="49">
        <v>4.5412191996419686</v>
      </c>
      <c r="C536" s="49">
        <v>4.3410791564242723</v>
      </c>
      <c r="D536" s="49">
        <v>4.1628923345614464</v>
      </c>
      <c r="E536" s="49">
        <v>4.0004977756122164</v>
      </c>
      <c r="F536" s="49">
        <v>3.849970522212931</v>
      </c>
      <c r="G536" s="49">
        <v>3.708667560323851</v>
      </c>
      <c r="H536" s="49">
        <v>3.5747305506275771</v>
      </c>
      <c r="I536" s="49">
        <v>3.4468067948788539</v>
      </c>
      <c r="J536" s="49">
        <v>3.323883244291967</v>
      </c>
      <c r="K536" s="49">
        <v>3.205182955036125</v>
      </c>
      <c r="L536" s="49">
        <v>3.0900979037356739</v>
      </c>
      <c r="M536" s="49">
        <v>3.0145502909972302</v>
      </c>
      <c r="N536" s="49">
        <v>2.9440429632430321</v>
      </c>
      <c r="O536" s="49">
        <v>2.8769793058089239</v>
      </c>
      <c r="P536" s="49">
        <v>2.8130788012033179</v>
      </c>
      <c r="Q536" s="49">
        <v>2.7513078703892102</v>
      </c>
      <c r="R536" s="49">
        <v>2.691032968960386</v>
      </c>
      <c r="S536" s="49">
        <v>2.6335870769557541</v>
      </c>
      <c r="T536" s="49">
        <v>2.5780100168999871</v>
      </c>
      <c r="U536" s="49">
        <v>2.524465733705465</v>
      </c>
      <c r="V536" s="49">
        <v>2.47216837183618</v>
      </c>
      <c r="W536" s="49">
        <v>2.4194208752709772</v>
      </c>
      <c r="X536" s="49">
        <v>2.3674296382341771</v>
      </c>
      <c r="Y536" s="49">
        <v>2.3173907054331941</v>
      </c>
      <c r="Z536" s="49">
        <v>2.2737413500173611</v>
      </c>
      <c r="AA536" s="49">
        <v>2.203123860218891</v>
      </c>
      <c r="AB536" s="49">
        <v>2.154846493726573</v>
      </c>
      <c r="AC536" s="49">
        <v>2.1083558215435958</v>
      </c>
      <c r="AD536" s="49">
        <v>2.0634726928221951</v>
      </c>
      <c r="AE536" s="49">
        <v>2.0200455660729708</v>
      </c>
      <c r="AF536" s="50">
        <v>1.977945112989373</v>
      </c>
    </row>
    <row r="537" spans="1:32" hidden="1">
      <c r="A537" s="49" t="s">
        <v>852</v>
      </c>
      <c r="B537" s="49">
        <v>5.0724202152754803</v>
      </c>
      <c r="C537" s="49">
        <v>4.847959969178298</v>
      </c>
      <c r="D537" s="49">
        <v>4.6486620683019169</v>
      </c>
      <c r="E537" s="49">
        <v>4.467432670996816</v>
      </c>
      <c r="F537" s="49">
        <v>4.2997517687611087</v>
      </c>
      <c r="G537" s="49">
        <v>4.1425751485901774</v>
      </c>
      <c r="H537" s="49">
        <v>3.9937620288886531</v>
      </c>
      <c r="I537" s="49">
        <v>3.8517538588622751</v>
      </c>
      <c r="J537" s="49">
        <v>3.7153832258120012</v>
      </c>
      <c r="K537" s="49">
        <v>3.583754642301213</v>
      </c>
      <c r="L537" s="49">
        <v>3.4561671885777701</v>
      </c>
      <c r="M537" s="49">
        <v>3.371314027846223</v>
      </c>
      <c r="N537" s="49">
        <v>3.2921836386585461</v>
      </c>
      <c r="O537" s="49">
        <v>3.2169595561682538</v>
      </c>
      <c r="P537" s="49">
        <v>3.1453252335666311</v>
      </c>
      <c r="Q537" s="49">
        <v>3.0761036346871231</v>
      </c>
      <c r="R537" s="49">
        <v>3.0085730778838209</v>
      </c>
      <c r="S537" s="49">
        <v>2.9442582874286738</v>
      </c>
      <c r="T537" s="49">
        <v>2.8820644880240009</v>
      </c>
      <c r="U537" s="49">
        <v>2.8221809561203219</v>
      </c>
      <c r="V537" s="49">
        <v>2.7637106318436619</v>
      </c>
      <c r="W537" s="49">
        <v>2.7047250873567008</v>
      </c>
      <c r="X537" s="49">
        <v>2.6465914426364652</v>
      </c>
      <c r="Y537" s="49">
        <v>2.590678803234336</v>
      </c>
      <c r="Z537" s="49">
        <v>2.5420668093565721</v>
      </c>
      <c r="AA537" s="49">
        <v>2.4625727170847211</v>
      </c>
      <c r="AB537" s="49">
        <v>2.408636478658297</v>
      </c>
      <c r="AC537" s="49">
        <v>2.3567336916287291</v>
      </c>
      <c r="AD537" s="49">
        <v>2.3066599400035779</v>
      </c>
      <c r="AE537" s="49">
        <v>2.258242328257658</v>
      </c>
      <c r="AF537" s="50">
        <v>2.211333319752506</v>
      </c>
    </row>
    <row r="538" spans="1:32" hidden="1">
      <c r="A538" s="49" t="s">
        <v>853</v>
      </c>
      <c r="B538" s="49">
        <v>8.2561189913735582</v>
      </c>
      <c r="C538" s="49">
        <v>7.9310694563102242</v>
      </c>
      <c r="D538" s="49">
        <v>7.6192069715037736</v>
      </c>
      <c r="E538" s="49">
        <v>7.317184968681925</v>
      </c>
      <c r="F538" s="49">
        <v>7.0225843741761196</v>
      </c>
      <c r="G538" s="49">
        <v>6.7335913348008951</v>
      </c>
      <c r="H538" s="49">
        <v>6.4488026939580241</v>
      </c>
      <c r="I538" s="49">
        <v>6.1671029990511013</v>
      </c>
      <c r="J538" s="49">
        <v>5.8875836686688086</v>
      </c>
      <c r="K538" s="49">
        <v>5.6094880926749511</v>
      </c>
      <c r="L538" s="49">
        <v>5.3321732708791902</v>
      </c>
      <c r="M538" s="49">
        <v>5.2137791563521709</v>
      </c>
      <c r="N538" s="49">
        <v>5.1134445480990527</v>
      </c>
      <c r="O538" s="49">
        <v>5.0149227970338757</v>
      </c>
      <c r="P538" s="49">
        <v>4.918351839482682</v>
      </c>
      <c r="Q538" s="49">
        <v>4.8243269334605747</v>
      </c>
      <c r="R538" s="49">
        <v>4.7310594187584627</v>
      </c>
      <c r="S538" s="49">
        <v>4.638842729193831</v>
      </c>
      <c r="T538" s="49">
        <v>4.5508268519467467</v>
      </c>
      <c r="U538" s="49">
        <v>4.4619905252826699</v>
      </c>
      <c r="V538" s="49">
        <v>4.3726949960001793</v>
      </c>
      <c r="W538" s="49">
        <v>4.2923156558845017</v>
      </c>
      <c r="X538" s="49">
        <v>4.2132280135928957</v>
      </c>
      <c r="Y538" s="49">
        <v>4.1344472424666314</v>
      </c>
      <c r="Z538" s="49">
        <v>4.0610363181312241</v>
      </c>
      <c r="AA538" s="49">
        <v>3.9417548214647371</v>
      </c>
      <c r="AB538" s="49">
        <v>3.857376544563266</v>
      </c>
      <c r="AC538" s="49">
        <v>3.7738401514739088</v>
      </c>
      <c r="AD538" s="49">
        <v>3.690996218428042</v>
      </c>
      <c r="AE538" s="49">
        <v>3.608711779602491</v>
      </c>
      <c r="AF538" s="50">
        <v>3.526867536870244</v>
      </c>
    </row>
    <row r="539" spans="1:32" hidden="1">
      <c r="A539" s="49" t="s">
        <v>854</v>
      </c>
      <c r="B539" s="49">
        <v>12.725517522673909</v>
      </c>
      <c r="C539" s="49">
        <v>12.220290402911241</v>
      </c>
      <c r="D539" s="49">
        <v>11.75971026770493</v>
      </c>
      <c r="E539" s="49">
        <v>11.3299585545063</v>
      </c>
      <c r="F539" s="49">
        <v>10.922230540413519</v>
      </c>
      <c r="G539" s="49">
        <v>10.53054644269654</v>
      </c>
      <c r="H539" s="49">
        <v>10.1506340543681</v>
      </c>
      <c r="I539" s="49">
        <v>9.7793102067765805</v>
      </c>
      <c r="J539" s="49">
        <v>9.4141159194274131</v>
      </c>
      <c r="K539" s="49">
        <v>9.0530898342010424</v>
      </c>
      <c r="L539" s="49">
        <v>8.6946213642619643</v>
      </c>
      <c r="M539" s="49">
        <v>8.4697082831614079</v>
      </c>
      <c r="N539" s="49">
        <v>8.2697264616708299</v>
      </c>
      <c r="O539" s="49">
        <v>8.0857353570864277</v>
      </c>
      <c r="P539" s="49">
        <v>7.9140654349630797</v>
      </c>
      <c r="Q539" s="49">
        <v>7.7524678183145914</v>
      </c>
      <c r="R539" s="49">
        <v>7.6002551442292674</v>
      </c>
      <c r="S539" s="49">
        <v>7.4536211209428149</v>
      </c>
      <c r="T539" s="49">
        <v>7.3129311254918896</v>
      </c>
      <c r="U539" s="49">
        <v>7.1787452663050857</v>
      </c>
      <c r="V539" s="49">
        <v>7.0461115146207831</v>
      </c>
      <c r="W539" s="49">
        <v>6.9012011295751341</v>
      </c>
      <c r="X539" s="49">
        <v>6.7602840417825796</v>
      </c>
      <c r="Y539" s="49">
        <v>6.625348245746232</v>
      </c>
      <c r="Z539" s="49">
        <v>6.5003163656188878</v>
      </c>
      <c r="AA539" s="49">
        <v>6.3292575558425996</v>
      </c>
      <c r="AB539" s="49">
        <v>6.2005046256968166</v>
      </c>
      <c r="AC539" s="49">
        <v>6.0756055463469556</v>
      </c>
      <c r="AD539" s="49">
        <v>5.9539424162343648</v>
      </c>
      <c r="AE539" s="49">
        <v>5.8350035447650814</v>
      </c>
      <c r="AF539" s="50">
        <v>5.7183594303891896</v>
      </c>
    </row>
    <row r="540" spans="1:32" hidden="1">
      <c r="A540" s="49" t="s">
        <v>855</v>
      </c>
      <c r="B540" s="49">
        <v>14.963147658485649</v>
      </c>
      <c r="C540" s="49">
        <v>14.38190154998756</v>
      </c>
      <c r="D540" s="49">
        <v>13.85685782766747</v>
      </c>
      <c r="E540" s="49">
        <v>13.370964889329141</v>
      </c>
      <c r="F540" s="49">
        <v>12.913383327480529</v>
      </c>
      <c r="G540" s="49">
        <v>12.476775000819959</v>
      </c>
      <c r="H540" s="49">
        <v>12.055919543293051</v>
      </c>
      <c r="I540" s="49">
        <v>11.64694877578277</v>
      </c>
      <c r="J540" s="49">
        <v>11.24689534577228</v>
      </c>
      <c r="K540" s="49">
        <v>10.85341265213078</v>
      </c>
      <c r="L540" s="49">
        <v>10.46459351741755</v>
      </c>
      <c r="M540" s="49">
        <v>10.196196084495609</v>
      </c>
      <c r="N540" s="49">
        <v>9.9591829026522944</v>
      </c>
      <c r="O540" s="49">
        <v>9.74231742011394</v>
      </c>
      <c r="P540" s="49">
        <v>9.5409931128683532</v>
      </c>
      <c r="Q540" s="49">
        <v>9.3523892685412005</v>
      </c>
      <c r="R540" s="49">
        <v>9.1756511114764727</v>
      </c>
      <c r="S540" s="49">
        <v>9.0059891441305435</v>
      </c>
      <c r="T540" s="49">
        <v>8.8438716999534552</v>
      </c>
      <c r="U540" s="49">
        <v>8.6900136260646139</v>
      </c>
      <c r="V540" s="49">
        <v>8.5381718451241628</v>
      </c>
      <c r="W540" s="49">
        <v>8.3699532530683047</v>
      </c>
      <c r="X540" s="49">
        <v>8.2068917016254517</v>
      </c>
      <c r="Y540" s="49">
        <v>8.0515075426848828</v>
      </c>
      <c r="Z540" s="49">
        <v>7.9087700626987498</v>
      </c>
      <c r="AA540" s="49">
        <v>7.7079740522340066</v>
      </c>
      <c r="AB540" s="49">
        <v>7.5607951695988209</v>
      </c>
      <c r="AC540" s="49">
        <v>7.4186380043677609</v>
      </c>
      <c r="AD540" s="49">
        <v>7.2807302046739117</v>
      </c>
      <c r="AE540" s="49">
        <v>7.1464332079918949</v>
      </c>
      <c r="AF540" s="50">
        <v>7.015212017955708</v>
      </c>
    </row>
    <row r="541" spans="1:32" hidden="1">
      <c r="A541" s="49" t="s">
        <v>856</v>
      </c>
      <c r="B541" s="49">
        <v>8.9704830008893381</v>
      </c>
      <c r="C541" s="49">
        <v>8.4650049605894129</v>
      </c>
      <c r="D541" s="49">
        <v>7.9841254800795198</v>
      </c>
      <c r="E541" s="49">
        <v>7.5207933405221272</v>
      </c>
      <c r="F541" s="49">
        <v>7.070488527440296</v>
      </c>
      <c r="G541" s="49">
        <v>6.6301450857479294</v>
      </c>
      <c r="H541" s="49">
        <v>6.1975887843866078</v>
      </c>
      <c r="I541" s="49">
        <v>5.7712210602762237</v>
      </c>
      <c r="J541" s="49">
        <v>5.3498306973660998</v>
      </c>
      <c r="K541" s="49">
        <v>4.9324761609397836</v>
      </c>
      <c r="L541" s="49">
        <v>4.5184091240117059</v>
      </c>
      <c r="M541" s="49">
        <v>4.3865444558851987</v>
      </c>
      <c r="N541" s="49">
        <v>4.2591581311404596</v>
      </c>
      <c r="O541" s="49">
        <v>4.1347644421768814</v>
      </c>
      <c r="P541" s="49">
        <v>4.0131128492175394</v>
      </c>
      <c r="Q541" s="49">
        <v>3.893240678127976</v>
      </c>
      <c r="R541" s="49">
        <v>3.7745595079451779</v>
      </c>
      <c r="S541" s="49">
        <v>3.6583374152448158</v>
      </c>
      <c r="T541" s="49">
        <v>3.5436768719143772</v>
      </c>
      <c r="U541" s="49">
        <v>3.4307413209303022</v>
      </c>
      <c r="V541" s="49">
        <v>3.3187947443521471</v>
      </c>
      <c r="W541" s="49">
        <v>3.2080046291512612</v>
      </c>
      <c r="X541" s="49">
        <v>3.0972739184728861</v>
      </c>
      <c r="Y541" s="49">
        <v>2.9877166555573789</v>
      </c>
      <c r="Z541" s="49">
        <v>2.8834424302973631</v>
      </c>
      <c r="AA541" s="49">
        <v>2.7534718437847592</v>
      </c>
      <c r="AB541" s="49">
        <v>2.6436238825898468</v>
      </c>
      <c r="AC541" s="49">
        <v>2.5347484148573489</v>
      </c>
      <c r="AD541" s="49">
        <v>2.4266595872904109</v>
      </c>
      <c r="AE541" s="49">
        <v>2.3191986488884142</v>
      </c>
      <c r="AF541" s="50">
        <v>2.21222859683632</v>
      </c>
    </row>
    <row r="542" spans="1:32" hidden="1">
      <c r="A542" s="49" t="s">
        <v>857</v>
      </c>
      <c r="B542" s="49">
        <v>9.3346302539362718</v>
      </c>
      <c r="C542" s="49">
        <v>8.8089999105668664</v>
      </c>
      <c r="D542" s="49">
        <v>8.3097142124665524</v>
      </c>
      <c r="E542" s="49">
        <v>7.8291733309262046</v>
      </c>
      <c r="F542" s="49">
        <v>7.3625047593496777</v>
      </c>
      <c r="G542" s="49">
        <v>6.9064027208311876</v>
      </c>
      <c r="H542" s="49">
        <v>6.458522248862069</v>
      </c>
      <c r="I542" s="49">
        <v>6.0171386241193821</v>
      </c>
      <c r="J542" s="49">
        <v>5.5809444439620588</v>
      </c>
      <c r="K542" s="49">
        <v>5.1489228236707358</v>
      </c>
      <c r="L542" s="49">
        <v>4.7202649835475894</v>
      </c>
      <c r="M542" s="49">
        <v>4.5829472968099516</v>
      </c>
      <c r="N542" s="49">
        <v>4.4503816893617332</v>
      </c>
      <c r="O542" s="49">
        <v>4.3209681052322306</v>
      </c>
      <c r="P542" s="49">
        <v>4.1944315368906411</v>
      </c>
      <c r="Q542" s="49">
        <v>4.0697375852548214</v>
      </c>
      <c r="R542" s="49">
        <v>3.9462545531474151</v>
      </c>
      <c r="S542" s="49">
        <v>3.825331109337426</v>
      </c>
      <c r="T542" s="49">
        <v>3.706005467299375</v>
      </c>
      <c r="U542" s="49">
        <v>3.588447675881643</v>
      </c>
      <c r="V542" s="49">
        <v>3.4718713068942488</v>
      </c>
      <c r="W542" s="49">
        <v>3.3562072729028198</v>
      </c>
      <c r="X542" s="49">
        <v>3.2406229630262051</v>
      </c>
      <c r="Y542" s="49">
        <v>3.126302638018724</v>
      </c>
      <c r="Z542" s="49">
        <v>3.0176142602390539</v>
      </c>
      <c r="AA542" s="49">
        <v>2.8816344875150341</v>
      </c>
      <c r="AB542" s="49">
        <v>2.7670580184057059</v>
      </c>
      <c r="AC542" s="49">
        <v>2.6535338270753042</v>
      </c>
      <c r="AD542" s="49">
        <v>2.5408649517279782</v>
      </c>
      <c r="AE542" s="49">
        <v>2.4288832253887089</v>
      </c>
      <c r="AF542" s="50">
        <v>2.3174435897075689</v>
      </c>
    </row>
    <row r="543" spans="1:32" hidden="1">
      <c r="A543" s="49" t="s">
        <v>858</v>
      </c>
      <c r="B543" s="49">
        <v>10.23924188377403</v>
      </c>
      <c r="C543" s="49">
        <v>9.6661248057688383</v>
      </c>
      <c r="D543" s="49">
        <v>9.1232614955387756</v>
      </c>
      <c r="E543" s="49">
        <v>8.6015567547168867</v>
      </c>
      <c r="F543" s="49">
        <v>8.0951660527715443</v>
      </c>
      <c r="G543" s="49">
        <v>7.6001122704075872</v>
      </c>
      <c r="H543" s="49">
        <v>7.1135633151722271</v>
      </c>
      <c r="I543" s="49">
        <v>6.6334259678142447</v>
      </c>
      <c r="J543" s="49">
        <v>6.1581037829751057</v>
      </c>
      <c r="K543" s="49">
        <v>5.6863457548535772</v>
      </c>
      <c r="L543" s="49">
        <v>5.2171479099085314</v>
      </c>
      <c r="M543" s="49">
        <v>5.0656791161260566</v>
      </c>
      <c r="N543" s="49">
        <v>4.9195768429053457</v>
      </c>
      <c r="O543" s="49">
        <v>4.7770072963957428</v>
      </c>
      <c r="P543" s="49">
        <v>4.6376478395743836</v>
      </c>
      <c r="Q543" s="49">
        <v>4.5003161539915606</v>
      </c>
      <c r="R543" s="49">
        <v>4.3642909005361954</v>
      </c>
      <c r="S543" s="49">
        <v>4.2310934393996398</v>
      </c>
      <c r="T543" s="49">
        <v>4.09962803972312</v>
      </c>
      <c r="U543" s="49">
        <v>3.9700808286930682</v>
      </c>
      <c r="V543" s="49">
        <v>3.84155901980141</v>
      </c>
      <c r="W543" s="49">
        <v>3.7142517010868832</v>
      </c>
      <c r="X543" s="49">
        <v>3.5870912060144509</v>
      </c>
      <c r="Y543" s="49">
        <v>3.461418114124605</v>
      </c>
      <c r="Z543" s="49">
        <v>3.3421796504271968</v>
      </c>
      <c r="AA543" s="49">
        <v>3.192118930916632</v>
      </c>
      <c r="AB543" s="49">
        <v>3.0663362669013061</v>
      </c>
      <c r="AC543" s="49">
        <v>2.9418183470357491</v>
      </c>
      <c r="AD543" s="49">
        <v>2.8183483088482131</v>
      </c>
      <c r="AE543" s="49">
        <v>2.6957414373829001</v>
      </c>
      <c r="AF543" s="50">
        <v>2.5738388303874782</v>
      </c>
    </row>
    <row r="544" spans="1:32" hidden="1">
      <c r="A544" s="49" t="s">
        <v>859</v>
      </c>
      <c r="B544" s="49">
        <v>4.6545283304271656</v>
      </c>
      <c r="C544" s="49">
        <v>4.5285872095369823</v>
      </c>
      <c r="D544" s="49">
        <v>4.4136575308685329</v>
      </c>
      <c r="E544" s="49">
        <v>4.3073549383667196</v>
      </c>
      <c r="F544" s="49">
        <v>4.2079795089480054</v>
      </c>
      <c r="G544" s="49">
        <v>4.1142782905562738</v>
      </c>
      <c r="H544" s="49">
        <v>4.0253021926550883</v>
      </c>
      <c r="I544" s="49">
        <v>3.9403156643259489</v>
      </c>
      <c r="J544" s="49">
        <v>3.858737461467542</v>
      </c>
      <c r="K544" s="49">
        <v>3.7801005248492521</v>
      </c>
      <c r="L544" s="49">
        <v>3.7040240400108799</v>
      </c>
      <c r="M544" s="49">
        <v>3.626551950752932</v>
      </c>
      <c r="N544" s="49">
        <v>3.564770741368251</v>
      </c>
      <c r="O544" s="49">
        <v>3.505005506468732</v>
      </c>
      <c r="P544" s="49">
        <v>3.4473569262415551</v>
      </c>
      <c r="Q544" s="49">
        <v>3.3923063026933602</v>
      </c>
      <c r="R544" s="49">
        <v>3.338349653925309</v>
      </c>
      <c r="S544" s="49">
        <v>3.285722214994689</v>
      </c>
      <c r="T544" s="49">
        <v>3.2370251094259599</v>
      </c>
      <c r="U544" s="49">
        <v>3.188082141717945</v>
      </c>
      <c r="V544" s="49">
        <v>3.1391908544574192</v>
      </c>
      <c r="W544" s="49">
        <v>3.0962084158942451</v>
      </c>
      <c r="X544" s="49">
        <v>3.0549959531803119</v>
      </c>
      <c r="Y544" s="49">
        <v>3.0147442336730061</v>
      </c>
      <c r="Z544" s="49">
        <v>2.9796269640024691</v>
      </c>
      <c r="AA544" s="49">
        <v>2.9074770467711621</v>
      </c>
      <c r="AB544" s="49">
        <v>2.8647952343306611</v>
      </c>
      <c r="AC544" s="49">
        <v>2.8235406073111782</v>
      </c>
      <c r="AD544" s="49">
        <v>2.7835963202987521</v>
      </c>
      <c r="AE544" s="49">
        <v>2.7448601484753339</v>
      </c>
      <c r="AF544" s="50">
        <v>2.707242124180314</v>
      </c>
    </row>
    <row r="545" spans="1:32" hidden="1">
      <c r="A545" s="49" t="s">
        <v>860</v>
      </c>
      <c r="B545" s="49">
        <v>6.008309184479625</v>
      </c>
      <c r="C545" s="49">
        <v>5.8474775891770197</v>
      </c>
      <c r="D545" s="49">
        <v>5.7011535876102437</v>
      </c>
      <c r="E545" s="49">
        <v>5.5661659730860134</v>
      </c>
      <c r="F545" s="49">
        <v>5.4402528618287391</v>
      </c>
      <c r="G545" s="49">
        <v>5.3217462108451103</v>
      </c>
      <c r="H545" s="49">
        <v>5.2093816790079712</v>
      </c>
      <c r="I545" s="49">
        <v>5.102178616811603</v>
      </c>
      <c r="J545" s="49">
        <v>4.9993613596750723</v>
      </c>
      <c r="K545" s="49">
        <v>4.9003059119308574</v>
      </c>
      <c r="L545" s="49">
        <v>4.8045028161611576</v>
      </c>
      <c r="M545" s="49">
        <v>4.7038535951019096</v>
      </c>
      <c r="N545" s="49">
        <v>4.6239125755336374</v>
      </c>
      <c r="O545" s="49">
        <v>4.5466187760276071</v>
      </c>
      <c r="P545" s="49">
        <v>4.4721057578448988</v>
      </c>
      <c r="Q545" s="49">
        <v>4.4010099703615317</v>
      </c>
      <c r="R545" s="49">
        <v>4.3313449994016562</v>
      </c>
      <c r="S545" s="49">
        <v>4.2634220079089387</v>
      </c>
      <c r="T545" s="49">
        <v>4.2006784541275062</v>
      </c>
      <c r="U545" s="49">
        <v>4.1375966878203609</v>
      </c>
      <c r="V545" s="49">
        <v>4.0745699606455013</v>
      </c>
      <c r="W545" s="49">
        <v>4.0193211456779876</v>
      </c>
      <c r="X545" s="49">
        <v>3.9664028683322901</v>
      </c>
      <c r="Y545" s="49">
        <v>3.914746103367662</v>
      </c>
      <c r="Z545" s="49">
        <v>3.8698690804033529</v>
      </c>
      <c r="AA545" s="49">
        <v>3.7760214679031612</v>
      </c>
      <c r="AB545" s="49">
        <v>3.7211231797283562</v>
      </c>
      <c r="AC545" s="49">
        <v>3.6681034215998229</v>
      </c>
      <c r="AD545" s="49">
        <v>3.61680824168721</v>
      </c>
      <c r="AE545" s="49">
        <v>3.5671029688600462</v>
      </c>
      <c r="AF545" s="50">
        <v>3.518869095340178</v>
      </c>
    </row>
    <row r="546" spans="1:32" hidden="1">
      <c r="A546" s="49" t="s">
        <v>861</v>
      </c>
      <c r="B546" s="49">
        <v>8.9556758588594612</v>
      </c>
      <c r="C546" s="49">
        <v>8.6700331700910613</v>
      </c>
      <c r="D546" s="49">
        <v>8.4227144156502494</v>
      </c>
      <c r="E546" s="49">
        <v>8.2027919792591817</v>
      </c>
      <c r="F546" s="49">
        <v>8.003376267796968</v>
      </c>
      <c r="G546" s="49">
        <v>7.8198539744124229</v>
      </c>
      <c r="H546" s="49">
        <v>7.6489900162746789</v>
      </c>
      <c r="I546" s="49">
        <v>7.4884312367408956</v>
      </c>
      <c r="J546" s="49">
        <v>7.3364143004040328</v>
      </c>
      <c r="K546" s="49">
        <v>7.1915848399592708</v>
      </c>
      <c r="L546" s="49">
        <v>7.0528807216048879</v>
      </c>
      <c r="M546" s="49">
        <v>6.8672009502906537</v>
      </c>
      <c r="N546" s="49">
        <v>6.7048272501923059</v>
      </c>
      <c r="O546" s="49">
        <v>6.5577097263138109</v>
      </c>
      <c r="P546" s="49">
        <v>6.4225109584489841</v>
      </c>
      <c r="Q546" s="49">
        <v>6.2971720058348231</v>
      </c>
      <c r="R546" s="49">
        <v>6.1810218333953619</v>
      </c>
      <c r="S546" s="49">
        <v>6.0706676782228062</v>
      </c>
      <c r="T546" s="49">
        <v>5.9663879901168544</v>
      </c>
      <c r="U546" s="49">
        <v>5.8686297122929174</v>
      </c>
      <c r="V546" s="49">
        <v>5.7730430597505444</v>
      </c>
      <c r="W546" s="49">
        <v>5.6653255631053856</v>
      </c>
      <c r="X546" s="49">
        <v>5.5622457926904492</v>
      </c>
      <c r="Y546" s="49">
        <v>5.465509304664212</v>
      </c>
      <c r="Z546" s="49">
        <v>5.3784872878958803</v>
      </c>
      <c r="AA546" s="49">
        <v>5.252839961755333</v>
      </c>
      <c r="AB546" s="49">
        <v>5.1649175774703142</v>
      </c>
      <c r="AC546" s="49">
        <v>5.0814571042653061</v>
      </c>
      <c r="AD546" s="49">
        <v>5.0019198826772957</v>
      </c>
      <c r="AE546" s="49">
        <v>4.9258627951555862</v>
      </c>
      <c r="AF546" s="50">
        <v>4.852916913699949</v>
      </c>
    </row>
    <row r="547" spans="1:32" hidden="1">
      <c r="A547" s="49" t="s">
        <v>862</v>
      </c>
      <c r="B547" s="49">
        <v>11.540068062128871</v>
      </c>
      <c r="C547" s="49">
        <v>11.174205067076761</v>
      </c>
      <c r="D547" s="49">
        <v>10.859934314044869</v>
      </c>
      <c r="E547" s="49">
        <v>10.5825415172684</v>
      </c>
      <c r="F547" s="49">
        <v>10.33275023498787</v>
      </c>
      <c r="G547" s="49">
        <v>10.10434932406981</v>
      </c>
      <c r="H547" s="49">
        <v>9.8929835377624524</v>
      </c>
      <c r="I547" s="49">
        <v>9.6954851854168353</v>
      </c>
      <c r="J547" s="49">
        <v>9.5094807770467948</v>
      </c>
      <c r="K547" s="49">
        <v>9.3331474872530436</v>
      </c>
      <c r="L547" s="49">
        <v>9.1650559641353908</v>
      </c>
      <c r="M547" s="49">
        <v>8.9212259819839357</v>
      </c>
      <c r="N547" s="49">
        <v>8.708768700002091</v>
      </c>
      <c r="O547" s="49">
        <v>8.5168256198360979</v>
      </c>
      <c r="P547" s="49">
        <v>8.3408954804658375</v>
      </c>
      <c r="Q547" s="49">
        <v>8.1782017045280462</v>
      </c>
      <c r="R547" s="49">
        <v>8.0278400178362013</v>
      </c>
      <c r="S547" s="49">
        <v>7.8852344411905051</v>
      </c>
      <c r="T547" s="49">
        <v>7.7507615435250186</v>
      </c>
      <c r="U547" s="49">
        <v>7.6250251776787454</v>
      </c>
      <c r="V547" s="49">
        <v>7.5021582602603862</v>
      </c>
      <c r="W547" s="49">
        <v>7.3628547510895181</v>
      </c>
      <c r="X547" s="49">
        <v>7.2297517461117424</v>
      </c>
      <c r="Y547" s="49">
        <v>7.1051517980686256</v>
      </c>
      <c r="Z547" s="49">
        <v>6.9936051874344241</v>
      </c>
      <c r="AA547" s="49">
        <v>6.829888991144947</v>
      </c>
      <c r="AB547" s="49">
        <v>6.7170215028639371</v>
      </c>
      <c r="AC547" s="49">
        <v>6.6101239190242316</v>
      </c>
      <c r="AD547" s="49">
        <v>6.5084706811177107</v>
      </c>
      <c r="AE547" s="49">
        <v>6.411465037338151</v>
      </c>
      <c r="AF547" s="50">
        <v>6.3186102523556258</v>
      </c>
    </row>
    <row r="548" spans="1:32" hidden="1">
      <c r="A548" s="49" t="s">
        <v>863</v>
      </c>
      <c r="B548" s="49">
        <v>3.9170695210969639</v>
      </c>
      <c r="C548" s="49">
        <v>3.7464037456665018</v>
      </c>
      <c r="D548" s="49">
        <v>3.593505705411697</v>
      </c>
      <c r="E548" s="49">
        <v>3.45339156625848</v>
      </c>
      <c r="F548" s="49">
        <v>3.3228859559614818</v>
      </c>
      <c r="G548" s="49">
        <v>3.199850387941217</v>
      </c>
      <c r="H548" s="49">
        <v>3.082781087084598</v>
      </c>
      <c r="I548" s="49">
        <v>2.970583306848221</v>
      </c>
      <c r="J548" s="49">
        <v>2.862437069142076</v>
      </c>
      <c r="K548" s="49">
        <v>2.7577134101142979</v>
      </c>
      <c r="L548" s="49">
        <v>2.65592003417331</v>
      </c>
      <c r="M548" s="49">
        <v>2.5918946711689599</v>
      </c>
      <c r="N548" s="49">
        <v>2.5319577320548432</v>
      </c>
      <c r="O548" s="49">
        <v>2.4748240264467398</v>
      </c>
      <c r="P548" s="49">
        <v>2.4202678471333892</v>
      </c>
      <c r="Q548" s="49">
        <v>2.3674568202319222</v>
      </c>
      <c r="R548" s="49">
        <v>2.315880501551836</v>
      </c>
      <c r="S548" s="49">
        <v>2.2666125903175431</v>
      </c>
      <c r="T548" s="49">
        <v>2.218879550645934</v>
      </c>
      <c r="U548" s="49">
        <v>2.1728133811318791</v>
      </c>
      <c r="V548" s="49">
        <v>2.1277807012519871</v>
      </c>
      <c r="W548" s="49">
        <v>2.0824169121448781</v>
      </c>
      <c r="X548" s="49">
        <v>2.037690194593933</v>
      </c>
      <c r="Y548" s="49">
        <v>1.994564469952214</v>
      </c>
      <c r="Z548" s="49">
        <v>1.9566175283906211</v>
      </c>
      <c r="AA548" s="49">
        <v>1.896951305310683</v>
      </c>
      <c r="AB548" s="49">
        <v>1.855324000592373</v>
      </c>
      <c r="AC548" s="49">
        <v>1.8151635286302059</v>
      </c>
      <c r="AD548" s="49">
        <v>1.7763254042007439</v>
      </c>
      <c r="AE548" s="49">
        <v>1.738687355551932</v>
      </c>
      <c r="AF548" s="50">
        <v>1.7021449837108831</v>
      </c>
    </row>
    <row r="549" spans="1:32" hidden="1">
      <c r="A549" s="49" t="s">
        <v>864</v>
      </c>
      <c r="B549" s="49">
        <v>4.0826382269945034</v>
      </c>
      <c r="C549" s="49">
        <v>3.904460125910894</v>
      </c>
      <c r="D549" s="49">
        <v>3.7449940351870938</v>
      </c>
      <c r="E549" s="49">
        <v>3.5989839052985069</v>
      </c>
      <c r="F549" s="49">
        <v>3.4630807759789981</v>
      </c>
      <c r="G549" s="49">
        <v>3.3350291571622082</v>
      </c>
      <c r="H549" s="49">
        <v>3.2132429293417508</v>
      </c>
      <c r="I549" s="49">
        <v>3.0965673508718101</v>
      </c>
      <c r="J549" s="49">
        <v>2.984137471018216</v>
      </c>
      <c r="K549" s="49">
        <v>2.8752898028454128</v>
      </c>
      <c r="L549" s="49">
        <v>2.769505008535678</v>
      </c>
      <c r="M549" s="49">
        <v>2.7026210688833632</v>
      </c>
      <c r="N549" s="49">
        <v>2.640033473093184</v>
      </c>
      <c r="O549" s="49">
        <v>2.5803902955729492</v>
      </c>
      <c r="P549" s="49">
        <v>2.5234537924508098</v>
      </c>
      <c r="Q549" s="49">
        <v>2.468348570878506</v>
      </c>
      <c r="R549" s="49">
        <v>2.4145378714270458</v>
      </c>
      <c r="S549" s="49">
        <v>2.3631500693683929</v>
      </c>
      <c r="T549" s="49">
        <v>2.3133718534650529</v>
      </c>
      <c r="U549" s="49">
        <v>2.265341751628124</v>
      </c>
      <c r="V549" s="49">
        <v>2.218393986529283</v>
      </c>
      <c r="W549" s="49">
        <v>2.17109399353438</v>
      </c>
      <c r="X549" s="49">
        <v>2.1244598656461702</v>
      </c>
      <c r="Y549" s="49">
        <v>2.0795045473492109</v>
      </c>
      <c r="Z549" s="49">
        <v>2.0399876469407561</v>
      </c>
      <c r="AA549" s="49">
        <v>1.9776446100368199</v>
      </c>
      <c r="AB549" s="49">
        <v>1.93425357605464</v>
      </c>
      <c r="AC549" s="49">
        <v>1.8924005727061419</v>
      </c>
      <c r="AD549" s="49">
        <v>1.8519338212550429</v>
      </c>
      <c r="AE549" s="49">
        <v>1.812724884097237</v>
      </c>
      <c r="AF549" s="50">
        <v>1.774664103562948</v>
      </c>
    </row>
    <row r="550" spans="1:32" hidden="1">
      <c r="A550" s="49" t="s">
        <v>865</v>
      </c>
      <c r="B550" s="49">
        <v>4.5872131690887361</v>
      </c>
      <c r="C550" s="49">
        <v>4.3860874379267747</v>
      </c>
      <c r="D550" s="49">
        <v>4.2065235897929139</v>
      </c>
      <c r="E550" s="49">
        <v>4.0424733671065614</v>
      </c>
      <c r="F550" s="49">
        <v>3.8900834973167728</v>
      </c>
      <c r="G550" s="49">
        <v>3.746759153647075</v>
      </c>
      <c r="H550" s="49">
        <v>3.610675812144688</v>
      </c>
      <c r="I550" s="49">
        <v>3.4805053358081119</v>
      </c>
      <c r="J550" s="49">
        <v>3.3552530257079738</v>
      </c>
      <c r="K550" s="49">
        <v>3.2341559734426388</v>
      </c>
      <c r="L550" s="49">
        <v>3.116617106776534</v>
      </c>
      <c r="M550" s="49">
        <v>3.0408895053393659</v>
      </c>
      <c r="N550" s="49">
        <v>2.9701185926197362</v>
      </c>
      <c r="O550" s="49">
        <v>2.9027393578718681</v>
      </c>
      <c r="P550" s="49">
        <v>2.838477200523442</v>
      </c>
      <c r="Q550" s="49">
        <v>2.7763186415021508</v>
      </c>
      <c r="R550" s="49">
        <v>2.7156423027577281</v>
      </c>
      <c r="S550" s="49">
        <v>2.6577561667286669</v>
      </c>
      <c r="T550" s="49">
        <v>2.601718415426832</v>
      </c>
      <c r="U550" s="49">
        <v>2.547690097893605</v>
      </c>
      <c r="V550" s="49">
        <v>2.4949001015653751</v>
      </c>
      <c r="W550" s="49">
        <v>2.4416861357132</v>
      </c>
      <c r="X550" s="49">
        <v>2.3892284043125942</v>
      </c>
      <c r="Y550" s="49">
        <v>2.338700650095118</v>
      </c>
      <c r="Z550" s="49">
        <v>2.2944579976054</v>
      </c>
      <c r="AA550" s="49">
        <v>2.223758724401776</v>
      </c>
      <c r="AB550" s="49">
        <v>2.175000030486804</v>
      </c>
      <c r="AC550" s="49">
        <v>2.128008051538786</v>
      </c>
      <c r="AD550" s="49">
        <v>2.0826067843845841</v>
      </c>
      <c r="AE550" s="49">
        <v>2.0386473249969339</v>
      </c>
      <c r="AF550" s="50">
        <v>1.996002572611461</v>
      </c>
    </row>
    <row r="551" spans="1:32" hidden="1">
      <c r="A551" s="49" t="s">
        <v>866</v>
      </c>
      <c r="B551" s="49">
        <v>6.465556937305843</v>
      </c>
      <c r="C551" s="49">
        <v>6.2044105816460018</v>
      </c>
      <c r="D551" s="49">
        <v>5.9534142143646367</v>
      </c>
      <c r="E551" s="49">
        <v>5.7100935402251487</v>
      </c>
      <c r="F551" s="49">
        <v>5.4726656420119157</v>
      </c>
      <c r="G551" s="49">
        <v>5.239799185207743</v>
      </c>
      <c r="H551" s="49">
        <v>5.0104697155104736</v>
      </c>
      <c r="I551" s="49">
        <v>4.7838682033697468</v>
      </c>
      <c r="J551" s="49">
        <v>4.5593409739403246</v>
      </c>
      <c r="K551" s="49">
        <v>4.336348945114235</v>
      </c>
      <c r="L551" s="49">
        <v>4.114439182038895</v>
      </c>
      <c r="M551" s="49">
        <v>4.0221857015001552</v>
      </c>
      <c r="N551" s="49">
        <v>3.943477847436351</v>
      </c>
      <c r="O551" s="49">
        <v>3.8661163538852241</v>
      </c>
      <c r="P551" s="49">
        <v>3.7902034780236469</v>
      </c>
      <c r="Q551" s="49">
        <v>3.716184310262924</v>
      </c>
      <c r="R551" s="49">
        <v>3.6427161164409401</v>
      </c>
      <c r="S551" s="49">
        <v>3.5700181128402479</v>
      </c>
      <c r="T551" s="49">
        <v>3.5004499469471781</v>
      </c>
      <c r="U551" s="49">
        <v>3.4302469707166301</v>
      </c>
      <c r="V551" s="49">
        <v>3.359679844824413</v>
      </c>
      <c r="W551" s="49">
        <v>3.2958060874854129</v>
      </c>
      <c r="X551" s="49">
        <v>3.2329476936217119</v>
      </c>
      <c r="Y551" s="49">
        <v>3.1703695758493038</v>
      </c>
      <c r="Z551" s="49">
        <v>3.1118698997678331</v>
      </c>
      <c r="AA551" s="49">
        <v>3.019032668770234</v>
      </c>
      <c r="AB551" s="49">
        <v>2.9524167640978969</v>
      </c>
      <c r="AC551" s="49">
        <v>2.8864914354832449</v>
      </c>
      <c r="AD551" s="49">
        <v>2.821148090890047</v>
      </c>
      <c r="AE551" s="49">
        <v>2.7562905856560138</v>
      </c>
      <c r="AF551" s="50">
        <v>2.691833145682017</v>
      </c>
    </row>
    <row r="552" spans="1:32" hidden="1">
      <c r="A552" s="49" t="s">
        <v>867</v>
      </c>
      <c r="B552" s="49">
        <v>7.9680697440231381</v>
      </c>
      <c r="C552" s="49">
        <v>7.6590747996890638</v>
      </c>
      <c r="D552" s="49">
        <v>7.363161502643532</v>
      </c>
      <c r="E552" s="49">
        <v>7.0770006912355674</v>
      </c>
      <c r="F552" s="49">
        <v>6.7981848464535357</v>
      </c>
      <c r="G552" s="49">
        <v>6.5249076766181764</v>
      </c>
      <c r="H552" s="49">
        <v>6.2557707072834194</v>
      </c>
      <c r="I552" s="49">
        <v>5.9896609821271198</v>
      </c>
      <c r="J552" s="49">
        <v>5.725670673377623</v>
      </c>
      <c r="K552" s="49">
        <v>5.4630424690533719</v>
      </c>
      <c r="L552" s="49">
        <v>5.2011313972111779</v>
      </c>
      <c r="M552" s="49">
        <v>5.0867626117260807</v>
      </c>
      <c r="N552" s="49">
        <v>4.9903421108388599</v>
      </c>
      <c r="O552" s="49">
        <v>4.895673842369181</v>
      </c>
      <c r="P552" s="49">
        <v>4.802892927141146</v>
      </c>
      <c r="Q552" s="49">
        <v>4.712589468085385</v>
      </c>
      <c r="R552" s="49">
        <v>4.6229804895091204</v>
      </c>
      <c r="S552" s="49">
        <v>4.5343563268199354</v>
      </c>
      <c r="T552" s="49">
        <v>4.4498478490173374</v>
      </c>
      <c r="U552" s="49">
        <v>4.3644579102222769</v>
      </c>
      <c r="V552" s="49">
        <v>4.2785452072568599</v>
      </c>
      <c r="W552" s="49">
        <v>4.2013256756134201</v>
      </c>
      <c r="X552" s="49">
        <v>4.1254327262918808</v>
      </c>
      <c r="Y552" s="49">
        <v>4.0498892759308731</v>
      </c>
      <c r="Z552" s="49">
        <v>3.9797327692130442</v>
      </c>
      <c r="AA552" s="49">
        <v>3.863995107994028</v>
      </c>
      <c r="AB552" s="49">
        <v>3.783019490824294</v>
      </c>
      <c r="AC552" s="49">
        <v>3.7029309829237689</v>
      </c>
      <c r="AD552" s="49">
        <v>3.6235832738966658</v>
      </c>
      <c r="AE552" s="49">
        <v>3.544846439251419</v>
      </c>
      <c r="AF552" s="50">
        <v>3.466604177893974</v>
      </c>
    </row>
    <row r="553" spans="1:32" hidden="1">
      <c r="A553" s="49" t="s">
        <v>868</v>
      </c>
      <c r="B553" s="49">
        <v>11.56374223465231</v>
      </c>
      <c r="C553" s="49">
        <v>11.084933736809511</v>
      </c>
      <c r="D553" s="49">
        <v>10.6414257880422</v>
      </c>
      <c r="E553" s="49">
        <v>10.221751895100629</v>
      </c>
      <c r="F553" s="49">
        <v>9.8185635232319655</v>
      </c>
      <c r="G553" s="49">
        <v>9.4268302007346207</v>
      </c>
      <c r="H553" s="49">
        <v>9.0429200905104761</v>
      </c>
      <c r="I553" s="49">
        <v>8.6640905269168194</v>
      </c>
      <c r="J553" s="49">
        <v>8.2881870703153844</v>
      </c>
      <c r="K553" s="49">
        <v>7.9134562165266704</v>
      </c>
      <c r="L553" s="49">
        <v>7.5384235987722068</v>
      </c>
      <c r="M553" s="49">
        <v>7.3400383924820476</v>
      </c>
      <c r="N553" s="49">
        <v>7.1612994868593356</v>
      </c>
      <c r="O553" s="49">
        <v>6.9951537914819006</v>
      </c>
      <c r="P553" s="49">
        <v>6.8387015017573809</v>
      </c>
      <c r="Q553" s="49">
        <v>6.6901633260573634</v>
      </c>
      <c r="R553" s="49">
        <v>6.548988682188714</v>
      </c>
      <c r="S553" s="49">
        <v>6.4121804802430917</v>
      </c>
      <c r="T553" s="49">
        <v>6.2800186948127728</v>
      </c>
      <c r="U553" s="49">
        <v>6.1529353100023796</v>
      </c>
      <c r="V553" s="49">
        <v>6.0270422037247409</v>
      </c>
      <c r="W553" s="49">
        <v>5.8915521222391138</v>
      </c>
      <c r="X553" s="49">
        <v>5.7592589529782297</v>
      </c>
      <c r="Y553" s="49">
        <v>5.6317228293224897</v>
      </c>
      <c r="Z553" s="49">
        <v>5.5120192830300372</v>
      </c>
      <c r="AA553" s="49">
        <v>5.3563412984578829</v>
      </c>
      <c r="AB553" s="49">
        <v>5.2338850461001041</v>
      </c>
      <c r="AC553" s="49">
        <v>5.114534194798523</v>
      </c>
      <c r="AD553" s="49">
        <v>4.9978095497025272</v>
      </c>
      <c r="AE553" s="49">
        <v>4.8833156254191632</v>
      </c>
      <c r="AF553" s="50">
        <v>4.7707218119809207</v>
      </c>
    </row>
    <row r="554" spans="1:32" hidden="1">
      <c r="A554" s="49" t="s">
        <v>869</v>
      </c>
      <c r="B554" s="49">
        <v>13.957775596348791</v>
      </c>
      <c r="C554" s="49">
        <v>13.39281669180326</v>
      </c>
      <c r="D554" s="49">
        <v>12.874742410472919</v>
      </c>
      <c r="E554" s="49">
        <v>12.38889604979801</v>
      </c>
      <c r="F554" s="49">
        <v>11.925928728675199</v>
      </c>
      <c r="G554" s="49">
        <v>11.4794821400172</v>
      </c>
      <c r="H554" s="49">
        <v>11.04500549144108</v>
      </c>
      <c r="I554" s="49">
        <v>10.61910049024382</v>
      </c>
      <c r="J554" s="49">
        <v>10.199134898537221</v>
      </c>
      <c r="K554" s="49">
        <v>9.7830024970734488</v>
      </c>
      <c r="L554" s="49">
        <v>9.3689674524929849</v>
      </c>
      <c r="M554" s="49">
        <v>9.1249908795079087</v>
      </c>
      <c r="N554" s="49">
        <v>8.9071317273620778</v>
      </c>
      <c r="O554" s="49">
        <v>8.7060642586108017</v>
      </c>
      <c r="P554" s="49">
        <v>8.5179649546117862</v>
      </c>
      <c r="Q554" s="49">
        <v>8.3404925113236068</v>
      </c>
      <c r="R554" s="49">
        <v>8.1729370234779104</v>
      </c>
      <c r="S554" s="49">
        <v>8.0113244356933357</v>
      </c>
      <c r="T554" s="49">
        <v>7.8560430785652944</v>
      </c>
      <c r="U554" s="49">
        <v>7.7076858111677442</v>
      </c>
      <c r="V554" s="49">
        <v>7.5610734893058051</v>
      </c>
      <c r="W554" s="49">
        <v>7.400756974647984</v>
      </c>
      <c r="X554" s="49">
        <v>7.2448623908899874</v>
      </c>
      <c r="Y554" s="49">
        <v>7.0954898468573164</v>
      </c>
      <c r="Z554" s="49">
        <v>6.9567746992880073</v>
      </c>
      <c r="AA554" s="49">
        <v>6.7700219649096027</v>
      </c>
      <c r="AB554" s="49">
        <v>6.6279551476355234</v>
      </c>
      <c r="AC554" s="49">
        <v>6.4902432577228728</v>
      </c>
      <c r="AD554" s="49">
        <v>6.3562559813206434</v>
      </c>
      <c r="AE554" s="49">
        <v>6.2254743361624056</v>
      </c>
      <c r="AF554" s="50">
        <v>6.0974656539635621</v>
      </c>
    </row>
    <row r="555" spans="1:32" hidden="1">
      <c r="A555" s="49" t="s">
        <v>870</v>
      </c>
      <c r="B555" s="49">
        <v>8.3678807639072463</v>
      </c>
      <c r="C555" s="49">
        <v>7.8960945733935883</v>
      </c>
      <c r="D555" s="49">
        <v>7.4466183131733192</v>
      </c>
      <c r="E555" s="49">
        <v>7.0128139482051441</v>
      </c>
      <c r="F555" s="49">
        <v>6.5904154300958364</v>
      </c>
      <c r="G555" s="49">
        <v>6.1765198383908846</v>
      </c>
      <c r="H555" s="49">
        <v>5.7690604231225633</v>
      </c>
      <c r="I555" s="49">
        <v>5.3665102772551512</v>
      </c>
      <c r="J555" s="49">
        <v>4.967705674984443</v>
      </c>
      <c r="K555" s="49">
        <v>4.5717356275235748</v>
      </c>
      <c r="L555" s="49">
        <v>4.1778700582959001</v>
      </c>
      <c r="M555" s="49">
        <v>4.0556114536569394</v>
      </c>
      <c r="N555" s="49">
        <v>3.9372531431179181</v>
      </c>
      <c r="O555" s="49">
        <v>3.8214958590974639</v>
      </c>
      <c r="P555" s="49">
        <v>3.70811595856489</v>
      </c>
      <c r="Q555" s="49">
        <v>3.59627356224135</v>
      </c>
      <c r="R555" s="49">
        <v>3.4854557373143589</v>
      </c>
      <c r="S555" s="49">
        <v>3.376756683724115</v>
      </c>
      <c r="T555" s="49">
        <v>3.2693956041402812</v>
      </c>
      <c r="U555" s="49">
        <v>3.16351023175817</v>
      </c>
      <c r="V555" s="49">
        <v>3.0584622032335891</v>
      </c>
      <c r="W555" s="49">
        <v>2.954217333434809</v>
      </c>
      <c r="X555" s="49">
        <v>2.8501490470694999</v>
      </c>
      <c r="Y555" s="49">
        <v>2.7472254510241538</v>
      </c>
      <c r="Z555" s="49">
        <v>2.6490187414364081</v>
      </c>
      <c r="AA555" s="49">
        <v>2.5286444663803129</v>
      </c>
      <c r="AB555" s="49">
        <v>2.4258628808415681</v>
      </c>
      <c r="AC555" s="49">
        <v>2.3240742439131261</v>
      </c>
      <c r="AD555" s="49">
        <v>2.223125165007815</v>
      </c>
      <c r="AE555" s="49">
        <v>2.1228853559270648</v>
      </c>
      <c r="AF555" s="50">
        <v>2.0232430924623279</v>
      </c>
    </row>
    <row r="556" spans="1:32" hidden="1">
      <c r="A556" s="49" t="s">
        <v>871</v>
      </c>
      <c r="B556" s="49">
        <v>8.6601993678828677</v>
      </c>
      <c r="C556" s="49">
        <v>8.1719161903819781</v>
      </c>
      <c r="D556" s="49">
        <v>7.7068839641236231</v>
      </c>
      <c r="E556" s="49">
        <v>7.2582737551330059</v>
      </c>
      <c r="F556" s="49">
        <v>6.8217008385046869</v>
      </c>
      <c r="G556" s="49">
        <v>6.3941849789559484</v>
      </c>
      <c r="H556" s="49">
        <v>5.9736074441305176</v>
      </c>
      <c r="I556" s="49">
        <v>5.5584057154048967</v>
      </c>
      <c r="J556" s="49">
        <v>5.1473915162784643</v>
      </c>
      <c r="K556" s="49">
        <v>4.7396370706767819</v>
      </c>
      <c r="L556" s="49">
        <v>4.3344011497095929</v>
      </c>
      <c r="M556" s="49">
        <v>4.2077498324635663</v>
      </c>
      <c r="N556" s="49">
        <v>4.085203228249819</v>
      </c>
      <c r="O556" s="49">
        <v>3.965388348418315</v>
      </c>
      <c r="P556" s="49">
        <v>3.848068318089791</v>
      </c>
      <c r="Q556" s="49">
        <v>3.7323558608673228</v>
      </c>
      <c r="R556" s="49">
        <v>3.617709165474158</v>
      </c>
      <c r="S556" s="49">
        <v>3.505282712660589</v>
      </c>
      <c r="T556" s="49">
        <v>3.3942519198308858</v>
      </c>
      <c r="U556" s="49">
        <v>3.2847616992017028</v>
      </c>
      <c r="V556" s="49">
        <v>3.1761381400357589</v>
      </c>
      <c r="W556" s="49">
        <v>3.0685048075508772</v>
      </c>
      <c r="X556" s="49">
        <v>2.9610167446778779</v>
      </c>
      <c r="Y556" s="49">
        <v>2.8546932824811471</v>
      </c>
      <c r="Z556" s="49">
        <v>2.753295451348114</v>
      </c>
      <c r="AA556" s="49">
        <v>2.6285063626165242</v>
      </c>
      <c r="AB556" s="49">
        <v>2.5222052669413451</v>
      </c>
      <c r="AC556" s="49">
        <v>2.4169031485356438</v>
      </c>
      <c r="AD556" s="49">
        <v>2.312436442688111</v>
      </c>
      <c r="AE556" s="49">
        <v>2.2086660289497759</v>
      </c>
      <c r="AF556" s="50">
        <v>2.105472423662087</v>
      </c>
    </row>
    <row r="557" spans="1:32" hidden="1">
      <c r="A557" s="49" t="s">
        <v>872</v>
      </c>
      <c r="B557" s="49">
        <v>9.538226846007797</v>
      </c>
      <c r="C557" s="49">
        <v>9.000994198489515</v>
      </c>
      <c r="D557" s="49">
        <v>8.49056212621349</v>
      </c>
      <c r="E557" s="49">
        <v>7.9991276869729173</v>
      </c>
      <c r="F557" s="49">
        <v>7.5216851050874762</v>
      </c>
      <c r="G557" s="49">
        <v>7.0548356274803563</v>
      </c>
      <c r="H557" s="49">
        <v>6.5961660954558514</v>
      </c>
      <c r="I557" s="49">
        <v>6.1438996186003747</v>
      </c>
      <c r="J557" s="49">
        <v>5.6966873946311303</v>
      </c>
      <c r="K557" s="49">
        <v>5.2534786120651873</v>
      </c>
      <c r="L557" s="49">
        <v>4.8134358806485498</v>
      </c>
      <c r="M557" s="49">
        <v>4.6733275988534064</v>
      </c>
      <c r="N557" s="49">
        <v>4.5379875506677463</v>
      </c>
      <c r="O557" s="49">
        <v>4.4057967469441044</v>
      </c>
      <c r="P557" s="49">
        <v>4.2764714432243673</v>
      </c>
      <c r="Q557" s="49">
        <v>4.1489673415713852</v>
      </c>
      <c r="R557" s="49">
        <v>4.022647198268781</v>
      </c>
      <c r="S557" s="49">
        <v>3.898857811219822</v>
      </c>
      <c r="T557" s="49">
        <v>3.77663084204185</v>
      </c>
      <c r="U557" s="49">
        <v>3.6561319612673548</v>
      </c>
      <c r="V557" s="49">
        <v>3.536571699006537</v>
      </c>
      <c r="W557" s="49">
        <v>3.418394448455448</v>
      </c>
      <c r="X557" s="49">
        <v>3.300241839575941</v>
      </c>
      <c r="Y557" s="49">
        <v>3.183291390457216</v>
      </c>
      <c r="Z557" s="49">
        <v>3.0718859358535542</v>
      </c>
      <c r="AA557" s="49">
        <v>2.9332676516955019</v>
      </c>
      <c r="AB557" s="49">
        <v>2.8158873654458372</v>
      </c>
      <c r="AC557" s="49">
        <v>2.6994863225548</v>
      </c>
      <c r="AD557" s="49">
        <v>2.5838643330438731</v>
      </c>
      <c r="AE557" s="49">
        <v>2.468850083023364</v>
      </c>
      <c r="AF557" s="50">
        <v>2.3542954184256848</v>
      </c>
    </row>
    <row r="558" spans="1:32" hidden="1">
      <c r="A558" s="49" t="s">
        <v>873</v>
      </c>
      <c r="B558" s="49">
        <v>4.0456011947459194</v>
      </c>
      <c r="C558" s="49">
        <v>3.934902323171992</v>
      </c>
      <c r="D558" s="49">
        <v>3.8333911283971611</v>
      </c>
      <c r="E558" s="49">
        <v>3.7390668702366359</v>
      </c>
      <c r="F558" s="49">
        <v>3.6505026853418072</v>
      </c>
      <c r="G558" s="49">
        <v>3.5666465019862179</v>
      </c>
      <c r="H558" s="49">
        <v>3.486701051971719</v>
      </c>
      <c r="I558" s="49">
        <v>3.4100481372049281</v>
      </c>
      <c r="J558" s="49">
        <v>3.3361989610916338</v>
      </c>
      <c r="K558" s="49">
        <v>3.2647604830047969</v>
      </c>
      <c r="L558" s="49">
        <v>3.1954119867988928</v>
      </c>
      <c r="M558" s="49">
        <v>3.1287917016451239</v>
      </c>
      <c r="N558" s="49">
        <v>3.07526504503869</v>
      </c>
      <c r="O558" s="49">
        <v>3.0234384582138532</v>
      </c>
      <c r="P558" s="49">
        <v>2.9733954903290041</v>
      </c>
      <c r="Q558" s="49">
        <v>2.9255367999144788</v>
      </c>
      <c r="R558" s="49">
        <v>2.8786090642502682</v>
      </c>
      <c r="S558" s="49">
        <v>2.832807961942073</v>
      </c>
      <c r="T558" s="49">
        <v>2.790300217113781</v>
      </c>
      <c r="U558" s="49">
        <v>2.7476062927235931</v>
      </c>
      <c r="V558" s="49">
        <v>2.7049738081766481</v>
      </c>
      <c r="W558" s="49">
        <v>2.667288632857165</v>
      </c>
      <c r="X558" s="49">
        <v>2.6310938170240901</v>
      </c>
      <c r="Y558" s="49">
        <v>2.5957148812359039</v>
      </c>
      <c r="Z558" s="49">
        <v>2.5646279651709931</v>
      </c>
      <c r="AA558" s="49">
        <v>2.5027113373743952</v>
      </c>
      <c r="AB558" s="49">
        <v>2.4653550213330848</v>
      </c>
      <c r="AC558" s="49">
        <v>2.42920228381952</v>
      </c>
      <c r="AD558" s="49">
        <v>2.394155470885043</v>
      </c>
      <c r="AE558" s="49">
        <v>2.3601291252196881</v>
      </c>
      <c r="AF558" s="50">
        <v>2.3270480151858508</v>
      </c>
    </row>
    <row r="559" spans="1:32" hidden="1">
      <c r="A559" s="49" t="s">
        <v>874</v>
      </c>
      <c r="B559" s="49">
        <v>5.5084899756851371</v>
      </c>
      <c r="C559" s="49">
        <v>5.3594953867155164</v>
      </c>
      <c r="D559" s="49">
        <v>5.2233943139620447</v>
      </c>
      <c r="E559" s="49">
        <v>5.0973674955165844</v>
      </c>
      <c r="F559" s="49">
        <v>4.9794039901688363</v>
      </c>
      <c r="G559" s="49">
        <v>4.8680207516933107</v>
      </c>
      <c r="H559" s="49">
        <v>4.7620936153874887</v>
      </c>
      <c r="I559" s="49">
        <v>4.6607506198893978</v>
      </c>
      <c r="J559" s="49">
        <v>4.563302043008326</v>
      </c>
      <c r="K559" s="49">
        <v>4.4691930072226116</v>
      </c>
      <c r="L559" s="49">
        <v>4.3779704724691824</v>
      </c>
      <c r="M559" s="49">
        <v>4.2864843462345572</v>
      </c>
      <c r="N559" s="49">
        <v>4.2133938971397624</v>
      </c>
      <c r="O559" s="49">
        <v>4.14267227799919</v>
      </c>
      <c r="P559" s="49">
        <v>4.0744372860731541</v>
      </c>
      <c r="Q559" s="49">
        <v>4.0092527484953528</v>
      </c>
      <c r="R559" s="49">
        <v>3.945356005749427</v>
      </c>
      <c r="S559" s="49">
        <v>3.8830225853999369</v>
      </c>
      <c r="T559" s="49">
        <v>3.825300345021291</v>
      </c>
      <c r="U559" s="49">
        <v>3.7672953947346701</v>
      </c>
      <c r="V559" s="49">
        <v>3.7093563468770072</v>
      </c>
      <c r="W559" s="49">
        <v>3.6583570945955088</v>
      </c>
      <c r="X559" s="49">
        <v>3.60942810117391</v>
      </c>
      <c r="Y559" s="49">
        <v>3.5616207588135449</v>
      </c>
      <c r="Z559" s="49">
        <v>3.5198220598390559</v>
      </c>
      <c r="AA559" s="49">
        <v>3.4346599356381158</v>
      </c>
      <c r="AB559" s="49">
        <v>3.3840023269925572</v>
      </c>
      <c r="AC559" s="49">
        <v>3.335012806591001</v>
      </c>
      <c r="AD559" s="49">
        <v>3.287553954354995</v>
      </c>
      <c r="AE559" s="49">
        <v>3.241505535819531</v>
      </c>
      <c r="AF559" s="50">
        <v>3.1967617243208188</v>
      </c>
    </row>
    <row r="560" spans="1:32" hidden="1">
      <c r="A560" s="49" t="s">
        <v>875</v>
      </c>
      <c r="B560" s="49">
        <v>4.9609339688623972</v>
      </c>
      <c r="C560" s="49">
        <v>4.8018696362678028</v>
      </c>
      <c r="D560" s="49">
        <v>4.6632475985424051</v>
      </c>
      <c r="E560" s="49">
        <v>4.5392503283475953</v>
      </c>
      <c r="F560" s="49">
        <v>4.426210122842777</v>
      </c>
      <c r="G560" s="49">
        <v>4.3216711543642097</v>
      </c>
      <c r="H560" s="49">
        <v>4.2239113455343906</v>
      </c>
      <c r="I560" s="49">
        <v>4.1316781442544626</v>
      </c>
      <c r="J560" s="49">
        <v>4.0440330105575981</v>
      </c>
      <c r="K560" s="49">
        <v>3.9602551333298752</v>
      </c>
      <c r="L560" s="49">
        <v>3.8797792831844831</v>
      </c>
      <c r="M560" s="49">
        <v>3.7785240740002388</v>
      </c>
      <c r="N560" s="49">
        <v>3.6897104315604619</v>
      </c>
      <c r="O560" s="49">
        <v>3.609048861077603</v>
      </c>
      <c r="P560" s="49">
        <v>3.53476077000315</v>
      </c>
      <c r="Q560" s="49">
        <v>3.4657487706967638</v>
      </c>
      <c r="R560" s="49">
        <v>3.4016549846054329</v>
      </c>
      <c r="S560" s="49">
        <v>3.3406713522489411</v>
      </c>
      <c r="T560" s="49">
        <v>3.2829459117163742</v>
      </c>
      <c r="U560" s="49">
        <v>3.2287164839486069</v>
      </c>
      <c r="V560" s="49">
        <v>3.1756651093396342</v>
      </c>
      <c r="W560" s="49">
        <v>3.1161756589461209</v>
      </c>
      <c r="X560" s="49">
        <v>3.0591773730134149</v>
      </c>
      <c r="Y560" s="49">
        <v>3.0055786831922711</v>
      </c>
      <c r="Z560" s="49">
        <v>2.957175482045193</v>
      </c>
      <c r="AA560" s="49">
        <v>2.8882115545752449</v>
      </c>
      <c r="AB560" s="49">
        <v>2.8393668335571149</v>
      </c>
      <c r="AC560" s="49">
        <v>2.7929181159383059</v>
      </c>
      <c r="AD560" s="49">
        <v>2.748578119678879</v>
      </c>
      <c r="AE560" s="49">
        <v>2.706110476741892</v>
      </c>
      <c r="AF560" s="50">
        <v>2.6653183555032158</v>
      </c>
    </row>
    <row r="561" spans="1:32" hidden="1">
      <c r="A561" s="49" t="s">
        <v>876</v>
      </c>
      <c r="B561" s="49">
        <v>6.2134431364663643</v>
      </c>
      <c r="C561" s="49">
        <v>6.0155916759326287</v>
      </c>
      <c r="D561" s="49">
        <v>5.8447454204128606</v>
      </c>
      <c r="E561" s="49">
        <v>5.6932161690781857</v>
      </c>
      <c r="F561" s="49">
        <v>5.5561571831109404</v>
      </c>
      <c r="G561" s="49">
        <v>5.4303234318808196</v>
      </c>
      <c r="H561" s="49">
        <v>5.3134396363868222</v>
      </c>
      <c r="I561" s="49">
        <v>5.2038510407703136</v>
      </c>
      <c r="J561" s="49">
        <v>5.1003178740069393</v>
      </c>
      <c r="K561" s="49">
        <v>5.0018880973548647</v>
      </c>
      <c r="L561" s="49">
        <v>4.9078152696590491</v>
      </c>
      <c r="M561" s="49">
        <v>4.7781072374204792</v>
      </c>
      <c r="N561" s="49">
        <v>4.6648310637283998</v>
      </c>
      <c r="O561" s="49">
        <v>4.5623067886017434</v>
      </c>
      <c r="P561" s="49">
        <v>4.4681796622206527</v>
      </c>
      <c r="Q561" s="49">
        <v>4.3809970508370846</v>
      </c>
      <c r="R561" s="49">
        <v>4.3002856501696227</v>
      </c>
      <c r="S561" s="49">
        <v>4.2236516478166024</v>
      </c>
      <c r="T561" s="49">
        <v>4.151291707066731</v>
      </c>
      <c r="U561" s="49">
        <v>4.0835213798399383</v>
      </c>
      <c r="V561" s="49">
        <v>4.0172715494078197</v>
      </c>
      <c r="W561" s="49">
        <v>3.942453817490136</v>
      </c>
      <c r="X561" s="49">
        <v>3.8708977261381898</v>
      </c>
      <c r="Y561" s="49">
        <v>3.8038072814536341</v>
      </c>
      <c r="Z561" s="49">
        <v>3.7435621062280879</v>
      </c>
      <c r="AA561" s="49">
        <v>3.6560478528548459</v>
      </c>
      <c r="AB561" s="49">
        <v>3.5951467930807688</v>
      </c>
      <c r="AC561" s="49">
        <v>3.5373851908723748</v>
      </c>
      <c r="AD561" s="49">
        <v>3.4823832565394941</v>
      </c>
      <c r="AE561" s="49">
        <v>3.4298285856816109</v>
      </c>
      <c r="AF561" s="50">
        <v>3.3794610985688389</v>
      </c>
    </row>
    <row r="562" spans="1:32" hidden="1">
      <c r="A562" s="49" t="s">
        <v>877</v>
      </c>
      <c r="B562" s="49">
        <v>6.2987106482732624</v>
      </c>
      <c r="C562" s="49">
        <v>6.018952975341378</v>
      </c>
      <c r="D562" s="49">
        <v>5.7710117871766862</v>
      </c>
      <c r="E562" s="49">
        <v>5.5459250892555341</v>
      </c>
      <c r="F562" s="49">
        <v>5.3379829621803063</v>
      </c>
      <c r="G562" s="49">
        <v>5.1433400953341044</v>
      </c>
      <c r="H562" s="49">
        <v>4.9592925793525744</v>
      </c>
      <c r="I562" s="49">
        <v>4.7838720684325207</v>
      </c>
      <c r="J562" s="49">
        <v>4.6156043423016282</v>
      </c>
      <c r="K562" s="49">
        <v>4.4533586905355067</v>
      </c>
      <c r="L562" s="49">
        <v>4.2962501807971947</v>
      </c>
      <c r="M562" s="49">
        <v>4.1902818056914288</v>
      </c>
      <c r="N562" s="49">
        <v>4.0915676227449316</v>
      </c>
      <c r="O562" s="49">
        <v>3.997799786716679</v>
      </c>
      <c r="P562" s="49">
        <v>3.908573171558221</v>
      </c>
      <c r="Q562" s="49">
        <v>3.822393959618164</v>
      </c>
      <c r="R562" s="49">
        <v>3.7383466800028642</v>
      </c>
      <c r="S562" s="49">
        <v>3.6583588173606501</v>
      </c>
      <c r="T562" s="49">
        <v>3.5810426736728611</v>
      </c>
      <c r="U562" s="49">
        <v>3.5066356642363061</v>
      </c>
      <c r="V562" s="49">
        <v>3.4340021173575379</v>
      </c>
      <c r="W562" s="49">
        <v>3.360694756964369</v>
      </c>
      <c r="X562" s="49">
        <v>3.2884519770901979</v>
      </c>
      <c r="Y562" s="49">
        <v>3.2190040200248542</v>
      </c>
      <c r="Z562" s="49">
        <v>3.15876994053527</v>
      </c>
      <c r="AA562" s="49">
        <v>3.0595002939131102</v>
      </c>
      <c r="AB562" s="49">
        <v>2.9925155684819602</v>
      </c>
      <c r="AC562" s="49">
        <v>2.9280893212536792</v>
      </c>
      <c r="AD562" s="49">
        <v>2.8659633987824562</v>
      </c>
      <c r="AE562" s="49">
        <v>2.8059194755099459</v>
      </c>
      <c r="AF562" s="50">
        <v>2.7477712677548221</v>
      </c>
    </row>
    <row r="563" spans="1:32" hidden="1">
      <c r="A563" s="49" t="s">
        <v>878</v>
      </c>
      <c r="B563" s="49">
        <v>5.904114919873658</v>
      </c>
      <c r="C563" s="49">
        <v>5.6591027956548068</v>
      </c>
      <c r="D563" s="49">
        <v>5.4226257444236499</v>
      </c>
      <c r="E563" s="49">
        <v>5.192563768049645</v>
      </c>
      <c r="F563" s="49">
        <v>4.9673872154980838</v>
      </c>
      <c r="G563" s="49">
        <v>4.7459520247264191</v>
      </c>
      <c r="H563" s="49">
        <v>4.5273761469127676</v>
      </c>
      <c r="I563" s="49">
        <v>4.310961432430819</v>
      </c>
      <c r="J563" s="49">
        <v>4.0961423155712762</v>
      </c>
      <c r="K563" s="49">
        <v>3.8824509869468211</v>
      </c>
      <c r="L563" s="49">
        <v>3.6694930840365658</v>
      </c>
      <c r="M563" s="49">
        <v>3.585557424480958</v>
      </c>
      <c r="N563" s="49">
        <v>3.5130348038327761</v>
      </c>
      <c r="O563" s="49">
        <v>3.4416517462371958</v>
      </c>
      <c r="P563" s="49">
        <v>3.3714937625747479</v>
      </c>
      <c r="Q563" s="49">
        <v>3.3029347998275118</v>
      </c>
      <c r="R563" s="49">
        <v>3.2348443688095481</v>
      </c>
      <c r="S563" s="49">
        <v>3.1674066154104459</v>
      </c>
      <c r="T563" s="49">
        <v>3.1026059297649988</v>
      </c>
      <c r="U563" s="49">
        <v>3.0372750347644768</v>
      </c>
      <c r="V563" s="49">
        <v>2.971641689247523</v>
      </c>
      <c r="W563" s="49">
        <v>2.9117361344221342</v>
      </c>
      <c r="X563" s="49">
        <v>2.8526606968402581</v>
      </c>
      <c r="Y563" s="49">
        <v>2.7937965172846169</v>
      </c>
      <c r="Z563" s="49">
        <v>2.7383330276926769</v>
      </c>
      <c r="AA563" s="49">
        <v>2.6540091852757528</v>
      </c>
      <c r="AB563" s="49">
        <v>2.591685394770546</v>
      </c>
      <c r="AC563" s="49">
        <v>2.5299165157347479</v>
      </c>
      <c r="AD563" s="49">
        <v>2.468610346156622</v>
      </c>
      <c r="AE563" s="49">
        <v>2.407685207632897</v>
      </c>
      <c r="AF563" s="50">
        <v>2.3470681908123301</v>
      </c>
    </row>
    <row r="564" spans="1:32" hidden="1">
      <c r="A564" s="49" t="s">
        <v>879</v>
      </c>
      <c r="B564" s="49">
        <v>7.5795652324151579</v>
      </c>
      <c r="C564" s="49">
        <v>7.2800275884151047</v>
      </c>
      <c r="D564" s="49">
        <v>6.9921154472464924</v>
      </c>
      <c r="E564" s="49">
        <v>6.7127817168935664</v>
      </c>
      <c r="F564" s="49">
        <v>6.4398179859904374</v>
      </c>
      <c r="G564" s="49">
        <v>6.1715627315211963</v>
      </c>
      <c r="H564" s="49">
        <v>5.9067251483825416</v>
      </c>
      <c r="I564" s="49">
        <v>5.6442737195497674</v>
      </c>
      <c r="J564" s="49">
        <v>5.3833629424166114</v>
      </c>
      <c r="K564" s="49">
        <v>5.1232835232395146</v>
      </c>
      <c r="L564" s="49">
        <v>4.8634275354899792</v>
      </c>
      <c r="M564" s="49">
        <v>4.7548315960315346</v>
      </c>
      <c r="N564" s="49">
        <v>4.6623598489250657</v>
      </c>
      <c r="O564" s="49">
        <v>4.5714693604787913</v>
      </c>
      <c r="P564" s="49">
        <v>4.4822810864626446</v>
      </c>
      <c r="Q564" s="49">
        <v>4.3953243272883853</v>
      </c>
      <c r="R564" s="49">
        <v>4.3089983989277192</v>
      </c>
      <c r="S564" s="49">
        <v>4.2235637590519151</v>
      </c>
      <c r="T564" s="49">
        <v>4.1418297742996621</v>
      </c>
      <c r="U564" s="49">
        <v>4.059311762257412</v>
      </c>
      <c r="V564" s="49">
        <v>3.9763317964066478</v>
      </c>
      <c r="W564" s="49">
        <v>3.901619373938253</v>
      </c>
      <c r="X564" s="49">
        <v>3.827955144578961</v>
      </c>
      <c r="Y564" s="49">
        <v>3.754455750079023</v>
      </c>
      <c r="Z564" s="49">
        <v>3.6856215041768841</v>
      </c>
      <c r="AA564" s="49">
        <v>3.575863955149432</v>
      </c>
      <c r="AB564" s="49">
        <v>3.497049776284606</v>
      </c>
      <c r="AC564" s="49">
        <v>3.4188597731397481</v>
      </c>
      <c r="AD564" s="49">
        <v>3.341154055941165</v>
      </c>
      <c r="AE564" s="49">
        <v>3.2638072521934922</v>
      </c>
      <c r="AF564" s="50">
        <v>3.186705984843476</v>
      </c>
    </row>
    <row r="565" spans="1:32" hidden="1">
      <c r="A565" s="49" t="s">
        <v>880</v>
      </c>
      <c r="B565" s="49">
        <v>6.8914999025269843</v>
      </c>
      <c r="C565" s="49">
        <v>6.5890787760139178</v>
      </c>
      <c r="D565" s="49">
        <v>6.3057968128018489</v>
      </c>
      <c r="E565" s="49">
        <v>6.0358682015216942</v>
      </c>
      <c r="F565" s="49">
        <v>5.7756183685107656</v>
      </c>
      <c r="G565" s="49">
        <v>5.5225640804893734</v>
      </c>
      <c r="H565" s="49">
        <v>5.2749439364126376</v>
      </c>
      <c r="I565" s="49">
        <v>5.0314585707973709</v>
      </c>
      <c r="J565" s="49">
        <v>4.7911175402620163</v>
      </c>
      <c r="K565" s="49">
        <v>4.5531443880105584</v>
      </c>
      <c r="L565" s="49">
        <v>4.3169152681007432</v>
      </c>
      <c r="M565" s="49">
        <v>4.20184068785343</v>
      </c>
      <c r="N565" s="49">
        <v>4.0972386457667902</v>
      </c>
      <c r="O565" s="49">
        <v>3.999372210410963</v>
      </c>
      <c r="P565" s="49">
        <v>3.9067066243817998</v>
      </c>
      <c r="Q565" s="49">
        <v>3.8183009690069909</v>
      </c>
      <c r="R565" s="49">
        <v>3.7338663812284909</v>
      </c>
      <c r="S565" s="49">
        <v>3.651813493427075</v>
      </c>
      <c r="T565" s="49">
        <v>3.5722935746574849</v>
      </c>
      <c r="U565" s="49">
        <v>3.495539013850939</v>
      </c>
      <c r="V565" s="49">
        <v>3.4194843945333839</v>
      </c>
      <c r="W565" s="49">
        <v>3.3383761195662092</v>
      </c>
      <c r="X565" s="49">
        <v>3.2589785712869519</v>
      </c>
      <c r="Y565" s="49">
        <v>3.18212136184549</v>
      </c>
      <c r="Z565" s="49">
        <v>3.1094397301913128</v>
      </c>
      <c r="AA565" s="49">
        <v>3.0176389393732288</v>
      </c>
      <c r="AB565" s="49">
        <v>2.943515721518736</v>
      </c>
      <c r="AC565" s="49">
        <v>2.871054638950175</v>
      </c>
      <c r="AD565" s="49">
        <v>2.8000010564106401</v>
      </c>
      <c r="AE565" s="49">
        <v>2.7301449671556299</v>
      </c>
      <c r="AF565" s="50">
        <v>2.6613109628280851</v>
      </c>
    </row>
    <row r="566" spans="1:32" hidden="1">
      <c r="A566" s="49" t="s">
        <v>881</v>
      </c>
      <c r="B566" s="49">
        <v>7.9821163823839427</v>
      </c>
      <c r="C566" s="49">
        <v>7.6434007710865446</v>
      </c>
      <c r="D566" s="49">
        <v>7.3294793218038308</v>
      </c>
      <c r="E566" s="49">
        <v>7.0329606832726306</v>
      </c>
      <c r="F566" s="49">
        <v>6.7491572867785843</v>
      </c>
      <c r="G566" s="49">
        <v>6.4749070644841318</v>
      </c>
      <c r="H566" s="49">
        <v>6.2079721861279467</v>
      </c>
      <c r="I566" s="49">
        <v>5.9467064273328596</v>
      </c>
      <c r="J566" s="49">
        <v>5.689859174161862</v>
      </c>
      <c r="K566" s="49">
        <v>5.43645392918343</v>
      </c>
      <c r="L566" s="49">
        <v>5.1857097875230922</v>
      </c>
      <c r="M566" s="49">
        <v>5.0492459614412466</v>
      </c>
      <c r="N566" s="49">
        <v>4.9264324823531069</v>
      </c>
      <c r="O566" s="49">
        <v>4.8124013718147962</v>
      </c>
      <c r="P566" s="49">
        <v>4.7051560255137428</v>
      </c>
      <c r="Q566" s="49">
        <v>4.6034735271014346</v>
      </c>
      <c r="R566" s="49">
        <v>4.5069820709772683</v>
      </c>
      <c r="S566" s="49">
        <v>4.4136081447003797</v>
      </c>
      <c r="T566" s="49">
        <v>4.3235532435306174</v>
      </c>
      <c r="U566" s="49">
        <v>4.2371253980363459</v>
      </c>
      <c r="V566" s="49">
        <v>4.1516240117491279</v>
      </c>
      <c r="W566" s="49">
        <v>4.0589645481680021</v>
      </c>
      <c r="X566" s="49">
        <v>3.9686782500828608</v>
      </c>
      <c r="Y566" s="49">
        <v>3.8818629202503399</v>
      </c>
      <c r="Z566" s="49">
        <v>3.8006789443170139</v>
      </c>
      <c r="AA566" s="49">
        <v>3.6945091251806872</v>
      </c>
      <c r="AB566" s="49">
        <v>3.6117247330642468</v>
      </c>
      <c r="AC566" s="49">
        <v>3.5312917835917328</v>
      </c>
      <c r="AD566" s="49">
        <v>3.4528844282420881</v>
      </c>
      <c r="AE566" s="49">
        <v>3.3762348077170738</v>
      </c>
      <c r="AF566" s="50">
        <v>3.301120036601966</v>
      </c>
    </row>
    <row r="567" spans="1:32" hidden="1">
      <c r="A567" s="49" t="s">
        <v>882</v>
      </c>
      <c r="B567" s="49">
        <v>12.29240445709174</v>
      </c>
      <c r="C567" s="49">
        <v>11.60652866963332</v>
      </c>
      <c r="D567" s="49">
        <v>10.9597330186968</v>
      </c>
      <c r="E567" s="49">
        <v>10.34018875378092</v>
      </c>
      <c r="F567" s="49">
        <v>9.7402932995519826</v>
      </c>
      <c r="G567" s="49">
        <v>9.1548714444686112</v>
      </c>
      <c r="H567" s="49">
        <v>8.580235981786057</v>
      </c>
      <c r="I567" s="49">
        <v>8.0136595817741352</v>
      </c>
      <c r="J567" s="49">
        <v>7.4530599912129176</v>
      </c>
      <c r="K567" s="49">
        <v>6.896803251923405</v>
      </c>
      <c r="L567" s="49">
        <v>6.3435757344008694</v>
      </c>
      <c r="M567" s="49">
        <v>6.1601827097790203</v>
      </c>
      <c r="N567" s="49">
        <v>5.9837918431576167</v>
      </c>
      <c r="O567" s="49">
        <v>5.8120173059110076</v>
      </c>
      <c r="P567" s="49">
        <v>5.6444474935591904</v>
      </c>
      <c r="Q567" s="49">
        <v>5.4795408244327053</v>
      </c>
      <c r="R567" s="49">
        <v>5.31635612074155</v>
      </c>
      <c r="S567" s="49">
        <v>5.1568990637611734</v>
      </c>
      <c r="T567" s="49">
        <v>4.9997371011859073</v>
      </c>
      <c r="U567" s="49">
        <v>4.845121905773353</v>
      </c>
      <c r="V567" s="49">
        <v>4.6918828957931247</v>
      </c>
      <c r="W567" s="49">
        <v>4.5404384432520537</v>
      </c>
      <c r="X567" s="49">
        <v>4.3889700190861856</v>
      </c>
      <c r="Y567" s="49">
        <v>4.2392307965569396</v>
      </c>
      <c r="Z567" s="49">
        <v>4.0976929800093194</v>
      </c>
      <c r="AA567" s="49">
        <v>3.915520745798208</v>
      </c>
      <c r="AB567" s="49">
        <v>3.764938619701069</v>
      </c>
      <c r="AC567" s="49">
        <v>3.6157449333641671</v>
      </c>
      <c r="AD567" s="49">
        <v>3.467638525965516</v>
      </c>
      <c r="AE567" s="49">
        <v>3.3203609020412861</v>
      </c>
      <c r="AF567" s="50">
        <v>3.1736877326507491</v>
      </c>
    </row>
    <row r="568" spans="1:32" hidden="1">
      <c r="A568" s="49" t="s">
        <v>883</v>
      </c>
      <c r="B568" s="49">
        <v>6.1470825236396376</v>
      </c>
      <c r="C568" s="49">
        <v>5.9772485309082661</v>
      </c>
      <c r="D568" s="49">
        <v>5.8208723874601391</v>
      </c>
      <c r="E568" s="49">
        <v>5.67499964366983</v>
      </c>
      <c r="F568" s="49">
        <v>5.5375222852455463</v>
      </c>
      <c r="G568" s="49">
        <v>5.4068851245969043</v>
      </c>
      <c r="H568" s="49">
        <v>5.2819088300033306</v>
      </c>
      <c r="I568" s="49">
        <v>5.1616782173020992</v>
      </c>
      <c r="J568" s="49">
        <v>5.0454689817319256</v>
      </c>
      <c r="K568" s="49">
        <v>4.9326980618371596</v>
      </c>
      <c r="L568" s="49">
        <v>4.8228890686954413</v>
      </c>
      <c r="M568" s="49">
        <v>4.7226308314946301</v>
      </c>
      <c r="N568" s="49">
        <v>4.6415398495717959</v>
      </c>
      <c r="O568" s="49">
        <v>4.5629570023090977</v>
      </c>
      <c r="P568" s="49">
        <v>4.487002748572527</v>
      </c>
      <c r="Q568" s="49">
        <v>4.4142605034620459</v>
      </c>
      <c r="R568" s="49">
        <v>4.3428983365727607</v>
      </c>
      <c r="S568" s="49">
        <v>4.2732010416694761</v>
      </c>
      <c r="T568" s="49">
        <v>4.2083294719099449</v>
      </c>
      <c r="U568" s="49">
        <v>4.143203868800331</v>
      </c>
      <c r="V568" s="49">
        <v>4.0781857178498866</v>
      </c>
      <c r="W568" s="49">
        <v>4.0204163482574309</v>
      </c>
      <c r="X568" s="49">
        <v>3.9648484642126931</v>
      </c>
      <c r="Y568" s="49">
        <v>3.9104979009622971</v>
      </c>
      <c r="Z568" s="49">
        <v>3.862434716400426</v>
      </c>
      <c r="AA568" s="49">
        <v>3.7694285572941988</v>
      </c>
      <c r="AB568" s="49">
        <v>3.7122730246617168</v>
      </c>
      <c r="AC568" s="49">
        <v>3.656898849905637</v>
      </c>
      <c r="AD568" s="49">
        <v>3.6031632682361381</v>
      </c>
      <c r="AE568" s="49">
        <v>3.5509413103577909</v>
      </c>
      <c r="AF568" s="50">
        <v>3.5001229276570558</v>
      </c>
    </row>
    <row r="569" spans="1:32" hidden="1">
      <c r="A569" s="49" t="s">
        <v>884</v>
      </c>
      <c r="B569" s="49">
        <v>6.9063905213963208</v>
      </c>
      <c r="C569" s="49">
        <v>6.685575354445831</v>
      </c>
      <c r="D569" s="49">
        <v>6.4937185858506679</v>
      </c>
      <c r="E569" s="49">
        <v>6.3225567252852013</v>
      </c>
      <c r="F569" s="49">
        <v>6.1668794621477661</v>
      </c>
      <c r="G569" s="49">
        <v>6.0231976495291653</v>
      </c>
      <c r="H569" s="49">
        <v>5.8890642812005023</v>
      </c>
      <c r="I569" s="49">
        <v>5.7626992335806646</v>
      </c>
      <c r="J569" s="49">
        <v>5.6427683960759092</v>
      </c>
      <c r="K569" s="49">
        <v>5.5282469193914432</v>
      </c>
      <c r="L569" s="49">
        <v>5.41833094498927</v>
      </c>
      <c r="M569" s="49">
        <v>5.2763820038027749</v>
      </c>
      <c r="N569" s="49">
        <v>5.1520393360392509</v>
      </c>
      <c r="O569" s="49">
        <v>5.0392279013461696</v>
      </c>
      <c r="P569" s="49">
        <v>4.9354288779114626</v>
      </c>
      <c r="Q569" s="49">
        <v>4.8390882387381851</v>
      </c>
      <c r="R569" s="49">
        <v>4.7496993287136862</v>
      </c>
      <c r="S569" s="49">
        <v>4.664701578614058</v>
      </c>
      <c r="T569" s="49">
        <v>4.5843048612112201</v>
      </c>
      <c r="U569" s="49">
        <v>4.5088462058593368</v>
      </c>
      <c r="V569" s="49">
        <v>4.4350428531584578</v>
      </c>
      <c r="W569" s="49">
        <v>4.3521066327484066</v>
      </c>
      <c r="X569" s="49">
        <v>4.2726863138616267</v>
      </c>
      <c r="Y569" s="49">
        <v>4.1980688717095118</v>
      </c>
      <c r="Z569" s="49">
        <v>4.1307983459535249</v>
      </c>
      <c r="AA569" s="49">
        <v>4.0343937453834924</v>
      </c>
      <c r="AB569" s="49">
        <v>3.966474385840296</v>
      </c>
      <c r="AC569" s="49">
        <v>3.9019375252680448</v>
      </c>
      <c r="AD569" s="49">
        <v>3.8403765161049059</v>
      </c>
      <c r="AE569" s="49">
        <v>3.7814568047803072</v>
      </c>
      <c r="AF569" s="50">
        <v>3.7248998203252319</v>
      </c>
    </row>
    <row r="570" spans="1:32" hidden="1">
      <c r="A570" s="49" t="s">
        <v>885</v>
      </c>
      <c r="B570" s="49">
        <v>9.0694107144018332</v>
      </c>
      <c r="C570" s="49">
        <v>8.7813306650224874</v>
      </c>
      <c r="D570" s="49">
        <v>8.5331625451995929</v>
      </c>
      <c r="E570" s="49">
        <v>8.3135174440655284</v>
      </c>
      <c r="F570" s="49">
        <v>8.1152149967008143</v>
      </c>
      <c r="G570" s="49">
        <v>7.9334472270338239</v>
      </c>
      <c r="H570" s="49">
        <v>7.7648425550528302</v>
      </c>
      <c r="I570" s="49">
        <v>7.6069485405634998</v>
      </c>
      <c r="J570" s="49">
        <v>7.4579274446597257</v>
      </c>
      <c r="K570" s="49">
        <v>7.3163677415492616</v>
      </c>
      <c r="L570" s="49">
        <v>7.1811624565126202</v>
      </c>
      <c r="M570" s="49">
        <v>6.9908467170772939</v>
      </c>
      <c r="N570" s="49">
        <v>6.8247989048254727</v>
      </c>
      <c r="O570" s="49">
        <v>6.6746258162408907</v>
      </c>
      <c r="P570" s="49">
        <v>6.5368479867658316</v>
      </c>
      <c r="Q570" s="49">
        <v>6.4093190263699311</v>
      </c>
      <c r="R570" s="49">
        <v>6.2913397197479304</v>
      </c>
      <c r="S570" s="49">
        <v>6.1793728665254442</v>
      </c>
      <c r="T570" s="49">
        <v>6.0737092708573908</v>
      </c>
      <c r="U570" s="49">
        <v>5.9748154177544874</v>
      </c>
      <c r="V570" s="49">
        <v>5.8781561821396338</v>
      </c>
      <c r="W570" s="49">
        <v>5.7688239344810377</v>
      </c>
      <c r="X570" s="49">
        <v>5.6642995557949298</v>
      </c>
      <c r="Y570" s="49">
        <v>5.5663623915378562</v>
      </c>
      <c r="Z570" s="49">
        <v>5.4785290075510273</v>
      </c>
      <c r="AA570" s="49">
        <v>5.3503881806823319</v>
      </c>
      <c r="AB570" s="49">
        <v>5.2615628806872934</v>
      </c>
      <c r="AC570" s="49">
        <v>5.1773656760804494</v>
      </c>
      <c r="AD570" s="49">
        <v>5.0972354909122624</v>
      </c>
      <c r="AE570" s="49">
        <v>5.0207108241691714</v>
      </c>
      <c r="AF570" s="50">
        <v>4.9474074941921016</v>
      </c>
    </row>
    <row r="571" spans="1:32" hidden="1">
      <c r="A571" s="49" t="s">
        <v>886</v>
      </c>
      <c r="B571" s="49">
        <v>4.2968930856789642</v>
      </c>
      <c r="C571" s="49">
        <v>4.108925998090597</v>
      </c>
      <c r="D571" s="49">
        <v>3.9409553179668642</v>
      </c>
      <c r="E571" s="49">
        <v>3.78735001456376</v>
      </c>
      <c r="F571" s="49">
        <v>3.644521874609937</v>
      </c>
      <c r="G571" s="49">
        <v>3.5100540484173539</v>
      </c>
      <c r="H571" s="49">
        <v>3.3822467819884028</v>
      </c>
      <c r="I571" s="49">
        <v>3.2598624826250009</v>
      </c>
      <c r="J571" s="49">
        <v>3.1419740458423182</v>
      </c>
      <c r="K571" s="49">
        <v>3.0278702317109492</v>
      </c>
      <c r="L571" s="49">
        <v>2.9169942615336759</v>
      </c>
      <c r="M571" s="49">
        <v>2.84637597423546</v>
      </c>
      <c r="N571" s="49">
        <v>2.7803233869398789</v>
      </c>
      <c r="O571" s="49">
        <v>2.7173979895046232</v>
      </c>
      <c r="P571" s="49">
        <v>2.6573482356133642</v>
      </c>
      <c r="Q571" s="49">
        <v>2.5992420394351412</v>
      </c>
      <c r="R571" s="49">
        <v>2.5425077638495468</v>
      </c>
      <c r="S571" s="49">
        <v>2.4883505548977491</v>
      </c>
      <c r="T571" s="49">
        <v>2.4359036976938331</v>
      </c>
      <c r="U571" s="49">
        <v>2.3853161058128838</v>
      </c>
      <c r="V571" s="49">
        <v>2.3358777091210081</v>
      </c>
      <c r="W571" s="49">
        <v>2.2860643063697861</v>
      </c>
      <c r="X571" s="49">
        <v>2.236955264930689</v>
      </c>
      <c r="Y571" s="49">
        <v>2.1896326708159068</v>
      </c>
      <c r="Z571" s="49">
        <v>2.1481124832686782</v>
      </c>
      <c r="AA571" s="49">
        <v>2.0822037448892261</v>
      </c>
      <c r="AB571" s="49">
        <v>2.036532267815979</v>
      </c>
      <c r="AC571" s="49">
        <v>1.992497243788236</v>
      </c>
      <c r="AD571" s="49">
        <v>1.9499366394733131</v>
      </c>
      <c r="AE571" s="49">
        <v>1.908713351892853</v>
      </c>
      <c r="AF571" s="50">
        <v>1.868710336375488</v>
      </c>
    </row>
    <row r="572" spans="1:32" hidden="1">
      <c r="A572" s="49" t="s">
        <v>887</v>
      </c>
      <c r="B572" s="49">
        <v>5.067857764786913</v>
      </c>
      <c r="C572" s="49">
        <v>4.8456710168776933</v>
      </c>
      <c r="D572" s="49">
        <v>4.6473879117709131</v>
      </c>
      <c r="E572" s="49">
        <v>4.4662682285800734</v>
      </c>
      <c r="F572" s="49">
        <v>4.2980167795076518</v>
      </c>
      <c r="G572" s="49">
        <v>4.1397404082494793</v>
      </c>
      <c r="H572" s="49">
        <v>3.9894042874405282</v>
      </c>
      <c r="I572" s="49">
        <v>3.8455267875782151</v>
      </c>
      <c r="J572" s="49">
        <v>3.7069979358408038</v>
      </c>
      <c r="K572" s="49">
        <v>3.572966156511157</v>
      </c>
      <c r="L572" s="49">
        <v>3.442764772963383</v>
      </c>
      <c r="M572" s="49">
        <v>3.359215370329006</v>
      </c>
      <c r="N572" s="49">
        <v>3.2811092035785849</v>
      </c>
      <c r="O572" s="49">
        <v>3.206728853155782</v>
      </c>
      <c r="P572" s="49">
        <v>3.1357743077251539</v>
      </c>
      <c r="Q572" s="49">
        <v>3.0671326988435168</v>
      </c>
      <c r="R572" s="49">
        <v>3.000121538413246</v>
      </c>
      <c r="S572" s="49">
        <v>2.936180518493658</v>
      </c>
      <c r="T572" s="49">
        <v>2.874274709170018</v>
      </c>
      <c r="U572" s="49">
        <v>2.8145822358307031</v>
      </c>
      <c r="V572" s="49">
        <v>2.7562551413246519</v>
      </c>
      <c r="W572" s="49">
        <v>2.6974683779545652</v>
      </c>
      <c r="X572" s="49">
        <v>2.639516050506697</v>
      </c>
      <c r="Y572" s="49">
        <v>2.583690869262123</v>
      </c>
      <c r="Z572" s="49">
        <v>2.5347902108294931</v>
      </c>
      <c r="AA572" s="49">
        <v>2.4567494611270568</v>
      </c>
      <c r="AB572" s="49">
        <v>2.4028766311446041</v>
      </c>
      <c r="AC572" s="49">
        <v>2.3509521552925592</v>
      </c>
      <c r="AD572" s="49">
        <v>2.300782567625637</v>
      </c>
      <c r="AE572" s="49">
        <v>2.252204181121781</v>
      </c>
      <c r="AF572" s="50">
        <v>2.2050772678014599</v>
      </c>
    </row>
    <row r="573" spans="1:32" hidden="1">
      <c r="A573" s="49" t="s">
        <v>888</v>
      </c>
      <c r="B573" s="49">
        <v>9.0927849223510542</v>
      </c>
      <c r="C573" s="49">
        <v>8.7220675167874653</v>
      </c>
      <c r="D573" s="49">
        <v>8.363506519648304</v>
      </c>
      <c r="E573" s="49">
        <v>8.0136186494757276</v>
      </c>
      <c r="F573" s="49">
        <v>7.669861051240785</v>
      </c>
      <c r="G573" s="49">
        <v>7.3303030031059428</v>
      </c>
      <c r="H573" s="49">
        <v>6.9934275393650527</v>
      </c>
      <c r="I573" s="49">
        <v>6.6580058237926902</v>
      </c>
      <c r="J573" s="49">
        <v>6.3230143981958911</v>
      </c>
      <c r="K573" s="49">
        <v>5.9875787953337483</v>
      </c>
      <c r="L573" s="49">
        <v>5.6509339533762306</v>
      </c>
      <c r="M573" s="49">
        <v>5.5212252138728308</v>
      </c>
      <c r="N573" s="49">
        <v>5.4087589321724767</v>
      </c>
      <c r="O573" s="49">
        <v>5.2979183500420319</v>
      </c>
      <c r="P573" s="49">
        <v>5.188826832486229</v>
      </c>
      <c r="Q573" s="49">
        <v>5.0820435307405063</v>
      </c>
      <c r="R573" s="49">
        <v>4.9758508865794484</v>
      </c>
      <c r="S573" s="49">
        <v>4.8705229403089429</v>
      </c>
      <c r="T573" s="49">
        <v>4.7690492610713546</v>
      </c>
      <c r="U573" s="49">
        <v>4.6666410537048773</v>
      </c>
      <c r="V573" s="49">
        <v>4.5636409859723344</v>
      </c>
      <c r="W573" s="49">
        <v>4.4706622326018799</v>
      </c>
      <c r="X573" s="49">
        <v>4.3785236943270238</v>
      </c>
      <c r="Y573" s="49">
        <v>4.2862720568522068</v>
      </c>
      <c r="Z573" s="49">
        <v>4.1986545803242938</v>
      </c>
      <c r="AA573" s="49">
        <v>4.0674692178685534</v>
      </c>
      <c r="AB573" s="49">
        <v>3.9687107839825222</v>
      </c>
      <c r="AC573" s="49">
        <v>3.8702808510168931</v>
      </c>
      <c r="AD573" s="49">
        <v>3.7720128232099901</v>
      </c>
      <c r="AE573" s="49">
        <v>3.6737551121985752</v>
      </c>
      <c r="AF573" s="50">
        <v>3.5753683566093</v>
      </c>
    </row>
    <row r="574" spans="1:32" hidden="1">
      <c r="A574" s="49" t="s">
        <v>889</v>
      </c>
      <c r="B574" s="49">
        <v>9.2409794985355802</v>
      </c>
      <c r="C574" s="49">
        <v>8.8466922688647802</v>
      </c>
      <c r="D574" s="49">
        <v>8.4793550813317378</v>
      </c>
      <c r="E574" s="49">
        <v>8.1305042883030367</v>
      </c>
      <c r="F574" s="49">
        <v>7.7947439310436204</v>
      </c>
      <c r="G574" s="49">
        <v>7.4684078344042053</v>
      </c>
      <c r="H574" s="49">
        <v>7.1488765428811032</v>
      </c>
      <c r="I574" s="49">
        <v>6.8341991893978253</v>
      </c>
      <c r="J574" s="49">
        <v>6.5228704939908244</v>
      </c>
      <c r="K574" s="49">
        <v>6.2136923582499506</v>
      </c>
      <c r="L574" s="49">
        <v>5.9056842525920681</v>
      </c>
      <c r="M574" s="49">
        <v>5.7492677749166736</v>
      </c>
      <c r="N574" s="49">
        <v>5.6077433302620783</v>
      </c>
      <c r="O574" s="49">
        <v>5.4757862212876933</v>
      </c>
      <c r="P574" s="49">
        <v>5.3512093010883071</v>
      </c>
      <c r="Q574" s="49">
        <v>5.2326715365800691</v>
      </c>
      <c r="R574" s="49">
        <v>5.1197608002402237</v>
      </c>
      <c r="S574" s="49">
        <v>5.010212655425101</v>
      </c>
      <c r="T574" s="49">
        <v>4.9042420858226867</v>
      </c>
      <c r="U574" s="49">
        <v>4.8021795404900658</v>
      </c>
      <c r="V574" s="49">
        <v>4.7010829896937647</v>
      </c>
      <c r="W574" s="49">
        <v>4.5929278756509548</v>
      </c>
      <c r="X574" s="49">
        <v>4.4871527337208654</v>
      </c>
      <c r="Y574" s="49">
        <v>4.3849361010330217</v>
      </c>
      <c r="Z574" s="49">
        <v>4.28860248277143</v>
      </c>
      <c r="AA574" s="49">
        <v>4.1649938113257123</v>
      </c>
      <c r="AB574" s="49">
        <v>4.0664825196993517</v>
      </c>
      <c r="AC574" s="49">
        <v>3.9702686904691542</v>
      </c>
      <c r="AD574" s="49">
        <v>3.8759868053928712</v>
      </c>
      <c r="AE574" s="49">
        <v>3.783334872764804</v>
      </c>
      <c r="AF574" s="50">
        <v>3.6920601250706988</v>
      </c>
    </row>
    <row r="575" spans="1:32" hidden="1">
      <c r="A575" s="49" t="s">
        <v>890</v>
      </c>
      <c r="B575" s="49">
        <v>11.274092000401801</v>
      </c>
      <c r="C575" s="49">
        <v>10.806872795155961</v>
      </c>
      <c r="D575" s="49">
        <v>10.376340590055831</v>
      </c>
      <c r="E575" s="49">
        <v>9.9713420583792107</v>
      </c>
      <c r="F575" s="49">
        <v>9.5847903660004548</v>
      </c>
      <c r="G575" s="49">
        <v>9.2118922173139879</v>
      </c>
      <c r="H575" s="49">
        <v>8.8492430093444767</v>
      </c>
      <c r="I575" s="49">
        <v>8.4943261503060636</v>
      </c>
      <c r="J575" s="49">
        <v>8.1452179562085938</v>
      </c>
      <c r="K575" s="49">
        <v>7.800404639359229</v>
      </c>
      <c r="L575" s="49">
        <v>7.4586639447089178</v>
      </c>
      <c r="M575" s="49">
        <v>7.2636564850366829</v>
      </c>
      <c r="N575" s="49">
        <v>7.0889434243205862</v>
      </c>
      <c r="O575" s="49">
        <v>6.9272698522466607</v>
      </c>
      <c r="P575" s="49">
        <v>6.7756591964771182</v>
      </c>
      <c r="Q575" s="49">
        <v>6.6322878582433624</v>
      </c>
      <c r="R575" s="49">
        <v>6.4966000474495038</v>
      </c>
      <c r="S575" s="49">
        <v>6.3655064872932154</v>
      </c>
      <c r="T575" s="49">
        <v>6.2393057666161607</v>
      </c>
      <c r="U575" s="49">
        <v>6.1184548982833613</v>
      </c>
      <c r="V575" s="49">
        <v>5.9989324817144531</v>
      </c>
      <c r="W575" s="49">
        <v>5.8691503655830388</v>
      </c>
      <c r="X575" s="49">
        <v>5.7427325631489001</v>
      </c>
      <c r="Y575" s="49">
        <v>5.6213029630438882</v>
      </c>
      <c r="Z575" s="49">
        <v>5.5080611009401732</v>
      </c>
      <c r="AA575" s="49">
        <v>5.3575183089271068</v>
      </c>
      <c r="AB575" s="49">
        <v>5.2415305927802676</v>
      </c>
      <c r="AC575" s="49">
        <v>5.1288342889457388</v>
      </c>
      <c r="AD575" s="49">
        <v>5.0189364127894471</v>
      </c>
      <c r="AE575" s="49">
        <v>4.9114305094488628</v>
      </c>
      <c r="AF575" s="50">
        <v>4.8059771927742263</v>
      </c>
    </row>
    <row r="576" spans="1:32" hidden="1">
      <c r="A576" s="49" t="s">
        <v>891</v>
      </c>
      <c r="B576" s="49">
        <v>9.0891619432012583</v>
      </c>
      <c r="C576" s="49">
        <v>8.5795678218031384</v>
      </c>
      <c r="D576" s="49">
        <v>8.0946356150382481</v>
      </c>
      <c r="E576" s="49">
        <v>7.6269263946391108</v>
      </c>
      <c r="F576" s="49">
        <v>7.1716568096507878</v>
      </c>
      <c r="G576" s="49">
        <v>6.7255693477006737</v>
      </c>
      <c r="H576" s="49">
        <v>6.286342254650779</v>
      </c>
      <c r="I576" s="49">
        <v>5.8522577165758634</v>
      </c>
      <c r="J576" s="49">
        <v>5.4220040401084368</v>
      </c>
      <c r="K576" s="49">
        <v>4.9945519782260321</v>
      </c>
      <c r="L576" s="49">
        <v>4.5690742972476244</v>
      </c>
      <c r="M576" s="49">
        <v>4.4358467526711527</v>
      </c>
      <c r="N576" s="49">
        <v>4.3069111722449778</v>
      </c>
      <c r="O576" s="49">
        <v>4.1807895237063022</v>
      </c>
      <c r="P576" s="49">
        <v>4.0572133781130111</v>
      </c>
      <c r="Q576" s="49">
        <v>3.935233133141391</v>
      </c>
      <c r="R576" s="49">
        <v>3.814270049381757</v>
      </c>
      <c r="S576" s="49">
        <v>3.6955232900608812</v>
      </c>
      <c r="T576" s="49">
        <v>3.5781166878744548</v>
      </c>
      <c r="U576" s="49">
        <v>3.462190371215641</v>
      </c>
      <c r="V576" s="49">
        <v>3.3470338438695109</v>
      </c>
      <c r="W576" s="49">
        <v>3.2327630990745142</v>
      </c>
      <c r="X576" s="49">
        <v>3.118695172545777</v>
      </c>
      <c r="Y576" s="49">
        <v>3.0058883929156379</v>
      </c>
      <c r="Z576" s="49">
        <v>2.8982472009188371</v>
      </c>
      <c r="AA576" s="49">
        <v>2.766386522595119</v>
      </c>
      <c r="AB576" s="49">
        <v>2.6537655745083431</v>
      </c>
      <c r="AC576" s="49">
        <v>2.5422398017801031</v>
      </c>
      <c r="AD576" s="49">
        <v>2.4316414495809728</v>
      </c>
      <c r="AE576" s="49">
        <v>2.3218280513352321</v>
      </c>
      <c r="AF576" s="50">
        <v>2.2126774619185769</v>
      </c>
    </row>
    <row r="577" spans="1:32" hidden="1">
      <c r="A577" s="49" t="s">
        <v>892</v>
      </c>
      <c r="B577" s="49">
        <v>10.492106735761309</v>
      </c>
      <c r="C577" s="49">
        <v>9.903770482252428</v>
      </c>
      <c r="D577" s="49">
        <v>9.3453994794713715</v>
      </c>
      <c r="E577" s="49">
        <v>8.8077288011143704</v>
      </c>
      <c r="F577" s="49">
        <v>8.2847894534782665</v>
      </c>
      <c r="G577" s="49">
        <v>7.7725061423371917</v>
      </c>
      <c r="H577" s="49">
        <v>7.2679646639711581</v>
      </c>
      <c r="I577" s="49">
        <v>6.7689998144354</v>
      </c>
      <c r="J577" s="49">
        <v>6.2739496270946669</v>
      </c>
      <c r="K577" s="49">
        <v>5.7815016592535358</v>
      </c>
      <c r="L577" s="49">
        <v>5.2905929686465196</v>
      </c>
      <c r="M577" s="49">
        <v>5.1361920100755718</v>
      </c>
      <c r="N577" s="49">
        <v>4.9869912086002239</v>
      </c>
      <c r="O577" s="49">
        <v>4.8412600919908684</v>
      </c>
      <c r="P577" s="49">
        <v>4.6987049127183056</v>
      </c>
      <c r="Q577" s="49">
        <v>4.5582052775089821</v>
      </c>
      <c r="R577" s="49">
        <v>4.4190765660029836</v>
      </c>
      <c r="S577" s="49">
        <v>4.2827894542116756</v>
      </c>
      <c r="T577" s="49">
        <v>4.1483003434076</v>
      </c>
      <c r="U577" s="49">
        <v>4.015797396455814</v>
      </c>
      <c r="V577" s="49">
        <v>3.8844256541712512</v>
      </c>
      <c r="W577" s="49">
        <v>3.7538123711929772</v>
      </c>
      <c r="X577" s="49">
        <v>3.6234977024449888</v>
      </c>
      <c r="Y577" s="49">
        <v>3.4947900087399999</v>
      </c>
      <c r="Z577" s="49">
        <v>3.3725211265756858</v>
      </c>
      <c r="AA577" s="49">
        <v>3.2203590043593882</v>
      </c>
      <c r="AB577" s="49">
        <v>3.092030793098357</v>
      </c>
      <c r="AC577" s="49">
        <v>2.9651213257637399</v>
      </c>
      <c r="AD577" s="49">
        <v>2.8394293274602509</v>
      </c>
      <c r="AE577" s="49">
        <v>2.7147841813034739</v>
      </c>
      <c r="AF577" s="50">
        <v>2.59103990992547</v>
      </c>
    </row>
    <row r="578" spans="1:32" hidden="1">
      <c r="A578" s="49" t="s">
        <v>893</v>
      </c>
      <c r="B578" s="49">
        <v>8.5595304865295638</v>
      </c>
      <c r="C578" s="49">
        <v>8.2855003136413714</v>
      </c>
      <c r="D578" s="49">
        <v>8.0470105424352489</v>
      </c>
      <c r="E578" s="49">
        <v>7.8339176001985784</v>
      </c>
      <c r="F578" s="49">
        <v>7.6398255623778457</v>
      </c>
      <c r="G578" s="49">
        <v>7.4604511837006253</v>
      </c>
      <c r="H578" s="49">
        <v>7.2927904309733451</v>
      </c>
      <c r="I578" s="49">
        <v>7.1346578681961539</v>
      </c>
      <c r="J578" s="49">
        <v>6.9844155450475913</v>
      </c>
      <c r="K578" s="49">
        <v>6.840805136381765</v>
      </c>
      <c r="L578" s="49">
        <v>6.7028395905753566</v>
      </c>
      <c r="M578" s="49">
        <v>6.5276492073569976</v>
      </c>
      <c r="N578" s="49">
        <v>6.3740637425992004</v>
      </c>
      <c r="O578" s="49">
        <v>6.2346320961347921</v>
      </c>
      <c r="P578" s="49">
        <v>6.1062648111443343</v>
      </c>
      <c r="Q578" s="49">
        <v>5.9870557381286851</v>
      </c>
      <c r="R578" s="49">
        <v>5.876383314159094</v>
      </c>
      <c r="S578" s="49">
        <v>5.7711068896847939</v>
      </c>
      <c r="T578" s="49">
        <v>5.6714837169661294</v>
      </c>
      <c r="U578" s="49">
        <v>5.5779270066019837</v>
      </c>
      <c r="V578" s="49">
        <v>5.4864103644387816</v>
      </c>
      <c r="W578" s="49">
        <v>5.383702548055485</v>
      </c>
      <c r="X578" s="49">
        <v>5.2853165793565937</v>
      </c>
      <c r="Y578" s="49">
        <v>5.1928308137838961</v>
      </c>
      <c r="Z578" s="49">
        <v>5.1093654128333998</v>
      </c>
      <c r="AA578" s="49">
        <v>4.9901763831215487</v>
      </c>
      <c r="AB578" s="49">
        <v>4.9059335629481522</v>
      </c>
      <c r="AC578" s="49">
        <v>4.8258484317299857</v>
      </c>
      <c r="AD578" s="49">
        <v>4.7494221352870278</v>
      </c>
      <c r="AE578" s="49">
        <v>4.6762442407673133</v>
      </c>
      <c r="AF578" s="50">
        <v>4.6059729768990447</v>
      </c>
    </row>
    <row r="579" spans="1:32" hidden="1">
      <c r="A579" s="49" t="s">
        <v>894</v>
      </c>
      <c r="B579" s="49">
        <v>11.255228066314899</v>
      </c>
      <c r="C579" s="49">
        <v>10.89714684443986</v>
      </c>
      <c r="D579" s="49">
        <v>10.58827414490657</v>
      </c>
      <c r="E579" s="49">
        <v>10.31459980500987</v>
      </c>
      <c r="F579" s="49">
        <v>10.06729171436038</v>
      </c>
      <c r="G579" s="49">
        <v>9.8404365757248939</v>
      </c>
      <c r="H579" s="49">
        <v>9.6298882757565458</v>
      </c>
      <c r="I579" s="49">
        <v>9.4326314795879007</v>
      </c>
      <c r="J579" s="49">
        <v>9.2464070757336145</v>
      </c>
      <c r="K579" s="49">
        <v>9.0694802828043048</v>
      </c>
      <c r="L579" s="49">
        <v>8.9004909752632191</v>
      </c>
      <c r="M579" s="49">
        <v>8.6649266181811004</v>
      </c>
      <c r="N579" s="49">
        <v>8.4593049153156983</v>
      </c>
      <c r="O579" s="49">
        <v>8.2732727569109894</v>
      </c>
      <c r="P579" s="49">
        <v>8.1025381137929458</v>
      </c>
      <c r="Q579" s="49">
        <v>7.9444533015442058</v>
      </c>
      <c r="R579" s="49">
        <v>7.7981557225961176</v>
      </c>
      <c r="S579" s="49">
        <v>7.6592821380947989</v>
      </c>
      <c r="T579" s="49">
        <v>7.5281911402954984</v>
      </c>
      <c r="U579" s="49">
        <v>7.4054580253455731</v>
      </c>
      <c r="V579" s="49">
        <v>7.285488624824719</v>
      </c>
      <c r="W579" s="49">
        <v>7.1498896537473184</v>
      </c>
      <c r="X579" s="49">
        <v>7.0202292879498174</v>
      </c>
      <c r="Y579" s="49">
        <v>6.8987026036451198</v>
      </c>
      <c r="Z579" s="49">
        <v>6.7896478518634504</v>
      </c>
      <c r="AA579" s="49">
        <v>6.6308778565006383</v>
      </c>
      <c r="AB579" s="49">
        <v>6.5206150465963253</v>
      </c>
      <c r="AC579" s="49">
        <v>6.4160696609686516</v>
      </c>
      <c r="AD579" s="49">
        <v>6.3165496679377444</v>
      </c>
      <c r="AE579" s="49">
        <v>6.2214858349590054</v>
      </c>
      <c r="AF579" s="50">
        <v>6.1304042823345544</v>
      </c>
    </row>
    <row r="580" spans="1:32" hidden="1">
      <c r="A580" s="49" t="s">
        <v>895</v>
      </c>
      <c r="B580" s="49">
        <v>3.8013649803920848</v>
      </c>
      <c r="C580" s="49">
        <v>3.6351612952134582</v>
      </c>
      <c r="D580" s="49">
        <v>3.4865360775335899</v>
      </c>
      <c r="E580" s="49">
        <v>3.3505619133794671</v>
      </c>
      <c r="F580" s="49">
        <v>3.2240995966084158</v>
      </c>
      <c r="G580" s="49">
        <v>3.105035147729732</v>
      </c>
      <c r="H580" s="49">
        <v>2.9918821337250292</v>
      </c>
      <c r="I580" s="49">
        <v>2.8835585147964831</v>
      </c>
      <c r="J580" s="49">
        <v>2.7792538937628311</v>
      </c>
      <c r="K580" s="49">
        <v>2.6783467063735431</v>
      </c>
      <c r="L580" s="49">
        <v>2.580350490064856</v>
      </c>
      <c r="M580" s="49">
        <v>2.517865399881932</v>
      </c>
      <c r="N580" s="49">
        <v>2.459427515080693</v>
      </c>
      <c r="O580" s="49">
        <v>2.4037613679093202</v>
      </c>
      <c r="P580" s="49">
        <v>2.3506430196196968</v>
      </c>
      <c r="Q580" s="49">
        <v>2.2992464793267442</v>
      </c>
      <c r="R580" s="49">
        <v>2.2490652829451712</v>
      </c>
      <c r="S580" s="49">
        <v>2.2011650661700601</v>
      </c>
      <c r="T580" s="49">
        <v>2.154778265343078</v>
      </c>
      <c r="U580" s="49">
        <v>2.1100359672937699</v>
      </c>
      <c r="V580" s="49">
        <v>2.066309734001345</v>
      </c>
      <c r="W580" s="49">
        <v>2.0222453336723798</v>
      </c>
      <c r="X580" s="49">
        <v>1.9788039543561049</v>
      </c>
      <c r="Y580" s="49">
        <v>1.936941944806331</v>
      </c>
      <c r="Z580" s="49">
        <v>1.9002081869333189</v>
      </c>
      <c r="AA580" s="49">
        <v>1.841921787789383</v>
      </c>
      <c r="AB580" s="49">
        <v>1.801520758536677</v>
      </c>
      <c r="AC580" s="49">
        <v>1.7625658610340409</v>
      </c>
      <c r="AD580" s="49">
        <v>1.7249136494199251</v>
      </c>
      <c r="AE580" s="49">
        <v>1.6884427511273961</v>
      </c>
      <c r="AF580" s="50">
        <v>1.653049553414687</v>
      </c>
    </row>
    <row r="581" spans="1:32" hidden="1">
      <c r="A581" s="49" t="s">
        <v>896</v>
      </c>
      <c r="B581" s="49">
        <v>3.9539550742883609</v>
      </c>
      <c r="C581" s="49">
        <v>3.7807731462792709</v>
      </c>
      <c r="D581" s="49">
        <v>3.6261146532452568</v>
      </c>
      <c r="E581" s="49">
        <v>3.4847671947144319</v>
      </c>
      <c r="F581" s="49">
        <v>3.353409495020351</v>
      </c>
      <c r="G581" s="49">
        <v>3.2298046260480331</v>
      </c>
      <c r="H581" s="49">
        <v>3.112379464275862</v>
      </c>
      <c r="I581" s="49">
        <v>2.9999886886405531</v>
      </c>
      <c r="J581" s="49">
        <v>2.891774374661666</v>
      </c>
      <c r="K581" s="49">
        <v>2.7870784021687491</v>
      </c>
      <c r="L581" s="49">
        <v>2.6853856161890142</v>
      </c>
      <c r="M581" s="49">
        <v>2.620261289091816</v>
      </c>
      <c r="N581" s="49">
        <v>2.559370070424742</v>
      </c>
      <c r="O581" s="49">
        <v>2.5013769267912211</v>
      </c>
      <c r="P581" s="49">
        <v>2.4460486285672811</v>
      </c>
      <c r="Q581" s="49">
        <v>2.3925200765624548</v>
      </c>
      <c r="R581" s="49">
        <v>2.340260720862287</v>
      </c>
      <c r="S581" s="49">
        <v>2.290389675776519</v>
      </c>
      <c r="T581" s="49">
        <v>2.2421024241524639</v>
      </c>
      <c r="U581" s="49">
        <v>2.1955374102654601</v>
      </c>
      <c r="V581" s="49">
        <v>2.1500354559118731</v>
      </c>
      <c r="W581" s="49">
        <v>2.1041808181825479</v>
      </c>
      <c r="X581" s="49">
        <v>2.0589764021539829</v>
      </c>
      <c r="Y581" s="49">
        <v>2.0154267165622608</v>
      </c>
      <c r="Z581" s="49">
        <v>1.97725916707883</v>
      </c>
      <c r="AA581" s="49">
        <v>1.9164511196410989</v>
      </c>
      <c r="AB581" s="49">
        <v>1.874424035887239</v>
      </c>
      <c r="AC581" s="49">
        <v>1.8339119308589209</v>
      </c>
      <c r="AD581" s="49">
        <v>1.794764183677513</v>
      </c>
      <c r="AE581" s="49">
        <v>1.7568533584094601</v>
      </c>
      <c r="AF581" s="50">
        <v>1.7200706732007871</v>
      </c>
    </row>
    <row r="582" spans="1:32" hidden="1">
      <c r="A582" s="49" t="s">
        <v>897</v>
      </c>
      <c r="B582" s="49">
        <v>4.0795763751873677</v>
      </c>
      <c r="C582" s="49">
        <v>3.90064402964695</v>
      </c>
      <c r="D582" s="49">
        <v>3.7409465062858529</v>
      </c>
      <c r="E582" s="49">
        <v>3.5950749258249002</v>
      </c>
      <c r="F582" s="49">
        <v>3.4595829611481181</v>
      </c>
      <c r="G582" s="49">
        <v>3.3321495602302451</v>
      </c>
      <c r="H582" s="49">
        <v>3.2111425133234932</v>
      </c>
      <c r="I582" s="49">
        <v>3.0953735384497501</v>
      </c>
      <c r="J582" s="49">
        <v>2.9839525760616379</v>
      </c>
      <c r="K582" s="49">
        <v>2.8761968924453649</v>
      </c>
      <c r="L582" s="49">
        <v>2.7715720975440719</v>
      </c>
      <c r="M582" s="49">
        <v>2.7042478188764778</v>
      </c>
      <c r="N582" s="49">
        <v>2.6413277561982258</v>
      </c>
      <c r="O582" s="49">
        <v>2.5814214981400978</v>
      </c>
      <c r="P582" s="49">
        <v>2.5242847616067818</v>
      </c>
      <c r="Q582" s="49">
        <v>2.469017284690644</v>
      </c>
      <c r="R582" s="49">
        <v>2.4150671357452032</v>
      </c>
      <c r="S582" s="49">
        <v>2.3635953559341929</v>
      </c>
      <c r="T582" s="49">
        <v>2.3137655078738728</v>
      </c>
      <c r="U582" s="49">
        <v>2.2657203362975959</v>
      </c>
      <c r="V582" s="49">
        <v>2.218775143792175</v>
      </c>
      <c r="W582" s="49">
        <v>2.1714514500098501</v>
      </c>
      <c r="X582" s="49">
        <v>2.1247998773207448</v>
      </c>
      <c r="Y582" s="49">
        <v>2.079862311037445</v>
      </c>
      <c r="Z582" s="49">
        <v>2.040504735571206</v>
      </c>
      <c r="AA582" s="49">
        <v>1.9776628901054689</v>
      </c>
      <c r="AB582" s="49">
        <v>1.934298014460371</v>
      </c>
      <c r="AC582" s="49">
        <v>1.892502289261822</v>
      </c>
      <c r="AD582" s="49">
        <v>1.8521195116209499</v>
      </c>
      <c r="AE582" s="49">
        <v>1.813017527055514</v>
      </c>
      <c r="AF582" s="50">
        <v>1.7750835297992309</v>
      </c>
    </row>
    <row r="583" spans="1:32" hidden="1">
      <c r="A583" s="49" t="s">
        <v>898</v>
      </c>
      <c r="B583" s="49">
        <v>4.5684668269128776</v>
      </c>
      <c r="C583" s="49">
        <v>4.3671867863560676</v>
      </c>
      <c r="D583" s="49">
        <v>4.1879736342752221</v>
      </c>
      <c r="E583" s="49">
        <v>4.0246309885203058</v>
      </c>
      <c r="F583" s="49">
        <v>3.8732112300972341</v>
      </c>
      <c r="G583" s="49">
        <v>3.731056022272194</v>
      </c>
      <c r="H583" s="49">
        <v>3.5962962085988468</v>
      </c>
      <c r="I583" s="49">
        <v>3.4675711856121332</v>
      </c>
      <c r="J583" s="49">
        <v>3.3438619609582019</v>
      </c>
      <c r="K583" s="49">
        <v>3.224387014745004</v>
      </c>
      <c r="L583" s="49">
        <v>3.1085347286414868</v>
      </c>
      <c r="M583" s="49">
        <v>3.0325643899667312</v>
      </c>
      <c r="N583" s="49">
        <v>2.961654218549687</v>
      </c>
      <c r="O583" s="49">
        <v>2.894201685115124</v>
      </c>
      <c r="P583" s="49">
        <v>2.8299258564486229</v>
      </c>
      <c r="Q583" s="49">
        <v>2.7677890075765852</v>
      </c>
      <c r="R583" s="49">
        <v>2.707154975584579</v>
      </c>
      <c r="S583" s="49">
        <v>2.64936370101212</v>
      </c>
      <c r="T583" s="49">
        <v>2.5934508080947558</v>
      </c>
      <c r="U583" s="49">
        <v>2.539581504394488</v>
      </c>
      <c r="V583" s="49">
        <v>2.4869662167690918</v>
      </c>
      <c r="W583" s="49">
        <v>2.4339037048298491</v>
      </c>
      <c r="X583" s="49">
        <v>2.3816017954948672</v>
      </c>
      <c r="Y583" s="49">
        <v>2.3312629063028512</v>
      </c>
      <c r="Z583" s="49">
        <v>2.2873479923107531</v>
      </c>
      <c r="AA583" s="49">
        <v>2.2163213469973111</v>
      </c>
      <c r="AB583" s="49">
        <v>2.1677542929897209</v>
      </c>
      <c r="AC583" s="49">
        <v>2.1209837874884121</v>
      </c>
      <c r="AD583" s="49">
        <v>2.0758297342627792</v>
      </c>
      <c r="AE583" s="49">
        <v>2.0321397913775652</v>
      </c>
      <c r="AF583" s="50">
        <v>1.9897839466902041</v>
      </c>
    </row>
    <row r="584" spans="1:32" hidden="1">
      <c r="A584" s="49" t="s">
        <v>899</v>
      </c>
      <c r="B584" s="49">
        <v>11.479075119131601</v>
      </c>
      <c r="C584" s="49">
        <v>10.99197004438928</v>
      </c>
      <c r="D584" s="49">
        <v>10.53832661467766</v>
      </c>
      <c r="E584" s="49">
        <v>10.107433635375619</v>
      </c>
      <c r="F584" s="49">
        <v>9.6924455133748353</v>
      </c>
      <c r="G584" s="49">
        <v>9.2886951478876743</v>
      </c>
      <c r="H584" s="49">
        <v>8.8928323734231576</v>
      </c>
      <c r="I584" s="49">
        <v>8.5023468417837869</v>
      </c>
      <c r="J584" s="49">
        <v>8.1152864804791012</v>
      </c>
      <c r="K584" s="49">
        <v>7.7300825951503249</v>
      </c>
      <c r="L584" s="49">
        <v>7.3454364696866978</v>
      </c>
      <c r="M584" s="49">
        <v>7.1510545749857339</v>
      </c>
      <c r="N584" s="49">
        <v>6.9751667309639647</v>
      </c>
      <c r="O584" s="49">
        <v>6.8111356292163148</v>
      </c>
      <c r="P584" s="49">
        <v>6.6562315353121502</v>
      </c>
      <c r="Q584" s="49">
        <v>6.5087791563108013</v>
      </c>
      <c r="R584" s="49">
        <v>6.3682589217326369</v>
      </c>
      <c r="S584" s="49">
        <v>6.2318515429603476</v>
      </c>
      <c r="T584" s="49">
        <v>6.0998190842192681</v>
      </c>
      <c r="U584" s="49">
        <v>5.9725663879078823</v>
      </c>
      <c r="V584" s="49">
        <v>5.8464380058031047</v>
      </c>
      <c r="W584" s="49">
        <v>5.7123396590940656</v>
      </c>
      <c r="X584" s="49">
        <v>5.5809595149110063</v>
      </c>
      <c r="Y584" s="49">
        <v>5.4537397941363732</v>
      </c>
      <c r="Z584" s="49">
        <v>5.3335337983097268</v>
      </c>
      <c r="AA584" s="49">
        <v>5.179348466474714</v>
      </c>
      <c r="AB584" s="49">
        <v>5.0559060687731989</v>
      </c>
      <c r="AC584" s="49">
        <v>4.9349951054041723</v>
      </c>
      <c r="AD584" s="49">
        <v>4.8161444941376104</v>
      </c>
      <c r="AE584" s="49">
        <v>4.698961974068383</v>
      </c>
      <c r="AF584" s="50">
        <v>4.5831161970055936</v>
      </c>
    </row>
    <row r="585" spans="1:32" hidden="1">
      <c r="A585" s="49" t="s">
        <v>900</v>
      </c>
      <c r="B585" s="49">
        <v>14.069777269351251</v>
      </c>
      <c r="C585" s="49">
        <v>13.489603330460019</v>
      </c>
      <c r="D585" s="49">
        <v>12.95472774868025</v>
      </c>
      <c r="E585" s="49">
        <v>12.451155284647671</v>
      </c>
      <c r="F585" s="49">
        <v>11.96997724446457</v>
      </c>
      <c r="G585" s="49">
        <v>11.50515273606468</v>
      </c>
      <c r="H585" s="49">
        <v>11.052376147716419</v>
      </c>
      <c r="I585" s="49">
        <v>10.6084503500881</v>
      </c>
      <c r="J585" s="49">
        <v>10.170917135000121</v>
      </c>
      <c r="K585" s="49">
        <v>9.7378279083165253</v>
      </c>
      <c r="L585" s="49">
        <v>9.3075952652994562</v>
      </c>
      <c r="M585" s="49">
        <v>9.064219945430871</v>
      </c>
      <c r="N585" s="49">
        <v>8.8459866772349329</v>
      </c>
      <c r="O585" s="49">
        <v>8.6438697227267678</v>
      </c>
      <c r="P585" s="49">
        <v>8.454160248353018</v>
      </c>
      <c r="Q585" s="49">
        <v>8.2745833953165153</v>
      </c>
      <c r="R585" s="49">
        <v>8.1044379483038647</v>
      </c>
      <c r="S585" s="49">
        <v>7.9398861511588139</v>
      </c>
      <c r="T585" s="49">
        <v>7.7812895892871534</v>
      </c>
      <c r="U585" s="49">
        <v>7.6292050215197778</v>
      </c>
      <c r="V585" s="49">
        <v>7.478649144509518</v>
      </c>
      <c r="W585" s="49">
        <v>7.3157744693039417</v>
      </c>
      <c r="X585" s="49">
        <v>7.1569322408152898</v>
      </c>
      <c r="Y585" s="49">
        <v>7.0041194349843447</v>
      </c>
      <c r="Z585" s="49">
        <v>6.8612750274680554</v>
      </c>
      <c r="AA585" s="49">
        <v>6.6722331393934233</v>
      </c>
      <c r="AB585" s="49">
        <v>6.5257041733566652</v>
      </c>
      <c r="AC585" s="49">
        <v>6.3830713910287908</v>
      </c>
      <c r="AD585" s="49">
        <v>6.2437158874762133</v>
      </c>
      <c r="AE585" s="49">
        <v>6.1071259701362193</v>
      </c>
      <c r="AF585" s="50">
        <v>5.9728729853888014</v>
      </c>
    </row>
    <row r="586" spans="1:32" hidden="1">
      <c r="A586" s="49" t="s">
        <v>901</v>
      </c>
      <c r="B586" s="49">
        <v>8.1463556950914437</v>
      </c>
      <c r="C586" s="49">
        <v>7.6861316559173014</v>
      </c>
      <c r="D586" s="49">
        <v>7.2474957286548918</v>
      </c>
      <c r="E586" s="49">
        <v>6.8240072763094153</v>
      </c>
      <c r="F586" s="49">
        <v>6.4115256030538186</v>
      </c>
      <c r="G586" s="49">
        <v>6.0072318800128937</v>
      </c>
      <c r="H586" s="49">
        <v>5.6091182130377888</v>
      </c>
      <c r="I586" s="49">
        <v>5.2157002959688761</v>
      </c>
      <c r="J586" s="49">
        <v>4.8258460843907383</v>
      </c>
      <c r="K586" s="49">
        <v>4.4386686749868129</v>
      </c>
      <c r="L586" s="49">
        <v>4.0534566339455704</v>
      </c>
      <c r="M586" s="49">
        <v>3.9346874887339931</v>
      </c>
      <c r="N586" s="49">
        <v>3.819661076387932</v>
      </c>
      <c r="O586" s="49">
        <v>3.707140296972947</v>
      </c>
      <c r="P586" s="49">
        <v>3.5969144703059079</v>
      </c>
      <c r="Q586" s="49">
        <v>3.4881828575302429</v>
      </c>
      <c r="R586" s="49">
        <v>3.3804561752314979</v>
      </c>
      <c r="S586" s="49">
        <v>3.2747836959175278</v>
      </c>
      <c r="T586" s="49">
        <v>3.1704198562905201</v>
      </c>
      <c r="U586" s="49">
        <v>3.0674983958009601</v>
      </c>
      <c r="V586" s="49">
        <v>2.9654087471226842</v>
      </c>
      <c r="W586" s="49">
        <v>2.8639012691191752</v>
      </c>
      <c r="X586" s="49">
        <v>2.7626288605539719</v>
      </c>
      <c r="Y586" s="49">
        <v>2.662524579465877</v>
      </c>
      <c r="Z586" s="49">
        <v>2.5670334683051861</v>
      </c>
      <c r="AA586" s="49">
        <v>2.450249850287201</v>
      </c>
      <c r="AB586" s="49">
        <v>2.3504834458080128</v>
      </c>
      <c r="AC586" s="49">
        <v>2.2517502553284219</v>
      </c>
      <c r="AD586" s="49">
        <v>2.1539065001237812</v>
      </c>
      <c r="AE586" s="49">
        <v>2.056830333509168</v>
      </c>
      <c r="AF586" s="50">
        <v>1.960417537647573</v>
      </c>
    </row>
    <row r="587" spans="1:32" hidden="1">
      <c r="A587" s="49" t="s">
        <v>902</v>
      </c>
      <c r="B587" s="49">
        <v>8.4070794682989209</v>
      </c>
      <c r="C587" s="49">
        <v>7.9313658869224088</v>
      </c>
      <c r="D587" s="49">
        <v>7.4779634482109456</v>
      </c>
      <c r="E587" s="49">
        <v>7.0404276333042803</v>
      </c>
      <c r="F587" s="49">
        <v>6.614623479457677</v>
      </c>
      <c r="G587" s="49">
        <v>6.1977431628618707</v>
      </c>
      <c r="H587" s="49">
        <v>5.7877929745395553</v>
      </c>
      <c r="I587" s="49">
        <v>5.3833048994512263</v>
      </c>
      <c r="J587" s="49">
        <v>4.9831647140673789</v>
      </c>
      <c r="K587" s="49">
        <v>4.5865045489609662</v>
      </c>
      <c r="L587" s="49">
        <v>4.1926330427035499</v>
      </c>
      <c r="M587" s="49">
        <v>4.0699602983707388</v>
      </c>
      <c r="N587" s="49">
        <v>3.951228849168205</v>
      </c>
      <c r="O587" s="49">
        <v>3.8351281796112731</v>
      </c>
      <c r="P587" s="49">
        <v>3.7214337417715591</v>
      </c>
      <c r="Q587" s="49">
        <v>3.609297930133375</v>
      </c>
      <c r="R587" s="49">
        <v>3.4982029917351092</v>
      </c>
      <c r="S587" s="49">
        <v>3.3892559572228138</v>
      </c>
      <c r="T587" s="49">
        <v>3.281668334650548</v>
      </c>
      <c r="U587" s="49">
        <v>3.1755802353768749</v>
      </c>
      <c r="V587" s="49">
        <v>3.0703465608381211</v>
      </c>
      <c r="W587" s="49">
        <v>2.965863267734393</v>
      </c>
      <c r="X587" s="49">
        <v>2.8615898270640741</v>
      </c>
      <c r="Y587" s="49">
        <v>2.7585085367298299</v>
      </c>
      <c r="Z587" s="49">
        <v>2.6602455174239279</v>
      </c>
      <c r="AA587" s="49">
        <v>2.5395239614333032</v>
      </c>
      <c r="AB587" s="49">
        <v>2.436682305292297</v>
      </c>
      <c r="AC587" s="49">
        <v>2.3348858378059911</v>
      </c>
      <c r="AD587" s="49">
        <v>2.2339814340531419</v>
      </c>
      <c r="AE587" s="49">
        <v>2.1338391908610062</v>
      </c>
      <c r="AF587" s="50">
        <v>2.0343478677239988</v>
      </c>
    </row>
    <row r="588" spans="1:32" hidden="1">
      <c r="A588" s="49" t="s">
        <v>903</v>
      </c>
      <c r="B588" s="49">
        <v>8.6188238715893899</v>
      </c>
      <c r="C588" s="49">
        <v>8.1313400258729462</v>
      </c>
      <c r="D588" s="49">
        <v>7.6669371316994974</v>
      </c>
      <c r="E588" s="49">
        <v>7.2189693072737651</v>
      </c>
      <c r="F588" s="49">
        <v>6.7831735353307474</v>
      </c>
      <c r="G588" s="49">
        <v>6.3566559749174596</v>
      </c>
      <c r="H588" s="49">
        <v>5.9373626418592167</v>
      </c>
      <c r="I588" s="49">
        <v>5.523781846054761</v>
      </c>
      <c r="J588" s="49">
        <v>5.1147668521546708</v>
      </c>
      <c r="K588" s="49">
        <v>4.7094250516696441</v>
      </c>
      <c r="L588" s="49">
        <v>4.3070459177669429</v>
      </c>
      <c r="M588" s="49">
        <v>4.1811020438262236</v>
      </c>
      <c r="N588" s="49">
        <v>4.0592648402456533</v>
      </c>
      <c r="O588" s="49">
        <v>3.9401725972359141</v>
      </c>
      <c r="P588" s="49">
        <v>3.823593987427242</v>
      </c>
      <c r="Q588" s="49">
        <v>3.7086474053246019</v>
      </c>
      <c r="R588" s="49">
        <v>3.5947941286943408</v>
      </c>
      <c r="S588" s="49">
        <v>3.4831909230426228</v>
      </c>
      <c r="T588" s="49">
        <v>3.3730166709754572</v>
      </c>
      <c r="U588" s="49">
        <v>3.2644192370123921</v>
      </c>
      <c r="V588" s="49">
        <v>3.1567259681204649</v>
      </c>
      <c r="W588" s="49">
        <v>3.0499166385668821</v>
      </c>
      <c r="X588" s="49">
        <v>2.9432662615264231</v>
      </c>
      <c r="Y588" s="49">
        <v>2.8377979065767431</v>
      </c>
      <c r="Z588" s="49">
        <v>2.737286733720603</v>
      </c>
      <c r="AA588" s="49">
        <v>2.6133148180525398</v>
      </c>
      <c r="AB588" s="49">
        <v>2.507910315560514</v>
      </c>
      <c r="AC588" s="49">
        <v>2.403524372614346</v>
      </c>
      <c r="AD588" s="49">
        <v>2.2999937994837341</v>
      </c>
      <c r="AE588" s="49">
        <v>2.1971798661401372</v>
      </c>
      <c r="AF588" s="50">
        <v>2.0949634933193342</v>
      </c>
    </row>
    <row r="589" spans="1:32" hidden="1">
      <c r="A589" s="49" t="s">
        <v>904</v>
      </c>
      <c r="B589" s="49">
        <v>9.4200303054399477</v>
      </c>
      <c r="C589" s="49">
        <v>8.8886595919584828</v>
      </c>
      <c r="D589" s="49">
        <v>8.3836466087928905</v>
      </c>
      <c r="E589" s="49">
        <v>7.8974464329869436</v>
      </c>
      <c r="F589" s="49">
        <v>7.4252231146981131</v>
      </c>
      <c r="G589" s="49">
        <v>6.9636968914931039</v>
      </c>
      <c r="H589" s="49">
        <v>6.5105423645570824</v>
      </c>
      <c r="I589" s="49">
        <v>6.0640502489940138</v>
      </c>
      <c r="J589" s="49">
        <v>5.6229258292884214</v>
      </c>
      <c r="K589" s="49">
        <v>5.186163031695382</v>
      </c>
      <c r="L589" s="49">
        <v>4.7529625813807233</v>
      </c>
      <c r="M589" s="49">
        <v>4.6146105746817829</v>
      </c>
      <c r="N589" s="49">
        <v>4.4809953686002073</v>
      </c>
      <c r="O589" s="49">
        <v>4.3505152751407428</v>
      </c>
      <c r="P589" s="49">
        <v>4.2228919475007949</v>
      </c>
      <c r="Q589" s="49">
        <v>4.0970912521089922</v>
      </c>
      <c r="R589" s="49">
        <v>3.972481939812599</v>
      </c>
      <c r="S589" s="49">
        <v>3.8504041030856802</v>
      </c>
      <c r="T589" s="49">
        <v>3.7298976944336051</v>
      </c>
      <c r="U589" s="49">
        <v>3.6111293861600529</v>
      </c>
      <c r="V589" s="49">
        <v>3.4933154725475721</v>
      </c>
      <c r="W589" s="49">
        <v>3.3763822819551681</v>
      </c>
      <c r="X589" s="49">
        <v>3.2596043707518909</v>
      </c>
      <c r="Y589" s="49">
        <v>3.1441637645057141</v>
      </c>
      <c r="Z589" s="49">
        <v>3.0344215240925472</v>
      </c>
      <c r="AA589" s="49">
        <v>2.8975393008595072</v>
      </c>
      <c r="AB589" s="49">
        <v>2.7820837234423639</v>
      </c>
      <c r="AC589" s="49">
        <v>2.6677713367020499</v>
      </c>
      <c r="AD589" s="49">
        <v>2.5544116751053059</v>
      </c>
      <c r="AE589" s="49">
        <v>2.4418426430587372</v>
      </c>
      <c r="AF589" s="50">
        <v>2.3299249307822589</v>
      </c>
    </row>
    <row r="590" spans="1:32" hidden="1">
      <c r="A590" s="49" t="s">
        <v>905</v>
      </c>
      <c r="B590" s="49">
        <v>6.1365838209278758</v>
      </c>
      <c r="C590" s="49">
        <v>5.9684415749462536</v>
      </c>
      <c r="D590" s="49">
        <v>5.8141867490127854</v>
      </c>
      <c r="E590" s="49">
        <v>5.6707968965997324</v>
      </c>
      <c r="F590" s="49">
        <v>5.536116549072192</v>
      </c>
      <c r="G590" s="49">
        <v>5.4085564504163202</v>
      </c>
      <c r="H590" s="49">
        <v>5.2869122871640819</v>
      </c>
      <c r="I590" s="49">
        <v>5.1702502755477564</v>
      </c>
      <c r="J590" s="49">
        <v>5.0578321257311298</v>
      </c>
      <c r="K590" s="49">
        <v>4.9490642126593887</v>
      </c>
      <c r="L590" s="49">
        <v>4.8434621776106743</v>
      </c>
      <c r="M590" s="49">
        <v>4.7425163129518744</v>
      </c>
      <c r="N590" s="49">
        <v>4.6613559463216276</v>
      </c>
      <c r="O590" s="49">
        <v>4.5827640203283542</v>
      </c>
      <c r="P590" s="49">
        <v>4.5068660414876467</v>
      </c>
      <c r="Q590" s="49">
        <v>4.4342663167402367</v>
      </c>
      <c r="R590" s="49">
        <v>4.3630714356540636</v>
      </c>
      <c r="S590" s="49">
        <v>4.2935765508516512</v>
      </c>
      <c r="T590" s="49">
        <v>4.229052052342853</v>
      </c>
      <c r="U590" s="49">
        <v>4.1642444202989246</v>
      </c>
      <c r="V590" s="49">
        <v>4.0995277012527724</v>
      </c>
      <c r="W590" s="49">
        <v>4.0422838426732346</v>
      </c>
      <c r="X590" s="49">
        <v>3.9872926660859571</v>
      </c>
      <c r="Y590" s="49">
        <v>3.9335362095133721</v>
      </c>
      <c r="Z590" s="49">
        <v>3.886260381387634</v>
      </c>
      <c r="AA590" s="49">
        <v>3.7924618362331688</v>
      </c>
      <c r="AB590" s="49">
        <v>3.735731481518223</v>
      </c>
      <c r="AC590" s="49">
        <v>3.6808207615178281</v>
      </c>
      <c r="AD590" s="49">
        <v>3.6275822408404079</v>
      </c>
      <c r="AE590" s="49">
        <v>3.5758868936813748</v>
      </c>
      <c r="AF590" s="50">
        <v>3.5256211289818649</v>
      </c>
    </row>
    <row r="591" spans="1:32" hidden="1">
      <c r="A591" s="49" t="s">
        <v>906</v>
      </c>
      <c r="B591" s="49">
        <v>6.5928649236567676</v>
      </c>
      <c r="C591" s="49">
        <v>6.3825374119122236</v>
      </c>
      <c r="D591" s="49">
        <v>6.2003778088990273</v>
      </c>
      <c r="E591" s="49">
        <v>6.0383533474932838</v>
      </c>
      <c r="F591" s="49">
        <v>5.8913995149602192</v>
      </c>
      <c r="G591" s="49">
        <v>5.7561250485737174</v>
      </c>
      <c r="H591" s="49">
        <v>5.6301517926633338</v>
      </c>
      <c r="I591" s="49">
        <v>5.5117498814376686</v>
      </c>
      <c r="J591" s="49">
        <v>5.3996230186562064</v>
      </c>
      <c r="K591" s="49">
        <v>5.2927755358088833</v>
      </c>
      <c r="L591" s="49">
        <v>5.1904265823884197</v>
      </c>
      <c r="M591" s="49">
        <v>5.0538335121489819</v>
      </c>
      <c r="N591" s="49">
        <v>4.9343688955742966</v>
      </c>
      <c r="O591" s="49">
        <v>4.8261170586304907</v>
      </c>
      <c r="P591" s="49">
        <v>4.7266253991206808</v>
      </c>
      <c r="Q591" s="49">
        <v>4.6343808355505542</v>
      </c>
      <c r="R591" s="49">
        <v>4.5488902215307121</v>
      </c>
      <c r="S591" s="49">
        <v>4.4676602862623431</v>
      </c>
      <c r="T591" s="49">
        <v>4.3908956351504038</v>
      </c>
      <c r="U591" s="49">
        <v>4.3189246952854949</v>
      </c>
      <c r="V591" s="49">
        <v>4.2485509071626222</v>
      </c>
      <c r="W591" s="49">
        <v>4.1692652112172706</v>
      </c>
      <c r="X591" s="49">
        <v>4.0933904215348704</v>
      </c>
      <c r="Y591" s="49">
        <v>4.0221805944227258</v>
      </c>
      <c r="Z591" s="49">
        <v>3.9581144298172961</v>
      </c>
      <c r="AA591" s="49">
        <v>3.8656585829459722</v>
      </c>
      <c r="AB591" s="49">
        <v>3.8009360691736149</v>
      </c>
      <c r="AC591" s="49">
        <v>3.7394972465881269</v>
      </c>
      <c r="AD591" s="49">
        <v>3.6809465376928658</v>
      </c>
      <c r="AE591" s="49">
        <v>3.6249585221572111</v>
      </c>
      <c r="AF591" s="50">
        <v>3.5712622570510448</v>
      </c>
    </row>
    <row r="592" spans="1:32" hidden="1">
      <c r="A592" s="49" t="s">
        <v>907</v>
      </c>
      <c r="B592" s="49">
        <v>8.294008376605964</v>
      </c>
      <c r="C592" s="49">
        <v>8.0309264039812547</v>
      </c>
      <c r="D592" s="49">
        <v>7.8048868320232616</v>
      </c>
      <c r="E592" s="49">
        <v>7.6053424791635376</v>
      </c>
      <c r="F592" s="49">
        <v>7.4256445372804603</v>
      </c>
      <c r="G592" s="49">
        <v>7.2613416387396406</v>
      </c>
      <c r="H592" s="49">
        <v>7.1093128288002116</v>
      </c>
      <c r="I592" s="49">
        <v>6.9672884400317123</v>
      </c>
      <c r="J592" s="49">
        <v>6.8335681069856902</v>
      </c>
      <c r="K592" s="49">
        <v>6.7068461862744142</v>
      </c>
      <c r="L592" s="49">
        <v>6.5860990761356222</v>
      </c>
      <c r="M592" s="49">
        <v>6.4108914349053752</v>
      </c>
      <c r="N592" s="49">
        <v>6.2582238332841991</v>
      </c>
      <c r="O592" s="49">
        <v>6.1202949645704301</v>
      </c>
      <c r="P592" s="49">
        <v>5.9938708876670734</v>
      </c>
      <c r="Q592" s="49">
        <v>5.8769567628015853</v>
      </c>
      <c r="R592" s="49">
        <v>5.7689029089618833</v>
      </c>
      <c r="S592" s="49">
        <v>5.6664217039232607</v>
      </c>
      <c r="T592" s="49">
        <v>5.5697836902554814</v>
      </c>
      <c r="U592" s="49">
        <v>5.4794227030248202</v>
      </c>
      <c r="V592" s="49">
        <v>5.3911235247320368</v>
      </c>
      <c r="W592" s="49">
        <v>5.2910298518750221</v>
      </c>
      <c r="X592" s="49">
        <v>5.1953908850986323</v>
      </c>
      <c r="Y592" s="49">
        <v>5.105861026930528</v>
      </c>
      <c r="Z592" s="49">
        <v>5.0257096730146582</v>
      </c>
      <c r="AA592" s="49">
        <v>4.9080755878752962</v>
      </c>
      <c r="AB592" s="49">
        <v>4.8269751455461147</v>
      </c>
      <c r="AC592" s="49">
        <v>4.7501641239977559</v>
      </c>
      <c r="AD592" s="49">
        <v>4.6771212991564006</v>
      </c>
      <c r="AE592" s="49">
        <v>4.6074179784675406</v>
      </c>
      <c r="AF592" s="50">
        <v>4.540697318591806</v>
      </c>
    </row>
    <row r="593" spans="1:32" hidden="1">
      <c r="A593" s="49" t="s">
        <v>908</v>
      </c>
      <c r="B593" s="49">
        <v>5.9798244328597674</v>
      </c>
      <c r="C593" s="49">
        <v>5.71492703401303</v>
      </c>
      <c r="D593" s="49">
        <v>5.4798276650479139</v>
      </c>
      <c r="E593" s="49">
        <v>5.2661355424065386</v>
      </c>
      <c r="F593" s="49">
        <v>5.0685046419623792</v>
      </c>
      <c r="G593" s="49">
        <v>4.8833346858382356</v>
      </c>
      <c r="H593" s="49">
        <v>4.7080940394056787</v>
      </c>
      <c r="I593" s="49">
        <v>4.5409397451629836</v>
      </c>
      <c r="J593" s="49">
        <v>4.3804914756692153</v>
      </c>
      <c r="K593" s="49">
        <v>4.2256905189412919</v>
      </c>
      <c r="L593" s="49">
        <v>4.0757082765109462</v>
      </c>
      <c r="M593" s="49">
        <v>3.9754902590328038</v>
      </c>
      <c r="N593" s="49">
        <v>3.88206682291775</v>
      </c>
      <c r="O593" s="49">
        <v>3.793279593203398</v>
      </c>
      <c r="P593" s="49">
        <v>3.7087510560519261</v>
      </c>
      <c r="Q593" s="49">
        <v>3.627083359008608</v>
      </c>
      <c r="R593" s="49">
        <v>3.5474196194304111</v>
      </c>
      <c r="S593" s="49">
        <v>3.4715670408640098</v>
      </c>
      <c r="T593" s="49">
        <v>3.398226254630925</v>
      </c>
      <c r="U593" s="49">
        <v>3.3276207246818759</v>
      </c>
      <c r="V593" s="49">
        <v>3.258686389059033</v>
      </c>
      <c r="W593" s="49">
        <v>3.1891321580443428</v>
      </c>
      <c r="X593" s="49">
        <v>3.1205841130620779</v>
      </c>
      <c r="Y593" s="49">
        <v>3.0546647735264352</v>
      </c>
      <c r="Z593" s="49">
        <v>2.997393860003962</v>
      </c>
      <c r="AA593" s="49">
        <v>2.9035226191418508</v>
      </c>
      <c r="AB593" s="49">
        <v>2.8399357641853329</v>
      </c>
      <c r="AC593" s="49">
        <v>2.7787555379243831</v>
      </c>
      <c r="AD593" s="49">
        <v>2.7197397396159091</v>
      </c>
      <c r="AE593" s="49">
        <v>2.6626835212970241</v>
      </c>
      <c r="AF593" s="50">
        <v>2.607412085968599</v>
      </c>
    </row>
    <row r="594" spans="1:32" hidden="1">
      <c r="A594" s="49" t="s">
        <v>909</v>
      </c>
      <c r="B594" s="49">
        <v>8.8621813294984531</v>
      </c>
      <c r="C594" s="49">
        <v>8.5041773711090656</v>
      </c>
      <c r="D594" s="49">
        <v>8.1585592885137004</v>
      </c>
      <c r="E594" s="49">
        <v>7.8218759142564576</v>
      </c>
      <c r="F594" s="49">
        <v>7.4916134009673154</v>
      </c>
      <c r="G594" s="49">
        <v>7.16586836642648</v>
      </c>
      <c r="H594" s="49">
        <v>6.8431504383172923</v>
      </c>
      <c r="I594" s="49">
        <v>6.5222572589308179</v>
      </c>
      <c r="J594" s="49">
        <v>6.2021921949035832</v>
      </c>
      <c r="K594" s="49">
        <v>5.882108309031663</v>
      </c>
      <c r="L594" s="49">
        <v>5.5612690716717914</v>
      </c>
      <c r="M594" s="49">
        <v>5.4348168433929027</v>
      </c>
      <c r="N594" s="49">
        <v>5.3257784740583762</v>
      </c>
      <c r="O594" s="49">
        <v>5.2183882507918264</v>
      </c>
      <c r="P594" s="49">
        <v>5.1127720672816697</v>
      </c>
      <c r="Q594" s="49">
        <v>5.0094963688773699</v>
      </c>
      <c r="R594" s="49">
        <v>4.906826750059091</v>
      </c>
      <c r="S594" s="49">
        <v>4.8050409826850347</v>
      </c>
      <c r="T594" s="49">
        <v>4.7071631885950236</v>
      </c>
      <c r="U594" s="49">
        <v>4.6083525221666886</v>
      </c>
      <c r="V594" s="49">
        <v>4.5089554507836</v>
      </c>
      <c r="W594" s="49">
        <v>4.4189674734933071</v>
      </c>
      <c r="X594" s="49">
        <v>4.3300624305253974</v>
      </c>
      <c r="Y594" s="49">
        <v>4.241288701551861</v>
      </c>
      <c r="Z594" s="49">
        <v>4.1574831996361414</v>
      </c>
      <c r="AA594" s="49">
        <v>4.0296470327951006</v>
      </c>
      <c r="AB594" s="49">
        <v>3.9350301050081069</v>
      </c>
      <c r="AC594" s="49">
        <v>3.841037815681259</v>
      </c>
      <c r="AD594" s="49">
        <v>3.747518639426664</v>
      </c>
      <c r="AE594" s="49">
        <v>3.654336814007463</v>
      </c>
      <c r="AF594" s="50">
        <v>3.561369617753094</v>
      </c>
    </row>
    <row r="595" spans="1:32" hidden="1">
      <c r="A595" s="49" t="s">
        <v>910</v>
      </c>
      <c r="B595" s="49">
        <v>8.6333054763513957</v>
      </c>
      <c r="C595" s="49">
        <v>8.264723261601441</v>
      </c>
      <c r="D595" s="49">
        <v>7.9222490943096187</v>
      </c>
      <c r="E595" s="49">
        <v>7.597998103086077</v>
      </c>
      <c r="F595" s="49">
        <v>7.2869636886254003</v>
      </c>
      <c r="G595" s="49">
        <v>6.9857631314094633</v>
      </c>
      <c r="H595" s="49">
        <v>6.6919974053517937</v>
      </c>
      <c r="I595" s="49">
        <v>6.4038969593776933</v>
      </c>
      <c r="J595" s="49">
        <v>6.120112964337876</v>
      </c>
      <c r="K595" s="49">
        <v>5.8395878809534683</v>
      </c>
      <c r="L595" s="49">
        <v>5.5614717800328624</v>
      </c>
      <c r="M595" s="49">
        <v>5.4146237171363731</v>
      </c>
      <c r="N595" s="49">
        <v>5.2821586230168727</v>
      </c>
      <c r="O595" s="49">
        <v>5.1589561620135882</v>
      </c>
      <c r="P595" s="49">
        <v>5.0429168904671098</v>
      </c>
      <c r="Q595" s="49">
        <v>4.9327551944737964</v>
      </c>
      <c r="R595" s="49">
        <v>4.828081130778755</v>
      </c>
      <c r="S595" s="49">
        <v>4.7267129149287612</v>
      </c>
      <c r="T595" s="49">
        <v>4.6288636214053103</v>
      </c>
      <c r="U595" s="49">
        <v>4.5348586180251873</v>
      </c>
      <c r="V595" s="49">
        <v>4.4418547482247552</v>
      </c>
      <c r="W595" s="49">
        <v>4.3417265072905051</v>
      </c>
      <c r="X595" s="49">
        <v>4.2439454819181934</v>
      </c>
      <c r="Y595" s="49">
        <v>4.1496569780601602</v>
      </c>
      <c r="Z595" s="49">
        <v>4.0611186338566503</v>
      </c>
      <c r="AA595" s="49">
        <v>3.946181803941708</v>
      </c>
      <c r="AB595" s="49">
        <v>3.8556277770866392</v>
      </c>
      <c r="AC595" s="49">
        <v>3.7673560320208601</v>
      </c>
      <c r="AD595" s="49">
        <v>3.681015390168513</v>
      </c>
      <c r="AE595" s="49">
        <v>3.5963160700617798</v>
      </c>
      <c r="AF595" s="50">
        <v>3.513015875512163</v>
      </c>
    </row>
    <row r="596" spans="1:32" hidden="1">
      <c r="A596" s="49" t="s">
        <v>911</v>
      </c>
      <c r="B596" s="49">
        <v>10.122855453736561</v>
      </c>
      <c r="C596" s="49">
        <v>9.7037935173752778</v>
      </c>
      <c r="D596" s="49">
        <v>9.3186530985011604</v>
      </c>
      <c r="E596" s="49">
        <v>8.9574226237831631</v>
      </c>
      <c r="F596" s="49">
        <v>8.6137591095199113</v>
      </c>
      <c r="G596" s="49">
        <v>8.2833892849192381</v>
      </c>
      <c r="H596" s="49">
        <v>7.9632938117299634</v>
      </c>
      <c r="I596" s="49">
        <v>7.6512560397426954</v>
      </c>
      <c r="J596" s="49">
        <v>7.3455961615233658</v>
      </c>
      <c r="K596" s="49">
        <v>7.0450064476613399</v>
      </c>
      <c r="L596" s="49">
        <v>6.7484447768425859</v>
      </c>
      <c r="M596" s="49">
        <v>6.5726124304793032</v>
      </c>
      <c r="N596" s="49">
        <v>6.4154865027689576</v>
      </c>
      <c r="O596" s="49">
        <v>6.2703845012305282</v>
      </c>
      <c r="P596" s="49">
        <v>6.1345661930427857</v>
      </c>
      <c r="Q596" s="49">
        <v>6.0063534203950129</v>
      </c>
      <c r="R596" s="49">
        <v>5.8852367540962387</v>
      </c>
      <c r="S596" s="49">
        <v>5.7683689746652327</v>
      </c>
      <c r="T596" s="49">
        <v>5.6560276069626632</v>
      </c>
      <c r="U596" s="49">
        <v>5.5486365920292684</v>
      </c>
      <c r="V596" s="49">
        <v>5.442486271706553</v>
      </c>
      <c r="W596" s="49">
        <v>5.3265429954923871</v>
      </c>
      <c r="X596" s="49">
        <v>5.2137881224825851</v>
      </c>
      <c r="Y596" s="49">
        <v>5.1057274606239664</v>
      </c>
      <c r="Z596" s="49">
        <v>5.0053254997750694</v>
      </c>
      <c r="AA596" s="49">
        <v>4.8705321262970083</v>
      </c>
      <c r="AB596" s="49">
        <v>4.7677776785363521</v>
      </c>
      <c r="AC596" s="49">
        <v>4.6681708410875391</v>
      </c>
      <c r="AD596" s="49">
        <v>4.5712616149632517</v>
      </c>
      <c r="AE596" s="49">
        <v>4.4766796797945991</v>
      </c>
      <c r="AF596" s="50">
        <v>4.3841164957047312</v>
      </c>
    </row>
    <row r="597" spans="1:32" hidden="1">
      <c r="A597" s="49" t="s">
        <v>912</v>
      </c>
      <c r="B597" s="49">
        <v>11.92300993956677</v>
      </c>
      <c r="C597" s="49">
        <v>11.256989646054629</v>
      </c>
      <c r="D597" s="49">
        <v>10.62741980572263</v>
      </c>
      <c r="E597" s="49">
        <v>10.02325931108563</v>
      </c>
      <c r="F597" s="49">
        <v>9.4374103029183836</v>
      </c>
      <c r="G597" s="49">
        <v>8.8650399899790067</v>
      </c>
      <c r="H597" s="49">
        <v>8.3027042302261549</v>
      </c>
      <c r="I597" s="49">
        <v>7.7478547597416023</v>
      </c>
      <c r="J597" s="49">
        <v>7.1985454504758337</v>
      </c>
      <c r="K597" s="49">
        <v>6.6532486825577681</v>
      </c>
      <c r="L597" s="49">
        <v>6.1107359261929464</v>
      </c>
      <c r="M597" s="49">
        <v>5.9338705230293396</v>
      </c>
      <c r="N597" s="49">
        <v>5.7634520083574454</v>
      </c>
      <c r="O597" s="49">
        <v>5.5972588745904446</v>
      </c>
      <c r="P597" s="49">
        <v>5.4348974934721026</v>
      </c>
      <c r="Q597" s="49">
        <v>5.274936631880216</v>
      </c>
      <c r="R597" s="49">
        <v>5.116503278222047</v>
      </c>
      <c r="S597" s="49">
        <v>4.9614314205806576</v>
      </c>
      <c r="T597" s="49">
        <v>4.8083958686037338</v>
      </c>
      <c r="U597" s="49">
        <v>4.6576186897055374</v>
      </c>
      <c r="V597" s="49">
        <v>4.5080212459595081</v>
      </c>
      <c r="W597" s="49">
        <v>4.3599012529407259</v>
      </c>
      <c r="X597" s="49">
        <v>4.2118433710529359</v>
      </c>
      <c r="Y597" s="49">
        <v>4.0654540180461396</v>
      </c>
      <c r="Z597" s="49">
        <v>3.9266601952430662</v>
      </c>
      <c r="AA597" s="49">
        <v>3.75077380806353</v>
      </c>
      <c r="AB597" s="49">
        <v>3.6038881688959772</v>
      </c>
      <c r="AC597" s="49">
        <v>3.458376719225392</v>
      </c>
      <c r="AD597" s="49">
        <v>3.3139697800038301</v>
      </c>
      <c r="AE597" s="49">
        <v>3.170436713104082</v>
      </c>
      <c r="AF597" s="50">
        <v>3.0275781915498809</v>
      </c>
    </row>
    <row r="598" spans="1:32" hidden="1">
      <c r="A598" s="49" t="s">
        <v>913</v>
      </c>
      <c r="B598" s="49">
        <v>3.828267292675533</v>
      </c>
      <c r="C598" s="49">
        <v>3.7219050903641619</v>
      </c>
      <c r="D598" s="49">
        <v>3.6238824738249451</v>
      </c>
      <c r="E598" s="49">
        <v>3.5323902104344311</v>
      </c>
      <c r="F598" s="49">
        <v>3.4461381024057411</v>
      </c>
      <c r="G598" s="49">
        <v>3.3641749344502858</v>
      </c>
      <c r="H598" s="49">
        <v>3.2857799562567469</v>
      </c>
      <c r="I598" s="49">
        <v>3.2103943887292119</v>
      </c>
      <c r="J598" s="49">
        <v>3.1375765032596892</v>
      </c>
      <c r="K598" s="49">
        <v>3.066971192346537</v>
      </c>
      <c r="L598" s="49">
        <v>2.9982887778931508</v>
      </c>
      <c r="M598" s="49">
        <v>2.93597113016114</v>
      </c>
      <c r="N598" s="49">
        <v>2.885514407819612</v>
      </c>
      <c r="O598" s="49">
        <v>2.836615984701599</v>
      </c>
      <c r="P598" s="49">
        <v>2.789351119486466</v>
      </c>
      <c r="Q598" s="49">
        <v>2.7440818298936418</v>
      </c>
      <c r="R598" s="49">
        <v>2.699674509527469</v>
      </c>
      <c r="S598" s="49">
        <v>2.6563058178475729</v>
      </c>
      <c r="T598" s="49">
        <v>2.615934810743147</v>
      </c>
      <c r="U598" s="49">
        <v>2.575414751918601</v>
      </c>
      <c r="V598" s="49">
        <v>2.534969268149557</v>
      </c>
      <c r="W598" s="49">
        <v>2.499019955927329</v>
      </c>
      <c r="X598" s="49">
        <v>2.464437209565522</v>
      </c>
      <c r="Y598" s="49">
        <v>2.4306108686737922</v>
      </c>
      <c r="Z598" s="49">
        <v>2.4006844426317642</v>
      </c>
      <c r="AA598" s="49">
        <v>2.3428940296831611</v>
      </c>
      <c r="AB598" s="49">
        <v>2.3073330509357461</v>
      </c>
      <c r="AC598" s="49">
        <v>2.272878084676202</v>
      </c>
      <c r="AD598" s="49">
        <v>2.239440628220092</v>
      </c>
      <c r="AE598" s="49">
        <v>2.206943208736698</v>
      </c>
      <c r="AF598" s="50">
        <v>2.1753176014385711</v>
      </c>
    </row>
    <row r="599" spans="1:32" hidden="1">
      <c r="A599" s="49" t="s">
        <v>914</v>
      </c>
      <c r="B599" s="49">
        <v>4.7109842679736866</v>
      </c>
      <c r="C599" s="49">
        <v>4.5808663152555011</v>
      </c>
      <c r="D599" s="49">
        <v>4.4611589191359178</v>
      </c>
      <c r="E599" s="49">
        <v>4.3495952218982783</v>
      </c>
      <c r="F599" s="49">
        <v>4.2445584894250752</v>
      </c>
      <c r="G599" s="49">
        <v>4.1448565861853242</v>
      </c>
      <c r="H599" s="49">
        <v>4.0495860493928939</v>
      </c>
      <c r="I599" s="49">
        <v>3.9580462944850749</v>
      </c>
      <c r="J599" s="49">
        <v>3.869683347063265</v>
      </c>
      <c r="K599" s="49">
        <v>3.7840517261952198</v>
      </c>
      <c r="L599" s="49">
        <v>3.7007878986365559</v>
      </c>
      <c r="M599" s="49">
        <v>3.6237851252750399</v>
      </c>
      <c r="N599" s="49">
        <v>3.5616023791325961</v>
      </c>
      <c r="O599" s="49">
        <v>3.5013576497033929</v>
      </c>
      <c r="P599" s="49">
        <v>3.443144897928569</v>
      </c>
      <c r="Q599" s="49">
        <v>3.3874164836813532</v>
      </c>
      <c r="R599" s="49">
        <v>3.3327553261423688</v>
      </c>
      <c r="S599" s="49">
        <v>3.279382248648866</v>
      </c>
      <c r="T599" s="49">
        <v>3.2297454473515179</v>
      </c>
      <c r="U599" s="49">
        <v>3.1799122400597981</v>
      </c>
      <c r="V599" s="49">
        <v>3.1301623295065699</v>
      </c>
      <c r="W599" s="49">
        <v>3.0860323141841222</v>
      </c>
      <c r="X599" s="49">
        <v>3.0435970558555132</v>
      </c>
      <c r="Y599" s="49">
        <v>3.002094102969632</v>
      </c>
      <c r="Z599" s="49">
        <v>2.965449549408631</v>
      </c>
      <c r="AA599" s="49">
        <v>2.8939943149969189</v>
      </c>
      <c r="AB599" s="49">
        <v>2.8502915032628771</v>
      </c>
      <c r="AC599" s="49">
        <v>2.8079583949018878</v>
      </c>
      <c r="AD599" s="49">
        <v>2.7668842801217428</v>
      </c>
      <c r="AE599" s="49">
        <v>2.7269722581740252</v>
      </c>
      <c r="AF599" s="50">
        <v>2.6881370063833141</v>
      </c>
    </row>
    <row r="600" spans="1:32" hidden="1">
      <c r="A600" s="49" t="s">
        <v>915</v>
      </c>
      <c r="B600" s="49">
        <v>6.3623674101546799</v>
      </c>
      <c r="C600" s="49">
        <v>6.1878216052277288</v>
      </c>
      <c r="D600" s="49">
        <v>6.0274904085590784</v>
      </c>
      <c r="E600" s="49">
        <v>5.8782459384105668</v>
      </c>
      <c r="F600" s="49">
        <v>5.7378561722598223</v>
      </c>
      <c r="G600" s="49">
        <v>5.6046741826441746</v>
      </c>
      <c r="H600" s="49">
        <v>5.4774508250362697</v>
      </c>
      <c r="I600" s="49">
        <v>5.3552165011189654</v>
      </c>
      <c r="J600" s="49">
        <v>5.2372036080797439</v>
      </c>
      <c r="K600" s="49">
        <v>5.1227940006846966</v>
      </c>
      <c r="L600" s="49">
        <v>5.0114823988785027</v>
      </c>
      <c r="M600" s="49">
        <v>4.9071270464477594</v>
      </c>
      <c r="N600" s="49">
        <v>4.8230328032866003</v>
      </c>
      <c r="O600" s="49">
        <v>4.7415800311435827</v>
      </c>
      <c r="P600" s="49">
        <v>4.6628975323190707</v>
      </c>
      <c r="Q600" s="49">
        <v>4.5876043925082008</v>
      </c>
      <c r="R600" s="49">
        <v>4.5137623902518538</v>
      </c>
      <c r="S600" s="49">
        <v>4.4416737996633211</v>
      </c>
      <c r="T600" s="49">
        <v>4.3746880756979687</v>
      </c>
      <c r="U600" s="49">
        <v>4.3074254329746893</v>
      </c>
      <c r="V600" s="49">
        <v>4.240268594440078</v>
      </c>
      <c r="W600" s="49">
        <v>4.1808027386693993</v>
      </c>
      <c r="X600" s="49">
        <v>4.123640687227371</v>
      </c>
      <c r="Y600" s="49">
        <v>4.0677392650264066</v>
      </c>
      <c r="Z600" s="49">
        <v>4.0184678976097041</v>
      </c>
      <c r="AA600" s="49">
        <v>3.9215767801978152</v>
      </c>
      <c r="AB600" s="49">
        <v>3.8626276291389918</v>
      </c>
      <c r="AC600" s="49">
        <v>3.8055380946409851</v>
      </c>
      <c r="AD600" s="49">
        <v>3.7501565698568671</v>
      </c>
      <c r="AE600" s="49">
        <v>3.6963503678772001</v>
      </c>
      <c r="AF600" s="50">
        <v>3.6440026647633359</v>
      </c>
    </row>
    <row r="601" spans="1:32" hidden="1">
      <c r="A601" s="49" t="s">
        <v>916</v>
      </c>
      <c r="B601" s="49">
        <v>7.1111656039689439</v>
      </c>
      <c r="C601" s="49">
        <v>6.7892798203927303</v>
      </c>
      <c r="D601" s="49">
        <v>6.5070208136859087</v>
      </c>
      <c r="E601" s="49">
        <v>6.2531875036102633</v>
      </c>
      <c r="F601" s="49">
        <v>6.0206433993554773</v>
      </c>
      <c r="G601" s="49">
        <v>5.8045825008827112</v>
      </c>
      <c r="H601" s="49">
        <v>5.6016254042358966</v>
      </c>
      <c r="I601" s="49">
        <v>5.4093120647396553</v>
      </c>
      <c r="J601" s="49">
        <v>5.2258000329671539</v>
      </c>
      <c r="K601" s="49">
        <v>5.0496762045815977</v>
      </c>
      <c r="L601" s="49">
        <v>4.8798346673230206</v>
      </c>
      <c r="M601" s="49">
        <v>4.7567708133704514</v>
      </c>
      <c r="N601" s="49">
        <v>4.642657956777116</v>
      </c>
      <c r="O601" s="49">
        <v>4.5346200857150372</v>
      </c>
      <c r="P601" s="49">
        <v>4.4321561483158067</v>
      </c>
      <c r="Q601" s="49">
        <v>4.3334037093792528</v>
      </c>
      <c r="R601" s="49">
        <v>4.2372216050775551</v>
      </c>
      <c r="S601" s="49">
        <v>4.1460229098331887</v>
      </c>
      <c r="T601" s="49">
        <v>4.058076059406198</v>
      </c>
      <c r="U601" s="49">
        <v>3.9736811182423821</v>
      </c>
      <c r="V601" s="49">
        <v>3.891420024079046</v>
      </c>
      <c r="W601" s="49">
        <v>3.808235650049574</v>
      </c>
      <c r="X601" s="49">
        <v>3.7263005989651452</v>
      </c>
      <c r="Y601" s="49">
        <v>3.6477814212235709</v>
      </c>
      <c r="Z601" s="49">
        <v>3.580712561195897</v>
      </c>
      <c r="AA601" s="49">
        <v>3.4647123501331212</v>
      </c>
      <c r="AB601" s="49">
        <v>3.3890375079339981</v>
      </c>
      <c r="AC601" s="49">
        <v>3.316487338476001</v>
      </c>
      <c r="AD601" s="49">
        <v>3.2467398608300289</v>
      </c>
      <c r="AE601" s="49">
        <v>3.179522917090702</v>
      </c>
      <c r="AF601" s="50">
        <v>3.1146044288804768</v>
      </c>
    </row>
    <row r="602" spans="1:32" hidden="1">
      <c r="A602" s="49" t="s">
        <v>917</v>
      </c>
      <c r="B602" s="49">
        <v>5.9208496342337469</v>
      </c>
      <c r="C602" s="49">
        <v>5.6671954257177459</v>
      </c>
      <c r="D602" s="49">
        <v>5.4213871729435441</v>
      </c>
      <c r="E602" s="49">
        <v>5.1814585851000414</v>
      </c>
      <c r="F602" s="49">
        <v>4.9459898287247084</v>
      </c>
      <c r="G602" s="49">
        <v>4.713918063915651</v>
      </c>
      <c r="H602" s="49">
        <v>4.4844230857734084</v>
      </c>
      <c r="I602" s="49">
        <v>4.2568550290473146</v>
      </c>
      <c r="J602" s="49">
        <v>4.0306868709306176</v>
      </c>
      <c r="K602" s="49">
        <v>3.8054821924574052</v>
      </c>
      <c r="L602" s="49">
        <v>3.5808726751538731</v>
      </c>
      <c r="M602" s="49">
        <v>3.4970820668824638</v>
      </c>
      <c r="N602" s="49">
        <v>3.4236870092177618</v>
      </c>
      <c r="O602" s="49">
        <v>3.3513271490497689</v>
      </c>
      <c r="P602" s="49">
        <v>3.2800789576045108</v>
      </c>
      <c r="Q602" s="49">
        <v>3.2102810594060398</v>
      </c>
      <c r="R602" s="49">
        <v>3.140903970704529</v>
      </c>
      <c r="S602" s="49">
        <v>3.0721143000851079</v>
      </c>
      <c r="T602" s="49">
        <v>3.0057136351112259</v>
      </c>
      <c r="U602" s="49">
        <v>2.938823077568268</v>
      </c>
      <c r="V602" s="49">
        <v>2.8716496085885228</v>
      </c>
      <c r="W602" s="49">
        <v>2.8099327487412058</v>
      </c>
      <c r="X602" s="49">
        <v>2.7489269187711018</v>
      </c>
      <c r="Y602" s="49">
        <v>2.68806890562192</v>
      </c>
      <c r="Z602" s="49">
        <v>2.6302466378783569</v>
      </c>
      <c r="AA602" s="49">
        <v>2.546241434161717</v>
      </c>
      <c r="AB602" s="49">
        <v>2.4821227227882119</v>
      </c>
      <c r="AC602" s="49">
        <v>2.4184600608173632</v>
      </c>
      <c r="AD602" s="49">
        <v>2.3551679235897178</v>
      </c>
      <c r="AE602" s="49">
        <v>2.2921703939048368</v>
      </c>
      <c r="AF602" s="50">
        <v>2.2293995562060638</v>
      </c>
    </row>
    <row r="603" spans="1:32" hidden="1">
      <c r="A603" s="49" t="s">
        <v>918</v>
      </c>
      <c r="B603" s="49">
        <v>7.068402206977801</v>
      </c>
      <c r="C603" s="49">
        <v>6.7745362601218169</v>
      </c>
      <c r="D603" s="49">
        <v>6.4901181125923832</v>
      </c>
      <c r="E603" s="49">
        <v>6.2125966259181249</v>
      </c>
      <c r="F603" s="49">
        <v>5.9401197885586194</v>
      </c>
      <c r="G603" s="49">
        <v>5.6712916033856882</v>
      </c>
      <c r="H603" s="49">
        <v>5.4050252826458811</v>
      </c>
      <c r="I603" s="49">
        <v>5.1404503791928571</v>
      </c>
      <c r="J603" s="49">
        <v>4.8768517127213791</v>
      </c>
      <c r="K603" s="49">
        <v>4.613627856143796</v>
      </c>
      <c r="L603" s="49">
        <v>4.3502620974030712</v>
      </c>
      <c r="M603" s="49">
        <v>4.2498067232949834</v>
      </c>
      <c r="N603" s="49">
        <v>4.1623922280028376</v>
      </c>
      <c r="O603" s="49">
        <v>4.0762262138046754</v>
      </c>
      <c r="P603" s="49">
        <v>3.9914028916476219</v>
      </c>
      <c r="Q603" s="49">
        <v>3.908345939174843</v>
      </c>
      <c r="R603" s="49">
        <v>3.8257584142186629</v>
      </c>
      <c r="S603" s="49">
        <v>3.7438482415174081</v>
      </c>
      <c r="T603" s="49">
        <v>3.6648769385425042</v>
      </c>
      <c r="U603" s="49">
        <v>3.5852248723511861</v>
      </c>
      <c r="V603" s="49">
        <v>3.505151478877973</v>
      </c>
      <c r="W603" s="49">
        <v>3.432023556643593</v>
      </c>
      <c r="X603" s="49">
        <v>3.3597349833468559</v>
      </c>
      <c r="Y603" s="49">
        <v>3.2875762011179681</v>
      </c>
      <c r="Z603" s="49">
        <v>3.2191664205564972</v>
      </c>
      <c r="AA603" s="49">
        <v>3.11786472314125</v>
      </c>
      <c r="AB603" s="49">
        <v>3.041442357657071</v>
      </c>
      <c r="AC603" s="49">
        <v>2.96552727137315</v>
      </c>
      <c r="AD603" s="49">
        <v>2.8900088271563962</v>
      </c>
      <c r="AE603" s="49">
        <v>2.8147883432572969</v>
      </c>
      <c r="AF603" s="50">
        <v>2.739777065531412</v>
      </c>
    </row>
    <row r="604" spans="1:32" hidden="1">
      <c r="A604" s="49" t="s">
        <v>919</v>
      </c>
      <c r="B604" s="49">
        <v>9.2360396248490702</v>
      </c>
      <c r="C604" s="49">
        <v>8.8647781770047427</v>
      </c>
      <c r="D604" s="49">
        <v>8.5060710689284509</v>
      </c>
      <c r="E604" s="49">
        <v>8.1562416374364535</v>
      </c>
      <c r="F604" s="49">
        <v>7.812598582243746</v>
      </c>
      <c r="G604" s="49">
        <v>7.4730911279454251</v>
      </c>
      <c r="H604" s="49">
        <v>7.1361005564726501</v>
      </c>
      <c r="I604" s="49">
        <v>6.8003080933620517</v>
      </c>
      <c r="J604" s="49">
        <v>6.4646077811884206</v>
      </c>
      <c r="K604" s="49">
        <v>6.1280470034497121</v>
      </c>
      <c r="L604" s="49">
        <v>5.7897846160100546</v>
      </c>
      <c r="M604" s="49">
        <v>5.6578393913241403</v>
      </c>
      <c r="N604" s="49">
        <v>5.5438830118196112</v>
      </c>
      <c r="O604" s="49">
        <v>5.4316064490586857</v>
      </c>
      <c r="P604" s="49">
        <v>5.3211380812654037</v>
      </c>
      <c r="Q604" s="49">
        <v>5.2130612897154442</v>
      </c>
      <c r="R604" s="49">
        <v>5.1055820741878328</v>
      </c>
      <c r="S604" s="49">
        <v>4.9989861061036116</v>
      </c>
      <c r="T604" s="49">
        <v>4.8963943260357894</v>
      </c>
      <c r="U604" s="49">
        <v>4.7928059863088857</v>
      </c>
      <c r="V604" s="49">
        <v>4.6885784387463856</v>
      </c>
      <c r="W604" s="49">
        <v>4.5941874930669728</v>
      </c>
      <c r="X604" s="49">
        <v>4.5008958319744989</v>
      </c>
      <c r="Y604" s="49">
        <v>4.4077205848328136</v>
      </c>
      <c r="Z604" s="49">
        <v>4.3196502129665699</v>
      </c>
      <c r="AA604" s="49">
        <v>4.1861452519298146</v>
      </c>
      <c r="AB604" s="49">
        <v>4.0868861896548987</v>
      </c>
      <c r="AC604" s="49">
        <v>3.988250240144426</v>
      </c>
      <c r="AD604" s="49">
        <v>3.8900799911439781</v>
      </c>
      <c r="AE604" s="49">
        <v>3.7922342981321759</v>
      </c>
      <c r="AF604" s="50">
        <v>3.6945854683097248</v>
      </c>
    </row>
    <row r="605" spans="1:32" hidden="1">
      <c r="A605" s="49" t="s">
        <v>920</v>
      </c>
      <c r="B605" s="49">
        <v>12.82013125206152</v>
      </c>
      <c r="C605" s="49">
        <v>12.10992075269241</v>
      </c>
      <c r="D605" s="49">
        <v>11.446668677860419</v>
      </c>
      <c r="E605" s="49">
        <v>10.81584423874464</v>
      </c>
      <c r="F605" s="49">
        <v>10.208091496111111</v>
      </c>
      <c r="G605" s="49">
        <v>9.6170251590046085</v>
      </c>
      <c r="H605" s="49">
        <v>9.0380794388144459</v>
      </c>
      <c r="I605" s="49">
        <v>8.4678607557566572</v>
      </c>
      <c r="J605" s="49">
        <v>7.9037618081158652</v>
      </c>
      <c r="K605" s="49">
        <v>7.3437202242332411</v>
      </c>
      <c r="L605" s="49">
        <v>6.7860615080417572</v>
      </c>
      <c r="M605" s="49">
        <v>6.5917901651831396</v>
      </c>
      <c r="N605" s="49">
        <v>6.4059176735126568</v>
      </c>
      <c r="O605" s="49">
        <v>6.2255496668842003</v>
      </c>
      <c r="P605" s="49">
        <v>6.0501881350602211</v>
      </c>
      <c r="Q605" s="49">
        <v>5.8779623802620957</v>
      </c>
      <c r="R605" s="49">
        <v>5.7077302300745991</v>
      </c>
      <c r="S605" s="49">
        <v>5.541928900308517</v>
      </c>
      <c r="T605" s="49">
        <v>5.3788193236037563</v>
      </c>
      <c r="U605" s="49">
        <v>5.2187081270272149</v>
      </c>
      <c r="V605" s="49">
        <v>5.060173776536808</v>
      </c>
      <c r="W605" s="49">
        <v>4.9032293586996882</v>
      </c>
      <c r="X605" s="49">
        <v>4.7463587055124634</v>
      </c>
      <c r="Y605" s="49">
        <v>4.5917063815185326</v>
      </c>
      <c r="Z605" s="49">
        <v>4.4471977531441116</v>
      </c>
      <c r="AA605" s="49">
        <v>4.2531058848285639</v>
      </c>
      <c r="AB605" s="49">
        <v>4.0977513605220661</v>
      </c>
      <c r="AC605" s="49">
        <v>3.9442364837047128</v>
      </c>
      <c r="AD605" s="49">
        <v>3.7922064936281639</v>
      </c>
      <c r="AE605" s="49">
        <v>3.6413576229584321</v>
      </c>
      <c r="AF605" s="50">
        <v>3.4914269534777271</v>
      </c>
    </row>
    <row r="606" spans="1:32" hidden="1">
      <c r="A606" s="49" t="s">
        <v>921</v>
      </c>
      <c r="B606" s="49">
        <v>5.0019751432117356</v>
      </c>
      <c r="C606" s="49">
        <v>4.8645172234765823</v>
      </c>
      <c r="D606" s="49">
        <v>4.7383519291553533</v>
      </c>
      <c r="E606" s="49">
        <v>4.6210373606153459</v>
      </c>
      <c r="F606" s="49">
        <v>4.5108325100137652</v>
      </c>
      <c r="G606" s="49">
        <v>4.4064540988349741</v>
      </c>
      <c r="H606" s="49">
        <v>4.3069300309389753</v>
      </c>
      <c r="I606" s="49">
        <v>4.2115068999368237</v>
      </c>
      <c r="J606" s="49">
        <v>4.119589332046881</v>
      </c>
      <c r="K606" s="49">
        <v>4.0306988988285877</v>
      </c>
      <c r="L606" s="49">
        <v>3.9444455044947189</v>
      </c>
      <c r="M606" s="49">
        <v>3.8622443433787992</v>
      </c>
      <c r="N606" s="49">
        <v>3.79612110166011</v>
      </c>
      <c r="O606" s="49">
        <v>3.732090002414413</v>
      </c>
      <c r="P606" s="49">
        <v>3.670253744120386</v>
      </c>
      <c r="Q606" s="49">
        <v>3.611104396105588</v>
      </c>
      <c r="R606" s="49">
        <v>3.5531032652686401</v>
      </c>
      <c r="S606" s="49">
        <v>3.4964906332148731</v>
      </c>
      <c r="T606" s="49">
        <v>3.4439272163538939</v>
      </c>
      <c r="U606" s="49">
        <v>3.3911404575426181</v>
      </c>
      <c r="V606" s="49">
        <v>3.3384342811730359</v>
      </c>
      <c r="W606" s="49">
        <v>3.291800620332046</v>
      </c>
      <c r="X606" s="49">
        <v>3.2470060980603499</v>
      </c>
      <c r="Y606" s="49">
        <v>3.2032225004296468</v>
      </c>
      <c r="Z606" s="49">
        <v>3.1647207229306442</v>
      </c>
      <c r="AA606" s="49">
        <v>3.0883470888660809</v>
      </c>
      <c r="AB606" s="49">
        <v>3.042155955748441</v>
      </c>
      <c r="AC606" s="49">
        <v>2.9974515142939362</v>
      </c>
      <c r="AD606" s="49">
        <v>2.9541140165084689</v>
      </c>
      <c r="AE606" s="49">
        <v>2.9120386633159021</v>
      </c>
      <c r="AF606" s="50">
        <v>2.8711331888712119</v>
      </c>
    </row>
    <row r="607" spans="1:32" hidden="1">
      <c r="A607" s="49" t="s">
        <v>922</v>
      </c>
      <c r="B607" s="49">
        <v>6.1307441388226618</v>
      </c>
      <c r="C607" s="49">
        <v>5.963259002571494</v>
      </c>
      <c r="D607" s="49">
        <v>5.8098661007874153</v>
      </c>
      <c r="E607" s="49">
        <v>5.6675161686937363</v>
      </c>
      <c r="F607" s="49">
        <v>5.5340351859934396</v>
      </c>
      <c r="G607" s="49">
        <v>5.4078207213960141</v>
      </c>
      <c r="H607" s="49">
        <v>5.2876589291045857</v>
      </c>
      <c r="I607" s="49">
        <v>5.1726090472641628</v>
      </c>
      <c r="J607" s="49">
        <v>5.0619276517746297</v>
      </c>
      <c r="K607" s="49">
        <v>4.9550173483948479</v>
      </c>
      <c r="L607" s="49">
        <v>4.8513910426782854</v>
      </c>
      <c r="M607" s="49">
        <v>4.7501502003435494</v>
      </c>
      <c r="N607" s="49">
        <v>4.6689803105233967</v>
      </c>
      <c r="O607" s="49">
        <v>4.5904091735803796</v>
      </c>
      <c r="P607" s="49">
        <v>4.51456521081926</v>
      </c>
      <c r="Q607" s="49">
        <v>4.4420632248505711</v>
      </c>
      <c r="R607" s="49">
        <v>4.3709812164888389</v>
      </c>
      <c r="S607" s="49">
        <v>4.3016195057862294</v>
      </c>
      <c r="T607" s="49">
        <v>4.2373017975114289</v>
      </c>
      <c r="U607" s="49">
        <v>4.1726912261289097</v>
      </c>
      <c r="V607" s="49">
        <v>4.1081676656654293</v>
      </c>
      <c r="W607" s="49">
        <v>4.0512214927922674</v>
      </c>
      <c r="X607" s="49">
        <v>3.996559434152152</v>
      </c>
      <c r="Y607" s="49">
        <v>3.943147153826978</v>
      </c>
      <c r="Z607" s="49">
        <v>3.8963193244880201</v>
      </c>
      <c r="AA607" s="49">
        <v>3.802175798756402</v>
      </c>
      <c r="AB607" s="49">
        <v>3.7457190419594522</v>
      </c>
      <c r="AC607" s="49">
        <v>3.6911070295443782</v>
      </c>
      <c r="AD607" s="49">
        <v>3.638190329395989</v>
      </c>
      <c r="AE607" s="49">
        <v>3.5868381810763981</v>
      </c>
      <c r="AF607" s="50">
        <v>3.536935478133481</v>
      </c>
    </row>
    <row r="608" spans="1:32" hidden="1">
      <c r="A608" s="49" t="s">
        <v>923</v>
      </c>
      <c r="B608" s="49">
        <v>9.5076811014653622</v>
      </c>
      <c r="C608" s="49">
        <v>9.2031312998126449</v>
      </c>
      <c r="D608" s="49">
        <v>8.9380396156124657</v>
      </c>
      <c r="E608" s="49">
        <v>8.7011609330532629</v>
      </c>
      <c r="F608" s="49">
        <v>8.4854052759615151</v>
      </c>
      <c r="G608" s="49">
        <v>8.2860250113064318</v>
      </c>
      <c r="H608" s="49">
        <v>8.0996907482226881</v>
      </c>
      <c r="I608" s="49">
        <v>7.9239806445355292</v>
      </c>
      <c r="J608" s="49">
        <v>7.7570798255976756</v>
      </c>
      <c r="K608" s="49">
        <v>7.5975942811235013</v>
      </c>
      <c r="L608" s="49">
        <v>7.4444307405285786</v>
      </c>
      <c r="M608" s="49">
        <v>7.2498526951310911</v>
      </c>
      <c r="N608" s="49">
        <v>7.0792719891384044</v>
      </c>
      <c r="O608" s="49">
        <v>6.9244123805902529</v>
      </c>
      <c r="P608" s="49">
        <v>6.7818422844829609</v>
      </c>
      <c r="Q608" s="49">
        <v>6.6494444639743406</v>
      </c>
      <c r="R608" s="49">
        <v>6.5265285254211953</v>
      </c>
      <c r="S608" s="49">
        <v>6.4096060218265647</v>
      </c>
      <c r="T608" s="49">
        <v>6.2989626957161828</v>
      </c>
      <c r="U608" s="49">
        <v>6.1950575189328116</v>
      </c>
      <c r="V608" s="49">
        <v>6.093418211341449</v>
      </c>
      <c r="W608" s="49">
        <v>5.9793419555361256</v>
      </c>
      <c r="X608" s="49">
        <v>5.8700673650435524</v>
      </c>
      <c r="Y608" s="49">
        <v>5.7673480574130744</v>
      </c>
      <c r="Z608" s="49">
        <v>5.6746506110787358</v>
      </c>
      <c r="AA608" s="49">
        <v>5.542269484485006</v>
      </c>
      <c r="AB608" s="49">
        <v>5.4487108611458126</v>
      </c>
      <c r="AC608" s="49">
        <v>5.3597729464462702</v>
      </c>
      <c r="AD608" s="49">
        <v>5.2749018311903066</v>
      </c>
      <c r="AE608" s="49">
        <v>5.1936417827649919</v>
      </c>
      <c r="AF608" s="50">
        <v>5.1156133049491661</v>
      </c>
    </row>
    <row r="609" spans="1:32" hidden="1">
      <c r="A609" s="49" t="s">
        <v>924</v>
      </c>
      <c r="B609" s="49">
        <v>11.536433978902149</v>
      </c>
      <c r="C609" s="49">
        <v>11.16945288318804</v>
      </c>
      <c r="D609" s="49">
        <v>10.85278072783664</v>
      </c>
      <c r="E609" s="49">
        <v>10.572078216692651</v>
      </c>
      <c r="F609" s="49">
        <v>10.31830527790499</v>
      </c>
      <c r="G609" s="49">
        <v>10.0854090131233</v>
      </c>
      <c r="H609" s="49">
        <v>9.8691451290433072</v>
      </c>
      <c r="I609" s="49">
        <v>9.6664266347258874</v>
      </c>
      <c r="J609" s="49">
        <v>9.474940512694932</v>
      </c>
      <c r="K609" s="49">
        <v>9.2929103899087835</v>
      </c>
      <c r="L609" s="49">
        <v>9.1189433526341528</v>
      </c>
      <c r="M609" s="49">
        <v>8.8777688230020999</v>
      </c>
      <c r="N609" s="49">
        <v>8.6671985663968911</v>
      </c>
      <c r="O609" s="49">
        <v>8.476652192022371</v>
      </c>
      <c r="P609" s="49">
        <v>8.3017434095395277</v>
      </c>
      <c r="Q609" s="49">
        <v>8.139766362047169</v>
      </c>
      <c r="R609" s="49">
        <v>7.9898394569134279</v>
      </c>
      <c r="S609" s="49">
        <v>7.8475036352544514</v>
      </c>
      <c r="T609" s="49">
        <v>7.7131252974223941</v>
      </c>
      <c r="U609" s="49">
        <v>7.5872923047313323</v>
      </c>
      <c r="V609" s="49">
        <v>7.464287657982025</v>
      </c>
      <c r="W609" s="49">
        <v>7.3253112361630528</v>
      </c>
      <c r="X609" s="49">
        <v>7.192408256784395</v>
      </c>
      <c r="Y609" s="49">
        <v>7.0678221425334797</v>
      </c>
      <c r="Z609" s="49">
        <v>6.9559867271526503</v>
      </c>
      <c r="AA609" s="49">
        <v>6.7933468302430118</v>
      </c>
      <c r="AB609" s="49">
        <v>6.6802854294475562</v>
      </c>
      <c r="AC609" s="49">
        <v>6.573071833600082</v>
      </c>
      <c r="AD609" s="49">
        <v>6.4709988639016096</v>
      </c>
      <c r="AE609" s="49">
        <v>6.3734848189483557</v>
      </c>
      <c r="AF609" s="50">
        <v>6.2800454298307251</v>
      </c>
    </row>
    <row r="610" spans="1:32" hidden="1">
      <c r="A610" s="49" t="s">
        <v>925</v>
      </c>
      <c r="B610" s="49">
        <v>3.773795273633485</v>
      </c>
      <c r="C610" s="49">
        <v>3.60881583417398</v>
      </c>
      <c r="D610" s="49">
        <v>3.461259524613018</v>
      </c>
      <c r="E610" s="49">
        <v>3.3262463901470571</v>
      </c>
      <c r="F610" s="49">
        <v>3.200667548894693</v>
      </c>
      <c r="G610" s="49">
        <v>3.082429499157076</v>
      </c>
      <c r="H610" s="49">
        <v>2.970060244980044</v>
      </c>
      <c r="I610" s="49">
        <v>2.8624882822720972</v>
      </c>
      <c r="J610" s="49">
        <v>2.7589111231428038</v>
      </c>
      <c r="K610" s="49">
        <v>2.658713282929754</v>
      </c>
      <c r="L610" s="49">
        <v>2.561413066811641</v>
      </c>
      <c r="M610" s="49">
        <v>2.499388113653437</v>
      </c>
      <c r="N610" s="49">
        <v>2.441383125931945</v>
      </c>
      <c r="O610" s="49">
        <v>2.3861312230799161</v>
      </c>
      <c r="P610" s="49">
        <v>2.3334090627752619</v>
      </c>
      <c r="Q610" s="49">
        <v>2.2823966582183179</v>
      </c>
      <c r="R610" s="49">
        <v>2.23259132721578</v>
      </c>
      <c r="S610" s="49">
        <v>2.185048596424481</v>
      </c>
      <c r="T610" s="49">
        <v>2.1390069749426388</v>
      </c>
      <c r="U610" s="49">
        <v>2.0945957029223869</v>
      </c>
      <c r="V610" s="49">
        <v>2.0511917124307479</v>
      </c>
      <c r="W610" s="49">
        <v>2.0074508465085512</v>
      </c>
      <c r="X610" s="49">
        <v>1.964327920492464</v>
      </c>
      <c r="Y610" s="49">
        <v>1.922770374227962</v>
      </c>
      <c r="Z610" s="49">
        <v>1.8862945008764349</v>
      </c>
      <c r="AA610" s="49">
        <v>1.8284655589653049</v>
      </c>
      <c r="AB610" s="49">
        <v>1.788357186938712</v>
      </c>
      <c r="AC610" s="49">
        <v>1.749682795155999</v>
      </c>
      <c r="AD610" s="49">
        <v>1.7123004938562221</v>
      </c>
      <c r="AE610" s="49">
        <v>1.676090222201136</v>
      </c>
      <c r="AF610" s="50">
        <v>1.640949482380657</v>
      </c>
    </row>
    <row r="611" spans="1:32" hidden="1">
      <c r="A611" s="49" t="s">
        <v>926</v>
      </c>
      <c r="B611" s="49">
        <v>3.949726897232781</v>
      </c>
      <c r="C611" s="49">
        <v>3.7766003319398269</v>
      </c>
      <c r="D611" s="49">
        <v>3.6219860840212679</v>
      </c>
      <c r="E611" s="49">
        <v>3.480694472779192</v>
      </c>
      <c r="F611" s="49">
        <v>3.349419262174274</v>
      </c>
      <c r="G611" s="49">
        <v>3.2259340345349732</v>
      </c>
      <c r="H611" s="49">
        <v>3.108673328380152</v>
      </c>
      <c r="I611" s="49">
        <v>2.9964976008271842</v>
      </c>
      <c r="J611" s="49">
        <v>2.8885534081581858</v>
      </c>
      <c r="K611" s="49">
        <v>2.7841861872213962</v>
      </c>
      <c r="L611" s="49">
        <v>2.6828836638532021</v>
      </c>
      <c r="M611" s="49">
        <v>2.6177249246908931</v>
      </c>
      <c r="N611" s="49">
        <v>2.556828534776415</v>
      </c>
      <c r="O611" s="49">
        <v>2.4988489713328339</v>
      </c>
      <c r="P611" s="49">
        <v>2.4435492321510202</v>
      </c>
      <c r="Q611" s="49">
        <v>2.3900584106266431</v>
      </c>
      <c r="R611" s="49">
        <v>2.337842636781025</v>
      </c>
      <c r="S611" s="49">
        <v>2.2880235220399832</v>
      </c>
      <c r="T611" s="49">
        <v>2.2397922288470191</v>
      </c>
      <c r="U611" s="49">
        <v>2.1932862519781389</v>
      </c>
      <c r="V611" s="49">
        <v>2.1478437491373601</v>
      </c>
      <c r="W611" s="49">
        <v>2.1020341497336701</v>
      </c>
      <c r="X611" s="49">
        <v>2.056874724938365</v>
      </c>
      <c r="Y611" s="49">
        <v>2.01337189611692</v>
      </c>
      <c r="Z611" s="49">
        <v>1.9752601218001991</v>
      </c>
      <c r="AA611" s="49">
        <v>1.9144639148847029</v>
      </c>
      <c r="AB611" s="49">
        <v>1.8724828981258761</v>
      </c>
      <c r="AC611" s="49">
        <v>1.8320185410327889</v>
      </c>
      <c r="AD611" s="49">
        <v>1.792919958581406</v>
      </c>
      <c r="AE611" s="49">
        <v>1.7550594935669559</v>
      </c>
      <c r="AF611" s="50">
        <v>1.7183281773029531</v>
      </c>
    </row>
    <row r="612" spans="1:32" hidden="1">
      <c r="A612" s="49" t="s">
        <v>927</v>
      </c>
      <c r="B612" s="49">
        <v>4.1142196864912224</v>
      </c>
      <c r="C612" s="49">
        <v>3.9335236982971642</v>
      </c>
      <c r="D612" s="49">
        <v>3.7723465702990482</v>
      </c>
      <c r="E612" s="49">
        <v>3.6252119416494262</v>
      </c>
      <c r="F612" s="49">
        <v>3.4886309104129891</v>
      </c>
      <c r="G612" s="49">
        <v>3.36025403748096</v>
      </c>
      <c r="H612" s="49">
        <v>3.238429354794321</v>
      </c>
      <c r="I612" s="49">
        <v>3.1219543470732192</v>
      </c>
      <c r="J612" s="49">
        <v>3.0099284093080372</v>
      </c>
      <c r="K612" s="49">
        <v>2.9016608098579768</v>
      </c>
      <c r="L612" s="49">
        <v>2.7966109720832302</v>
      </c>
      <c r="M612" s="49">
        <v>2.728517729937304</v>
      </c>
      <c r="N612" s="49">
        <v>2.6649098229397929</v>
      </c>
      <c r="O612" s="49">
        <v>2.604369588416489</v>
      </c>
      <c r="P612" s="49">
        <v>2.546648021334371</v>
      </c>
      <c r="Q612" s="49">
        <v>2.490827241350372</v>
      </c>
      <c r="R612" s="49">
        <v>2.4363445446353689</v>
      </c>
      <c r="S612" s="49">
        <v>2.3843838709907721</v>
      </c>
      <c r="T612" s="49">
        <v>2.3340924149572482</v>
      </c>
      <c r="U612" s="49">
        <v>2.2856157997529771</v>
      </c>
      <c r="V612" s="49">
        <v>2.2382559403433282</v>
      </c>
      <c r="W612" s="49">
        <v>2.1905101906442379</v>
      </c>
      <c r="X612" s="49">
        <v>2.143444782050508</v>
      </c>
      <c r="Y612" s="49">
        <v>2.0981225443838878</v>
      </c>
      <c r="Z612" s="49">
        <v>2.058487521487903</v>
      </c>
      <c r="AA612" s="49">
        <v>1.994890770273503</v>
      </c>
      <c r="AB612" s="49">
        <v>1.951157331104054</v>
      </c>
      <c r="AC612" s="49">
        <v>1.9090203884621311</v>
      </c>
      <c r="AD612" s="49">
        <v>1.8683209667293681</v>
      </c>
      <c r="AE612" s="49">
        <v>1.828924570395507</v>
      </c>
      <c r="AF612" s="50">
        <v>1.790716399518187</v>
      </c>
    </row>
    <row r="613" spans="1:32" hidden="1">
      <c r="A613" s="49" t="s">
        <v>928</v>
      </c>
      <c r="B613" s="49">
        <v>4.706095889031042</v>
      </c>
      <c r="C613" s="49">
        <v>4.4978662554094946</v>
      </c>
      <c r="D613" s="49">
        <v>4.3128903072269882</v>
      </c>
      <c r="E613" s="49">
        <v>4.1446374216187154</v>
      </c>
      <c r="F613" s="49">
        <v>3.9889471832292278</v>
      </c>
      <c r="G613" s="49">
        <v>3.84301806061434</v>
      </c>
      <c r="H613" s="49">
        <v>3.7048802905068499</v>
      </c>
      <c r="I613" s="49">
        <v>3.573100096330061</v>
      </c>
      <c r="J613" s="49">
        <v>3.4466037338461462</v>
      </c>
      <c r="K613" s="49">
        <v>3.3245677320962721</v>
      </c>
      <c r="L613" s="49">
        <v>3.2063476766981549</v>
      </c>
      <c r="M613" s="49">
        <v>3.127578050247966</v>
      </c>
      <c r="N613" s="49">
        <v>3.0541385803752559</v>
      </c>
      <c r="O613" s="49">
        <v>2.9843368036490889</v>
      </c>
      <c r="P613" s="49">
        <v>2.9178755040939861</v>
      </c>
      <c r="Q613" s="49">
        <v>2.8536591281337289</v>
      </c>
      <c r="R613" s="49">
        <v>2.7910162172690449</v>
      </c>
      <c r="S613" s="49">
        <v>2.7313600605065549</v>
      </c>
      <c r="T613" s="49">
        <v>2.6736729209719079</v>
      </c>
      <c r="U613" s="49">
        <v>2.618128762911212</v>
      </c>
      <c r="V613" s="49">
        <v>2.563894657083623</v>
      </c>
      <c r="W613" s="49">
        <v>2.509174552347603</v>
      </c>
      <c r="X613" s="49">
        <v>2.455244452499675</v>
      </c>
      <c r="Y613" s="49">
        <v>2.4033730262054882</v>
      </c>
      <c r="Z613" s="49">
        <v>2.3582672973454328</v>
      </c>
      <c r="AA613" s="49">
        <v>2.2845453403240952</v>
      </c>
      <c r="AB613" s="49">
        <v>2.2345070479286688</v>
      </c>
      <c r="AC613" s="49">
        <v>2.1863536000329908</v>
      </c>
      <c r="AD613" s="49">
        <v>2.1398955673937432</v>
      </c>
      <c r="AE613" s="49">
        <v>2.0949727292542368</v>
      </c>
      <c r="AF613" s="50">
        <v>2.0514483637321268</v>
      </c>
    </row>
    <row r="614" spans="1:32" hidden="1">
      <c r="A614" s="49" t="s">
        <v>929</v>
      </c>
      <c r="B614" s="49">
        <v>7.4065363747972306</v>
      </c>
      <c r="C614" s="49">
        <v>7.1009149595673513</v>
      </c>
      <c r="D614" s="49">
        <v>6.8052587378473284</v>
      </c>
      <c r="E614" s="49">
        <v>6.5168270819436902</v>
      </c>
      <c r="F614" s="49">
        <v>6.2336270820638244</v>
      </c>
      <c r="G614" s="49">
        <v>5.9541532517733646</v>
      </c>
      <c r="H614" s="49">
        <v>5.6772303174801104</v>
      </c>
      <c r="I614" s="49">
        <v>5.4019137381502791</v>
      </c>
      <c r="J614" s="49">
        <v>5.1274242546980506</v>
      </c>
      <c r="K614" s="49">
        <v>4.8531033720266876</v>
      </c>
      <c r="L614" s="49">
        <v>4.5783821893382282</v>
      </c>
      <c r="M614" s="49">
        <v>4.4727975003103939</v>
      </c>
      <c r="N614" s="49">
        <v>4.3811562541980393</v>
      </c>
      <c r="O614" s="49">
        <v>4.2909220156960073</v>
      </c>
      <c r="P614" s="49">
        <v>4.2021993688180279</v>
      </c>
      <c r="Q614" s="49">
        <v>4.1154449435733431</v>
      </c>
      <c r="R614" s="49">
        <v>4.0292793043717321</v>
      </c>
      <c r="S614" s="49">
        <v>3.9439274032517551</v>
      </c>
      <c r="T614" s="49">
        <v>3.8618115258047179</v>
      </c>
      <c r="U614" s="49">
        <v>3.7790661902619469</v>
      </c>
      <c r="V614" s="49">
        <v>3.695969522460703</v>
      </c>
      <c r="W614" s="49">
        <v>3.6198206516481002</v>
      </c>
      <c r="X614" s="49">
        <v>3.5447123241664791</v>
      </c>
      <c r="Y614" s="49">
        <v>3.4698902510796961</v>
      </c>
      <c r="Z614" s="49">
        <v>3.399249865307556</v>
      </c>
      <c r="AA614" s="49">
        <v>3.293399717032127</v>
      </c>
      <c r="AB614" s="49">
        <v>3.2144424299206431</v>
      </c>
      <c r="AC614" s="49">
        <v>3.1361951156999792</v>
      </c>
      <c r="AD614" s="49">
        <v>3.0585466343488878</v>
      </c>
      <c r="AE614" s="49">
        <v>2.9813987390199612</v>
      </c>
      <c r="AF614" s="50">
        <v>2.9046639383077402</v>
      </c>
    </row>
    <row r="615" spans="1:32" hidden="1">
      <c r="A615" s="49" t="s">
        <v>930</v>
      </c>
      <c r="B615" s="49">
        <v>8.8376467756917307</v>
      </c>
      <c r="C615" s="49">
        <v>8.4780242241425281</v>
      </c>
      <c r="D615" s="49">
        <v>8.1309535551137451</v>
      </c>
      <c r="E615" s="49">
        <v>7.7930505250470024</v>
      </c>
      <c r="F615" s="49">
        <v>7.4618573796644148</v>
      </c>
      <c r="G615" s="49">
        <v>7.1355204214424841</v>
      </c>
      <c r="H615" s="49">
        <v>6.8125952930205056</v>
      </c>
      <c r="I615" s="49">
        <v>6.4919237820134166</v>
      </c>
      <c r="J615" s="49">
        <v>6.1725527831455054</v>
      </c>
      <c r="K615" s="49">
        <v>5.8536791918610884</v>
      </c>
      <c r="L615" s="49">
        <v>5.5346113336774287</v>
      </c>
      <c r="M615" s="49">
        <v>5.4086392104764496</v>
      </c>
      <c r="N615" s="49">
        <v>5.3000579253461062</v>
      </c>
      <c r="O615" s="49">
        <v>5.1931768024404006</v>
      </c>
      <c r="P615" s="49">
        <v>5.0881246052201519</v>
      </c>
      <c r="Q615" s="49">
        <v>4.9854698947139653</v>
      </c>
      <c r="R615" s="49">
        <v>4.8834862747637073</v>
      </c>
      <c r="S615" s="49">
        <v>4.7824533420310944</v>
      </c>
      <c r="T615" s="49">
        <v>4.6853944692729828</v>
      </c>
      <c r="U615" s="49">
        <v>4.587479246559746</v>
      </c>
      <c r="V615" s="49">
        <v>4.4890545102544648</v>
      </c>
      <c r="W615" s="49">
        <v>4.39924494244854</v>
      </c>
      <c r="X615" s="49">
        <v>4.3107492817557373</v>
      </c>
      <c r="Y615" s="49">
        <v>4.2226265689801661</v>
      </c>
      <c r="Z615" s="49">
        <v>4.1397417889241153</v>
      </c>
      <c r="AA615" s="49">
        <v>4.0129000986802303</v>
      </c>
      <c r="AB615" s="49">
        <v>3.9196566193760711</v>
      </c>
      <c r="AC615" s="49">
        <v>3.827315722894411</v>
      </c>
      <c r="AD615" s="49">
        <v>3.7357392697975529</v>
      </c>
      <c r="AE615" s="49">
        <v>3.6448051699696071</v>
      </c>
      <c r="AF615" s="50">
        <v>3.554404720385091</v>
      </c>
    </row>
    <row r="616" spans="1:32" hidden="1">
      <c r="A616" s="49" t="s">
        <v>931</v>
      </c>
      <c r="B616" s="49">
        <v>12.975894787409921</v>
      </c>
      <c r="C616" s="49">
        <v>12.42027104108746</v>
      </c>
      <c r="D616" s="49">
        <v>11.90114454974359</v>
      </c>
      <c r="E616" s="49">
        <v>11.40673831795972</v>
      </c>
      <c r="F616" s="49">
        <v>10.929520015476189</v>
      </c>
      <c r="G616" s="49">
        <v>10.46434937274983</v>
      </c>
      <c r="H616" s="49">
        <v>10.007532032856369</v>
      </c>
      <c r="I616" s="49">
        <v>9.5562955386056512</v>
      </c>
      <c r="J616" s="49">
        <v>9.1084800832590567</v>
      </c>
      <c r="K616" s="49">
        <v>8.6623463723945839</v>
      </c>
      <c r="L616" s="49">
        <v>8.2164510216064635</v>
      </c>
      <c r="M616" s="49">
        <v>7.9980201759993363</v>
      </c>
      <c r="N616" s="49">
        <v>7.7998044448773758</v>
      </c>
      <c r="O616" s="49">
        <v>7.6145759523129151</v>
      </c>
      <c r="P616" s="49">
        <v>7.4393648864121786</v>
      </c>
      <c r="Q616" s="49">
        <v>7.2723499324355636</v>
      </c>
      <c r="R616" s="49">
        <v>7.1129701122400926</v>
      </c>
      <c r="S616" s="49">
        <v>6.9581526847683213</v>
      </c>
      <c r="T616" s="49">
        <v>6.808187944894736</v>
      </c>
      <c r="U616" s="49">
        <v>6.6635226304536053</v>
      </c>
      <c r="V616" s="49">
        <v>6.5201666024683362</v>
      </c>
      <c r="W616" s="49">
        <v>6.3670517773084701</v>
      </c>
      <c r="X616" s="49">
        <v>6.2172747778143993</v>
      </c>
      <c r="Y616" s="49">
        <v>6.07244084561008</v>
      </c>
      <c r="Z616" s="49">
        <v>5.9357130210416589</v>
      </c>
      <c r="AA616" s="49">
        <v>5.7620802221763636</v>
      </c>
      <c r="AB616" s="49">
        <v>5.6226450192498643</v>
      </c>
      <c r="AC616" s="49">
        <v>5.4864664905712139</v>
      </c>
      <c r="AD616" s="49">
        <v>5.3530553039843598</v>
      </c>
      <c r="AE616" s="49">
        <v>5.2220081626411572</v>
      </c>
      <c r="AF616" s="50">
        <v>5.0929884752137813</v>
      </c>
    </row>
    <row r="617" spans="1:32" hidden="1">
      <c r="A617" s="49" t="s">
        <v>932</v>
      </c>
      <c r="B617" s="49">
        <v>14.654107273614891</v>
      </c>
      <c r="C617" s="49">
        <v>14.04086499610036</v>
      </c>
      <c r="D617" s="49">
        <v>13.47362994551391</v>
      </c>
      <c r="E617" s="49">
        <v>12.938264910006721</v>
      </c>
      <c r="F617" s="49">
        <v>12.42577712968491</v>
      </c>
      <c r="G617" s="49">
        <v>11.930075131554871</v>
      </c>
      <c r="H617" s="49">
        <v>11.44682377150149</v>
      </c>
      <c r="I617" s="49">
        <v>10.97281059966428</v>
      </c>
      <c r="J617" s="49">
        <v>10.505572324467011</v>
      </c>
      <c r="K617" s="49">
        <v>10.043163102046201</v>
      </c>
      <c r="L617" s="49">
        <v>9.5840046238591317</v>
      </c>
      <c r="M617" s="49">
        <v>9.3322737862875336</v>
      </c>
      <c r="N617" s="49">
        <v>9.1060300605888287</v>
      </c>
      <c r="O617" s="49">
        <v>8.8961889152751503</v>
      </c>
      <c r="P617" s="49">
        <v>8.6990256752711996</v>
      </c>
      <c r="Q617" s="49">
        <v>8.5122595633550233</v>
      </c>
      <c r="R617" s="49">
        <v>8.3351990004845113</v>
      </c>
      <c r="S617" s="49">
        <v>8.1639728298978405</v>
      </c>
      <c r="T617" s="49">
        <v>7.9989593327828334</v>
      </c>
      <c r="U617" s="49">
        <v>7.8407360543330302</v>
      </c>
      <c r="V617" s="49">
        <v>7.6842580092836252</v>
      </c>
      <c r="W617" s="49">
        <v>7.5145957408494883</v>
      </c>
      <c r="X617" s="49">
        <v>7.349266251176644</v>
      </c>
      <c r="Y617" s="49">
        <v>7.1903154721134674</v>
      </c>
      <c r="Z617" s="49">
        <v>7.0417716527838161</v>
      </c>
      <c r="AA617" s="49">
        <v>6.8464651707058506</v>
      </c>
      <c r="AB617" s="49">
        <v>6.694711634045305</v>
      </c>
      <c r="AC617" s="49">
        <v>6.5472280124483069</v>
      </c>
      <c r="AD617" s="49">
        <v>6.4034010866757507</v>
      </c>
      <c r="AE617" s="49">
        <v>6.262726182248981</v>
      </c>
      <c r="AF617" s="50">
        <v>6.1247827919824154</v>
      </c>
    </row>
    <row r="618" spans="1:32" hidden="1">
      <c r="A618" s="49" t="s">
        <v>933</v>
      </c>
      <c r="B618" s="49">
        <v>8.0961565982223718</v>
      </c>
      <c r="C618" s="49">
        <v>7.6391521956990136</v>
      </c>
      <c r="D618" s="49">
        <v>7.2029640231463876</v>
      </c>
      <c r="E618" s="49">
        <v>6.7815948232785228</v>
      </c>
      <c r="F618" s="49">
        <v>6.3711971884224043</v>
      </c>
      <c r="G618" s="49">
        <v>5.9691589646543726</v>
      </c>
      <c r="H618" s="49">
        <v>5.5736256852888042</v>
      </c>
      <c r="I618" s="49">
        <v>5.1832321070317153</v>
      </c>
      <c r="J618" s="49">
        <v>4.7969422158659851</v>
      </c>
      <c r="K618" s="49">
        <v>4.4139492408588463</v>
      </c>
      <c r="L618" s="49">
        <v>4.0336106578917041</v>
      </c>
      <c r="M618" s="49">
        <v>3.9154371998607229</v>
      </c>
      <c r="N618" s="49">
        <v>3.8009830865326082</v>
      </c>
      <c r="O618" s="49">
        <v>3.6890121368728268</v>
      </c>
      <c r="P618" s="49">
        <v>3.5793114976996159</v>
      </c>
      <c r="Q618" s="49">
        <v>3.471082087042809</v>
      </c>
      <c r="R618" s="49">
        <v>3.3638358841770448</v>
      </c>
      <c r="S618" s="49">
        <v>3.258613760544963</v>
      </c>
      <c r="T618" s="49">
        <v>3.154672873538594</v>
      </c>
      <c r="U618" s="49">
        <v>3.052144195655718</v>
      </c>
      <c r="V618" s="49">
        <v>2.9504204121821922</v>
      </c>
      <c r="W618" s="49">
        <v>2.8494262086497479</v>
      </c>
      <c r="X618" s="49">
        <v>2.7486201057809119</v>
      </c>
      <c r="Y618" s="49">
        <v>2.6489238728056059</v>
      </c>
      <c r="Z618" s="49">
        <v>2.553738836568872</v>
      </c>
      <c r="AA618" s="49">
        <v>2.4374712339319862</v>
      </c>
      <c r="AB618" s="49">
        <v>2.3379722212114751</v>
      </c>
      <c r="AC618" s="49">
        <v>2.2394410556680961</v>
      </c>
      <c r="AD618" s="49">
        <v>2.141732557046601</v>
      </c>
      <c r="AE618" s="49">
        <v>2.0447234906871379</v>
      </c>
      <c r="AF618" s="50">
        <v>1.9483082585826781</v>
      </c>
    </row>
    <row r="619" spans="1:32" hidden="1">
      <c r="A619" s="49" t="s">
        <v>934</v>
      </c>
      <c r="B619" s="49">
        <v>8.3953163769595864</v>
      </c>
      <c r="C619" s="49">
        <v>7.9219579631746377</v>
      </c>
      <c r="D619" s="49">
        <v>7.4708052377611027</v>
      </c>
      <c r="E619" s="49">
        <v>7.0353468975909994</v>
      </c>
      <c r="F619" s="49">
        <v>6.6114022796077467</v>
      </c>
      <c r="G619" s="49">
        <v>6.1961299617854459</v>
      </c>
      <c r="H619" s="49">
        <v>5.7875100138422999</v>
      </c>
      <c r="I619" s="49">
        <v>5.3840528990779344</v>
      </c>
      <c r="J619" s="49">
        <v>4.9846259626169962</v>
      </c>
      <c r="K619" s="49">
        <v>4.5883449784350763</v>
      </c>
      <c r="L619" s="49">
        <v>4.1945036355163072</v>
      </c>
      <c r="M619" s="49">
        <v>4.0718037898109092</v>
      </c>
      <c r="N619" s="49">
        <v>3.9530355542825002</v>
      </c>
      <c r="O619" s="49">
        <v>3.8368901244171698</v>
      </c>
      <c r="P619" s="49">
        <v>3.723142890494918</v>
      </c>
      <c r="Q619" s="49">
        <v>3.610947508973839</v>
      </c>
      <c r="R619" s="49">
        <v>3.499787032154102</v>
      </c>
      <c r="S619" s="49">
        <v>3.390765888769034</v>
      </c>
      <c r="T619" s="49">
        <v>3.2830969354984618</v>
      </c>
      <c r="U619" s="49">
        <v>3.1769196900504979</v>
      </c>
      <c r="V619" s="49">
        <v>3.071590309391393</v>
      </c>
      <c r="W619" s="49">
        <v>2.9669968360586281</v>
      </c>
      <c r="X619" s="49">
        <v>2.8625789655387601</v>
      </c>
      <c r="Y619" s="49">
        <v>2.7593136952385482</v>
      </c>
      <c r="Z619" s="49">
        <v>2.6608057855187792</v>
      </c>
      <c r="AA619" s="49">
        <v>2.5399243019101689</v>
      </c>
      <c r="AB619" s="49">
        <v>2.436794328525373</v>
      </c>
      <c r="AC619" s="49">
        <v>2.3346630831689228</v>
      </c>
      <c r="AD619" s="49">
        <v>2.2333754923255431</v>
      </c>
      <c r="AE619" s="49">
        <v>2.132799821293053</v>
      </c>
      <c r="AF619" s="50">
        <v>2.0328230889258978</v>
      </c>
    </row>
    <row r="620" spans="1:32" hidden="1">
      <c r="A620" s="49" t="s">
        <v>935</v>
      </c>
      <c r="B620" s="49">
        <v>8.6732374937521595</v>
      </c>
      <c r="C620" s="49">
        <v>8.1839667199438253</v>
      </c>
      <c r="D620" s="49">
        <v>7.7181133153638388</v>
      </c>
      <c r="E620" s="49">
        <v>7.2688341552531233</v>
      </c>
      <c r="F620" s="49">
        <v>6.8317368041149491</v>
      </c>
      <c r="G620" s="49">
        <v>6.403836999411693</v>
      </c>
      <c r="H620" s="49">
        <v>5.9830142321375126</v>
      </c>
      <c r="I620" s="49">
        <v>5.567705668228129</v>
      </c>
      <c r="J620" s="49">
        <v>5.1567237165527153</v>
      </c>
      <c r="K620" s="49">
        <v>4.749142006290592</v>
      </c>
      <c r="L620" s="49">
        <v>4.3442212559841913</v>
      </c>
      <c r="M620" s="49">
        <v>4.2173551456996927</v>
      </c>
      <c r="N620" s="49">
        <v>4.0946228898957617</v>
      </c>
      <c r="O620" s="49">
        <v>3.9746347284443311</v>
      </c>
      <c r="P620" s="49">
        <v>3.8571489317503702</v>
      </c>
      <c r="Q620" s="49">
        <v>3.741268252215344</v>
      </c>
      <c r="R620" s="49">
        <v>3.6264449871198021</v>
      </c>
      <c r="S620" s="49">
        <v>3.5138413089503779</v>
      </c>
      <c r="T620" s="49">
        <v>3.402624337932425</v>
      </c>
      <c r="U620" s="49">
        <v>3.2929384793090959</v>
      </c>
      <c r="V620" s="49">
        <v>3.1841038919698721</v>
      </c>
      <c r="W620" s="49">
        <v>3.07603140786973</v>
      </c>
      <c r="X620" s="49">
        <v>2.9681524113336728</v>
      </c>
      <c r="Y620" s="49">
        <v>2.8614952725031539</v>
      </c>
      <c r="Z620" s="49">
        <v>2.759854873690526</v>
      </c>
      <c r="AA620" s="49">
        <v>2.6346742595809132</v>
      </c>
      <c r="AB620" s="49">
        <v>2.5281867462029508</v>
      </c>
      <c r="AC620" s="49">
        <v>2.4227616725191372</v>
      </c>
      <c r="AD620" s="49">
        <v>2.3182367167276392</v>
      </c>
      <c r="AE620" s="49">
        <v>2.2144740393794859</v>
      </c>
      <c r="AF620" s="50">
        <v>2.1113554741112122</v>
      </c>
    </row>
    <row r="621" spans="1:32" hidden="1">
      <c r="A621" s="49" t="s">
        <v>936</v>
      </c>
      <c r="B621" s="49">
        <v>9.6432706458888262</v>
      </c>
      <c r="C621" s="49">
        <v>9.10101904425321</v>
      </c>
      <c r="D621" s="49">
        <v>8.5859889299477565</v>
      </c>
      <c r="E621" s="49">
        <v>8.0901766603758301</v>
      </c>
      <c r="F621" s="49">
        <v>7.6084450972320106</v>
      </c>
      <c r="G621" s="49">
        <v>7.1373039802592899</v>
      </c>
      <c r="H621" s="49">
        <v>6.6742730627975142</v>
      </c>
      <c r="I621" s="49">
        <v>6.2175240835496162</v>
      </c>
      <c r="J621" s="49">
        <v>5.7656673843173616</v>
      </c>
      <c r="K621" s="49">
        <v>5.3176185504439184</v>
      </c>
      <c r="L621" s="49">
        <v>4.8725117121198531</v>
      </c>
      <c r="M621" s="49">
        <v>4.7306383981233111</v>
      </c>
      <c r="N621" s="49">
        <v>4.5936148328366082</v>
      </c>
      <c r="O621" s="49">
        <v>4.459801435074815</v>
      </c>
      <c r="P621" s="49">
        <v>4.3289130784706193</v>
      </c>
      <c r="Q621" s="49">
        <v>4.1998912500718388</v>
      </c>
      <c r="R621" s="49">
        <v>4.0720898386148043</v>
      </c>
      <c r="S621" s="49">
        <v>3.9468800087001328</v>
      </c>
      <c r="T621" s="49">
        <v>3.8232791774117141</v>
      </c>
      <c r="U621" s="49">
        <v>3.7014577383751588</v>
      </c>
      <c r="V621" s="49">
        <v>3.5806136739967069</v>
      </c>
      <c r="W621" s="49">
        <v>3.4605115183348221</v>
      </c>
      <c r="X621" s="49">
        <v>3.340681904971996</v>
      </c>
      <c r="Y621" s="49">
        <v>3.2223429656381022</v>
      </c>
      <c r="Z621" s="49">
        <v>3.1099930829677969</v>
      </c>
      <c r="AA621" s="49">
        <v>2.9698060091501972</v>
      </c>
      <c r="AB621" s="49">
        <v>2.851803653743763</v>
      </c>
      <c r="AC621" s="49">
        <v>2.735115911934479</v>
      </c>
      <c r="AD621" s="49">
        <v>2.619555087129851</v>
      </c>
      <c r="AE621" s="49">
        <v>2.504962050642908</v>
      </c>
      <c r="AF621" s="50">
        <v>2.3912006329300382</v>
      </c>
    </row>
    <row r="622" spans="1:32" hidden="1">
      <c r="A622" s="49" t="s">
        <v>937</v>
      </c>
      <c r="B622" s="49">
        <v>4.0030684965341008</v>
      </c>
      <c r="C622" s="49">
        <v>3.8928954714312418</v>
      </c>
      <c r="D622" s="49">
        <v>3.791623694558941</v>
      </c>
      <c r="E622" s="49">
        <v>3.6973067311229011</v>
      </c>
      <c r="F622" s="49">
        <v>3.60855611318601</v>
      </c>
      <c r="G622" s="49">
        <v>3.5243477858412979</v>
      </c>
      <c r="H622" s="49">
        <v>3.44390544801669</v>
      </c>
      <c r="I622" s="49">
        <v>3.366626917060854</v>
      </c>
      <c r="J622" s="49">
        <v>3.292035833999488</v>
      </c>
      <c r="K622" s="49">
        <v>3.2197489471965119</v>
      </c>
      <c r="L622" s="49">
        <v>3.1494533269135618</v>
      </c>
      <c r="M622" s="49">
        <v>3.0838909666245189</v>
      </c>
      <c r="N622" s="49">
        <v>3.0310113314827869</v>
      </c>
      <c r="O622" s="49">
        <v>2.9797887232375388</v>
      </c>
      <c r="P622" s="49">
        <v>2.9303040058270819</v>
      </c>
      <c r="Q622" s="49">
        <v>2.882945012830644</v>
      </c>
      <c r="R622" s="49">
        <v>2.8364986026919001</v>
      </c>
      <c r="S622" s="49">
        <v>2.7911541035901548</v>
      </c>
      <c r="T622" s="49">
        <v>2.7490090586887161</v>
      </c>
      <c r="U622" s="49">
        <v>2.7066950124652598</v>
      </c>
      <c r="V622" s="49">
        <v>2.6644514615598971</v>
      </c>
      <c r="W622" s="49">
        <v>2.627015489448576</v>
      </c>
      <c r="X622" s="49">
        <v>2.591031158269598</v>
      </c>
      <c r="Y622" s="49">
        <v>2.555845305024107</v>
      </c>
      <c r="Z622" s="49">
        <v>2.524823317466987</v>
      </c>
      <c r="AA622" s="49">
        <v>2.463961164404568</v>
      </c>
      <c r="AB622" s="49">
        <v>2.4268859618591461</v>
      </c>
      <c r="AC622" s="49">
        <v>2.3909841343712039</v>
      </c>
      <c r="AD622" s="49">
        <v>2.3561610102510659</v>
      </c>
      <c r="AE622" s="49">
        <v>2.3223337303863159</v>
      </c>
      <c r="AF622" s="50">
        <v>2.2894293396487342</v>
      </c>
    </row>
    <row r="623" spans="1:32" hidden="1">
      <c r="A623" s="49" t="s">
        <v>938</v>
      </c>
      <c r="B623" s="49">
        <v>5.2518706977268153</v>
      </c>
      <c r="C623" s="49">
        <v>5.1087299640634791</v>
      </c>
      <c r="D623" s="49">
        <v>4.9775596570661493</v>
      </c>
      <c r="E623" s="49">
        <v>4.8557308637687502</v>
      </c>
      <c r="F623" s="49">
        <v>4.7413678867923634</v>
      </c>
      <c r="G623" s="49">
        <v>4.6330869495305533</v>
      </c>
      <c r="H623" s="49">
        <v>4.5298387059263767</v>
      </c>
      <c r="I623" s="49">
        <v>4.4308088309972042</v>
      </c>
      <c r="J623" s="49">
        <v>4.3353528206908587</v>
      </c>
      <c r="K623" s="49">
        <v>4.2429518223602152</v>
      </c>
      <c r="L623" s="49">
        <v>4.1531818718726417</v>
      </c>
      <c r="M623" s="49">
        <v>4.0665769394412816</v>
      </c>
      <c r="N623" s="49">
        <v>3.9970450000702762</v>
      </c>
      <c r="O623" s="49">
        <v>3.9297253967407109</v>
      </c>
      <c r="P623" s="49">
        <v>3.8647267152242981</v>
      </c>
      <c r="Q623" s="49">
        <v>3.802570908360873</v>
      </c>
      <c r="R623" s="49">
        <v>3.7416236395888172</v>
      </c>
      <c r="S623" s="49">
        <v>3.6821398682473059</v>
      </c>
      <c r="T623" s="49">
        <v>3.62694340400465</v>
      </c>
      <c r="U623" s="49">
        <v>3.571498678371603</v>
      </c>
      <c r="V623" s="49">
        <v>3.5161286430200529</v>
      </c>
      <c r="W623" s="49">
        <v>3.4672214254958571</v>
      </c>
      <c r="X623" s="49">
        <v>3.4202490847632472</v>
      </c>
      <c r="Y623" s="49">
        <v>3.374332580164229</v>
      </c>
      <c r="Z623" s="49">
        <v>3.3339999225626569</v>
      </c>
      <c r="AA623" s="49">
        <v>3.2535031626059352</v>
      </c>
      <c r="AB623" s="49">
        <v>3.2049932433628121</v>
      </c>
      <c r="AC623" s="49">
        <v>3.1580445990614971</v>
      </c>
      <c r="AD623" s="49">
        <v>3.112529784542835</v>
      </c>
      <c r="AE623" s="49">
        <v>3.068337274675236</v>
      </c>
      <c r="AF623" s="50">
        <v>3.0253688916593648</v>
      </c>
    </row>
    <row r="624" spans="1:32" hidden="1">
      <c r="A624" s="49" t="s">
        <v>939</v>
      </c>
      <c r="B624" s="49">
        <v>5.4762092163654144</v>
      </c>
      <c r="C624" s="49">
        <v>5.301280861725572</v>
      </c>
      <c r="D624" s="49">
        <v>5.1495504268279859</v>
      </c>
      <c r="E624" s="49">
        <v>5.014406296475209</v>
      </c>
      <c r="F624" s="49">
        <v>4.8916800284367392</v>
      </c>
      <c r="G624" s="49">
        <v>4.7785804295677252</v>
      </c>
      <c r="H624" s="49">
        <v>4.6731501910476343</v>
      </c>
      <c r="I624" s="49">
        <v>4.5739656077674642</v>
      </c>
      <c r="J624" s="49">
        <v>4.4799598428601097</v>
      </c>
      <c r="K624" s="49">
        <v>4.3903135041728971</v>
      </c>
      <c r="L624" s="49">
        <v>4.3043840150936639</v>
      </c>
      <c r="M624" s="49">
        <v>4.1913315299231</v>
      </c>
      <c r="N624" s="49">
        <v>4.0923881670535378</v>
      </c>
      <c r="O624" s="49">
        <v>4.0026830104536666</v>
      </c>
      <c r="P624" s="49">
        <v>3.9201965569581958</v>
      </c>
      <c r="Q624" s="49">
        <v>3.843682884199648</v>
      </c>
      <c r="R624" s="49">
        <v>3.7727358618714102</v>
      </c>
      <c r="S624" s="49">
        <v>3.7053025064636298</v>
      </c>
      <c r="T624" s="49">
        <v>3.6415512032604052</v>
      </c>
      <c r="U624" s="49">
        <v>3.5817522909910662</v>
      </c>
      <c r="V624" s="49">
        <v>3.5232737197797328</v>
      </c>
      <c r="W624" s="49">
        <v>3.457466212141334</v>
      </c>
      <c r="X624" s="49">
        <v>3.3944711277166562</v>
      </c>
      <c r="Y624" s="49">
        <v>3.3353205017739889</v>
      </c>
      <c r="Z624" s="49">
        <v>3.2820543194756171</v>
      </c>
      <c r="AA624" s="49">
        <v>3.2054214360249702</v>
      </c>
      <c r="AB624" s="49">
        <v>3.1516223381205002</v>
      </c>
      <c r="AC624" s="49">
        <v>3.1005292454339579</v>
      </c>
      <c r="AD624" s="49">
        <v>3.051816201914761</v>
      </c>
      <c r="AE624" s="49">
        <v>3.005215053436058</v>
      </c>
      <c r="AF624" s="50">
        <v>2.9605025300063268</v>
      </c>
    </row>
    <row r="625" spans="1:32" hidden="1">
      <c r="A625" s="49" t="s">
        <v>940</v>
      </c>
      <c r="B625" s="49">
        <v>6.5528124730255097</v>
      </c>
      <c r="C625" s="49">
        <v>6.3447194275995296</v>
      </c>
      <c r="D625" s="49">
        <v>6.1656279601979076</v>
      </c>
      <c r="E625" s="49">
        <v>6.0072811687367622</v>
      </c>
      <c r="F625" s="49">
        <v>5.8644739646571722</v>
      </c>
      <c r="G625" s="49">
        <v>5.7337215154853158</v>
      </c>
      <c r="H625" s="49">
        <v>5.6125804997414699</v>
      </c>
      <c r="I625" s="49">
        <v>5.499274026679843</v>
      </c>
      <c r="J625" s="49">
        <v>5.392470885419943</v>
      </c>
      <c r="K625" s="49">
        <v>5.291148875555483</v>
      </c>
      <c r="L625" s="49">
        <v>5.19450659538394</v>
      </c>
      <c r="M625" s="49">
        <v>5.0566186587242203</v>
      </c>
      <c r="N625" s="49">
        <v>4.9363801516490264</v>
      </c>
      <c r="O625" s="49">
        <v>4.8276849987469301</v>
      </c>
      <c r="P625" s="49">
        <v>4.7280019311756156</v>
      </c>
      <c r="Q625" s="49">
        <v>4.6357695072379466</v>
      </c>
      <c r="R625" s="49">
        <v>4.5504791217879674</v>
      </c>
      <c r="S625" s="49">
        <v>4.4695574973585792</v>
      </c>
      <c r="T625" s="49">
        <v>4.3932162774482757</v>
      </c>
      <c r="U625" s="49">
        <v>4.321794914070864</v>
      </c>
      <c r="V625" s="49">
        <v>4.2519941219836923</v>
      </c>
      <c r="W625" s="49">
        <v>4.1729679261285142</v>
      </c>
      <c r="X625" s="49">
        <v>4.0974356373711869</v>
      </c>
      <c r="Y625" s="49">
        <v>4.0266923120406721</v>
      </c>
      <c r="Z625" s="49">
        <v>3.963297279615452</v>
      </c>
      <c r="AA625" s="49">
        <v>3.8705690811708928</v>
      </c>
      <c r="AB625" s="49">
        <v>3.8064450746273799</v>
      </c>
      <c r="AC625" s="49">
        <v>3.7456859622903709</v>
      </c>
      <c r="AD625" s="49">
        <v>3.687883815567234</v>
      </c>
      <c r="AE625" s="49">
        <v>3.6327031091127848</v>
      </c>
      <c r="AF625" s="50">
        <v>3.579864537605316</v>
      </c>
    </row>
    <row r="626" spans="1:32" hidden="1">
      <c r="A626" s="49" t="s">
        <v>941</v>
      </c>
      <c r="B626" s="49">
        <v>6.3294393771777298</v>
      </c>
      <c r="C626" s="49">
        <v>6.0491141807645006</v>
      </c>
      <c r="D626" s="49">
        <v>5.8003252296339971</v>
      </c>
      <c r="E626" s="49">
        <v>5.5741749368871574</v>
      </c>
      <c r="F626" s="49">
        <v>5.3649937833916139</v>
      </c>
      <c r="G626" s="49">
        <v>5.1689632151771514</v>
      </c>
      <c r="H626" s="49">
        <v>4.9833978007814634</v>
      </c>
      <c r="I626" s="49">
        <v>4.8063423834582828</v>
      </c>
      <c r="J626" s="49">
        <v>4.6363324096573084</v>
      </c>
      <c r="K626" s="49">
        <v>4.4722444077537196</v>
      </c>
      <c r="L626" s="49">
        <v>4.3131989615288919</v>
      </c>
      <c r="M626" s="49">
        <v>4.2072317112811142</v>
      </c>
      <c r="N626" s="49">
        <v>4.1084313198193936</v>
      </c>
      <c r="O626" s="49">
        <v>4.0145220525204053</v>
      </c>
      <c r="P626" s="49">
        <v>3.925105895595296</v>
      </c>
      <c r="Q626" s="49">
        <v>3.8387089448180651</v>
      </c>
      <c r="R626" s="49">
        <v>3.75442767502589</v>
      </c>
      <c r="S626" s="49">
        <v>3.6741676792414601</v>
      </c>
      <c r="T626" s="49">
        <v>3.5965588603705192</v>
      </c>
      <c r="U626" s="49">
        <v>3.5218368553301409</v>
      </c>
      <c r="V626" s="49">
        <v>3.448879648780375</v>
      </c>
      <c r="W626" s="49">
        <v>3.3752693507150009</v>
      </c>
      <c r="X626" s="49">
        <v>3.3027226392483078</v>
      </c>
      <c r="Y626" s="49">
        <v>3.2329503779788671</v>
      </c>
      <c r="Z626" s="49">
        <v>3.172300156220861</v>
      </c>
      <c r="AA626" s="49">
        <v>3.073058399570161</v>
      </c>
      <c r="AB626" s="49">
        <v>3.005753122393759</v>
      </c>
      <c r="AC626" s="49">
        <v>2.940987978720468</v>
      </c>
      <c r="AD626" s="49">
        <v>2.878507540600908</v>
      </c>
      <c r="AE626" s="49">
        <v>2.8180957681813519</v>
      </c>
      <c r="AF626" s="50">
        <v>2.759568310128667</v>
      </c>
    </row>
    <row r="627" spans="1:32" hidden="1">
      <c r="A627" s="49" t="s">
        <v>942</v>
      </c>
      <c r="B627" s="49">
        <v>5.9408492534546902</v>
      </c>
      <c r="C627" s="49">
        <v>5.6940133662651036</v>
      </c>
      <c r="D627" s="49">
        <v>5.4553703632591466</v>
      </c>
      <c r="E627" s="49">
        <v>5.2227896062830848</v>
      </c>
      <c r="F627" s="49">
        <v>4.9947288188754237</v>
      </c>
      <c r="G627" s="49">
        <v>4.7700297608090301</v>
      </c>
      <c r="H627" s="49">
        <v>4.547794880286494</v>
      </c>
      <c r="I627" s="49">
        <v>4.327309315535647</v>
      </c>
      <c r="J627" s="49">
        <v>4.1079896295519784</v>
      </c>
      <c r="K627" s="49">
        <v>3.8893489918737729</v>
      </c>
      <c r="L627" s="49">
        <v>3.6709728517244109</v>
      </c>
      <c r="M627" s="49">
        <v>3.5865400945555139</v>
      </c>
      <c r="N627" s="49">
        <v>3.5132785155173289</v>
      </c>
      <c r="O627" s="49">
        <v>3.441112177052799</v>
      </c>
      <c r="P627" s="49">
        <v>3.3701235244086369</v>
      </c>
      <c r="Q627" s="49">
        <v>3.3006773110126271</v>
      </c>
      <c r="R627" s="49">
        <v>3.231665046969876</v>
      </c>
      <c r="S627" s="49">
        <v>3.1632661031290041</v>
      </c>
      <c r="T627" s="49">
        <v>3.0974208457186578</v>
      </c>
      <c r="U627" s="49">
        <v>3.0310286800687329</v>
      </c>
      <c r="V627" s="49">
        <v>2.9643122807178082</v>
      </c>
      <c r="W627" s="49">
        <v>2.9034845343745692</v>
      </c>
      <c r="X627" s="49">
        <v>2.8433656715662989</v>
      </c>
      <c r="Y627" s="49">
        <v>2.783346153100033</v>
      </c>
      <c r="Z627" s="49">
        <v>2.7265308139517219</v>
      </c>
      <c r="AA627" s="49">
        <v>2.641478810661321</v>
      </c>
      <c r="AB627" s="49">
        <v>2.5777609886362889</v>
      </c>
      <c r="AC627" s="49">
        <v>2.5144635747935649</v>
      </c>
      <c r="AD627" s="49">
        <v>2.45149075735669</v>
      </c>
      <c r="AE627" s="49">
        <v>2.388756930913861</v>
      </c>
      <c r="AF627" s="50">
        <v>2.3261849540982129</v>
      </c>
    </row>
    <row r="628" spans="1:32" hidden="1">
      <c r="A628" s="49" t="s">
        <v>943</v>
      </c>
      <c r="B628" s="49">
        <v>7.444494889032427</v>
      </c>
      <c r="C628" s="49">
        <v>7.1477119495414501</v>
      </c>
      <c r="D628" s="49">
        <v>6.8616282299851168</v>
      </c>
      <c r="E628" s="49">
        <v>6.5832741854451378</v>
      </c>
      <c r="F628" s="49">
        <v>6.3104868183248257</v>
      </c>
      <c r="G628" s="49">
        <v>6.0416282981933342</v>
      </c>
      <c r="H628" s="49">
        <v>5.7754159764961814</v>
      </c>
      <c r="I628" s="49">
        <v>5.5108147746824283</v>
      </c>
      <c r="J628" s="49">
        <v>5.246966329510661</v>
      </c>
      <c r="K628" s="49">
        <v>4.983140740020767</v>
      </c>
      <c r="L628" s="49">
        <v>4.7187027184919641</v>
      </c>
      <c r="M628" s="49">
        <v>4.6122012544123274</v>
      </c>
      <c r="N628" s="49">
        <v>4.5207920099055769</v>
      </c>
      <c r="O628" s="49">
        <v>4.4308056091258701</v>
      </c>
      <c r="P628" s="49">
        <v>4.3423512020350836</v>
      </c>
      <c r="Q628" s="49">
        <v>4.2559199445491966</v>
      </c>
      <c r="R628" s="49">
        <v>4.1700078674886996</v>
      </c>
      <c r="S628" s="49">
        <v>4.084855740351836</v>
      </c>
      <c r="T628" s="49">
        <v>4.0030858673532892</v>
      </c>
      <c r="U628" s="49">
        <v>3.920500395794559</v>
      </c>
      <c r="V628" s="49">
        <v>3.837399582154104</v>
      </c>
      <c r="W628" s="49">
        <v>3.7625366580100521</v>
      </c>
      <c r="X628" s="49">
        <v>3.688564857785297</v>
      </c>
      <c r="Y628" s="49">
        <v>3.6146557298313509</v>
      </c>
      <c r="Z628" s="49">
        <v>3.5449968764881929</v>
      </c>
      <c r="AA628" s="49">
        <v>3.437135596548162</v>
      </c>
      <c r="AB628" s="49">
        <v>3.3579986865596299</v>
      </c>
      <c r="AC628" s="49">
        <v>3.2793396003444562</v>
      </c>
      <c r="AD628" s="49">
        <v>3.2010225839529101</v>
      </c>
      <c r="AE628" s="49">
        <v>3.122925338897192</v>
      </c>
      <c r="AF628" s="50">
        <v>3.0449366405524989</v>
      </c>
    </row>
    <row r="629" spans="1:32" hidden="1">
      <c r="A629" s="49" t="s">
        <v>944</v>
      </c>
      <c r="B629" s="49">
        <v>7.2891525819656557</v>
      </c>
      <c r="C629" s="49">
        <v>6.9750712121560543</v>
      </c>
      <c r="D629" s="49">
        <v>6.6825743078952629</v>
      </c>
      <c r="E629" s="49">
        <v>6.4051825570344363</v>
      </c>
      <c r="F629" s="49">
        <v>6.1387838842271094</v>
      </c>
      <c r="G629" s="49">
        <v>5.8806019106981484</v>
      </c>
      <c r="H629" s="49">
        <v>5.6286695175989987</v>
      </c>
      <c r="I629" s="49">
        <v>5.3815375788539388</v>
      </c>
      <c r="J629" s="49">
        <v>5.1381033189884846</v>
      </c>
      <c r="K629" s="49">
        <v>4.8975039016464006</v>
      </c>
      <c r="L629" s="49">
        <v>4.6590476435385391</v>
      </c>
      <c r="M629" s="49">
        <v>4.5358181357997278</v>
      </c>
      <c r="N629" s="49">
        <v>4.4244192604173946</v>
      </c>
      <c r="O629" s="49">
        <v>4.3206221137217664</v>
      </c>
      <c r="P629" s="49">
        <v>4.2226900961265876</v>
      </c>
      <c r="Q629" s="49">
        <v>4.1295586165255802</v>
      </c>
      <c r="R629" s="49">
        <v>4.0409011116829436</v>
      </c>
      <c r="S629" s="49">
        <v>3.954918637565513</v>
      </c>
      <c r="T629" s="49">
        <v>3.8717826806920419</v>
      </c>
      <c r="U629" s="49">
        <v>3.791756579166945</v>
      </c>
      <c r="V629" s="49">
        <v>3.712502074335966</v>
      </c>
      <c r="W629" s="49">
        <v>3.6274523044919751</v>
      </c>
      <c r="X629" s="49">
        <v>3.544359314096083</v>
      </c>
      <c r="Y629" s="49">
        <v>3.4641652429396239</v>
      </c>
      <c r="Z629" s="49">
        <v>3.3887264179029528</v>
      </c>
      <c r="AA629" s="49">
        <v>3.2916374144198062</v>
      </c>
      <c r="AB629" s="49">
        <v>3.2146100135186839</v>
      </c>
      <c r="AC629" s="49">
        <v>3.1394942763058631</v>
      </c>
      <c r="AD629" s="49">
        <v>3.0660036012831191</v>
      </c>
      <c r="AE629" s="49">
        <v>2.9939017719402452</v>
      </c>
      <c r="AF629" s="50">
        <v>2.9229916338829489</v>
      </c>
    </row>
    <row r="630" spans="1:32" hidden="1">
      <c r="A630" s="49" t="s">
        <v>945</v>
      </c>
      <c r="B630" s="49">
        <v>8.1545262213460727</v>
      </c>
      <c r="C630" s="49">
        <v>7.8133927195380544</v>
      </c>
      <c r="D630" s="49">
        <v>7.4987528080520134</v>
      </c>
      <c r="E630" s="49">
        <v>7.2027848636482856</v>
      </c>
      <c r="F630" s="49">
        <v>6.9205330543387547</v>
      </c>
      <c r="G630" s="49">
        <v>6.6486583981757663</v>
      </c>
      <c r="H630" s="49">
        <v>6.3848015201299209</v>
      </c>
      <c r="I630" s="49">
        <v>6.1272301612924558</v>
      </c>
      <c r="J630" s="49">
        <v>5.8746315119668244</v>
      </c>
      <c r="K630" s="49">
        <v>5.625983504429291</v>
      </c>
      <c r="L630" s="49">
        <v>5.3804716437004343</v>
      </c>
      <c r="M630" s="49">
        <v>5.2396498404636391</v>
      </c>
      <c r="N630" s="49">
        <v>5.1134565715927804</v>
      </c>
      <c r="O630" s="49">
        <v>4.9966818877932049</v>
      </c>
      <c r="P630" s="49">
        <v>4.8871908577085303</v>
      </c>
      <c r="Q630" s="49">
        <v>4.7836766688981252</v>
      </c>
      <c r="R630" s="49">
        <v>4.6857446514348666</v>
      </c>
      <c r="S630" s="49">
        <v>4.5911733459070279</v>
      </c>
      <c r="T630" s="49">
        <v>4.5001816239168404</v>
      </c>
      <c r="U630" s="49">
        <v>4.4131030154417354</v>
      </c>
      <c r="V630" s="49">
        <v>4.3270398295813202</v>
      </c>
      <c r="W630" s="49">
        <v>4.2331726952720956</v>
      </c>
      <c r="X630" s="49">
        <v>4.1418430681227116</v>
      </c>
      <c r="Y630" s="49">
        <v>4.0542304367599247</v>
      </c>
      <c r="Z630" s="49">
        <v>3.9726559536093511</v>
      </c>
      <c r="AA630" s="49">
        <v>3.8642278583910219</v>
      </c>
      <c r="AB630" s="49">
        <v>3.7809106768260321</v>
      </c>
      <c r="AC630" s="49">
        <v>3.7001083953107741</v>
      </c>
      <c r="AD630" s="49">
        <v>3.6214710568994288</v>
      </c>
      <c r="AE630" s="49">
        <v>3.5447109508715151</v>
      </c>
      <c r="AF630" s="50">
        <v>3.4695886394189568</v>
      </c>
    </row>
    <row r="631" spans="1:32" hidden="1">
      <c r="A631" s="49" t="s">
        <v>946</v>
      </c>
      <c r="B631" s="49">
        <v>12.476017341982489</v>
      </c>
      <c r="C631" s="49">
        <v>11.7805939649368</v>
      </c>
      <c r="D631" s="49">
        <v>11.124625692124759</v>
      </c>
      <c r="E631" s="49">
        <v>10.495942241679071</v>
      </c>
      <c r="F631" s="49">
        <v>9.8867082731883968</v>
      </c>
      <c r="G631" s="49">
        <v>9.291578173765668</v>
      </c>
      <c r="H631" s="49">
        <v>8.7067322529962397</v>
      </c>
      <c r="I631" s="49">
        <v>8.1293347354888272</v>
      </c>
      <c r="J631" s="49">
        <v>7.5572105914547718</v>
      </c>
      <c r="K631" s="49">
        <v>6.9886434496973324</v>
      </c>
      <c r="L631" s="49">
        <v>6.4222441190696724</v>
      </c>
      <c r="M631" s="49">
        <v>6.2365080575533058</v>
      </c>
      <c r="N631" s="49">
        <v>6.0577054918608946</v>
      </c>
      <c r="O631" s="49">
        <v>5.8834549050883549</v>
      </c>
      <c r="P631" s="49">
        <v>5.7133380958299753</v>
      </c>
      <c r="Q631" s="49">
        <v>5.545819259354718</v>
      </c>
      <c r="R631" s="49">
        <v>5.379961331398575</v>
      </c>
      <c r="S631" s="49">
        <v>5.2177425831778148</v>
      </c>
      <c r="T631" s="49">
        <v>5.0577392669331172</v>
      </c>
      <c r="U631" s="49">
        <v>4.9001939295457682</v>
      </c>
      <c r="V631" s="49">
        <v>4.7439461944321746</v>
      </c>
      <c r="W631" s="49">
        <v>4.5895237240786626</v>
      </c>
      <c r="X631" s="49">
        <v>4.4351378021720782</v>
      </c>
      <c r="Y631" s="49">
        <v>4.2825213423769739</v>
      </c>
      <c r="Z631" s="49">
        <v>4.138070614306316</v>
      </c>
      <c r="AA631" s="49">
        <v>3.9535535434130429</v>
      </c>
      <c r="AB631" s="49">
        <v>3.8003022946132918</v>
      </c>
      <c r="AC631" s="49">
        <v>3.648499904055833</v>
      </c>
      <c r="AD631" s="49">
        <v>3.4978544578544839</v>
      </c>
      <c r="AE631" s="49">
        <v>3.3481160555334291</v>
      </c>
      <c r="AF631" s="50">
        <v>3.1990684768930011</v>
      </c>
    </row>
    <row r="632" spans="1:32" hidden="1">
      <c r="A632" s="49" t="s">
        <v>947</v>
      </c>
      <c r="B632" s="49">
        <v>15.934852022860399</v>
      </c>
      <c r="C632" s="49">
        <v>15.43065086590658</v>
      </c>
      <c r="D632" s="49">
        <v>14.998104584891591</v>
      </c>
      <c r="E632" s="49">
        <v>14.61669702002184</v>
      </c>
      <c r="F632" s="49">
        <v>14.27349078837255</v>
      </c>
      <c r="G632" s="49">
        <v>13.95982084157856</v>
      </c>
      <c r="H632" s="49">
        <v>13.66960892618796</v>
      </c>
      <c r="I632" s="49">
        <v>13.398432073306759</v>
      </c>
      <c r="J632" s="49">
        <v>13.142974324918971</v>
      </c>
      <c r="K632" s="49">
        <v>12.900687266249459</v>
      </c>
      <c r="L632" s="49">
        <v>12.669570903316741</v>
      </c>
      <c r="M632" s="49">
        <v>12.33217691984615</v>
      </c>
      <c r="N632" s="49">
        <v>12.038292387676011</v>
      </c>
      <c r="O632" s="49">
        <v>11.77285532636815</v>
      </c>
      <c r="P632" s="49">
        <v>11.52962204413452</v>
      </c>
      <c r="Q632" s="49">
        <v>11.304741200758651</v>
      </c>
      <c r="R632" s="49">
        <v>11.09695857458038</v>
      </c>
      <c r="S632" s="49">
        <v>10.89992682286681</v>
      </c>
      <c r="T632" s="49">
        <v>10.71416841042039</v>
      </c>
      <c r="U632" s="49">
        <v>10.540521071245839</v>
      </c>
      <c r="V632" s="49">
        <v>10.37084653114526</v>
      </c>
      <c r="W632" s="49">
        <v>10.178394455696949</v>
      </c>
      <c r="X632" s="49">
        <v>9.9945300525907363</v>
      </c>
      <c r="Y632" s="49">
        <v>9.8224452352737899</v>
      </c>
      <c r="Z632" s="49">
        <v>9.6684479389270859</v>
      </c>
      <c r="AA632" s="49">
        <v>9.4420951053698463</v>
      </c>
      <c r="AB632" s="49">
        <v>9.2862401958977507</v>
      </c>
      <c r="AC632" s="49">
        <v>9.1386473285189513</v>
      </c>
      <c r="AD632" s="49">
        <v>8.9983092782158955</v>
      </c>
      <c r="AE632" s="49">
        <v>8.8643976499456514</v>
      </c>
      <c r="AF632" s="50">
        <v>8.7362229088899124</v>
      </c>
    </row>
    <row r="633" spans="1:32" hidden="1">
      <c r="A633" s="49" t="s">
        <v>948</v>
      </c>
      <c r="B633" s="49">
        <v>18.793699372757011</v>
      </c>
      <c r="C633" s="49">
        <v>18.041440403414569</v>
      </c>
      <c r="D633" s="49">
        <v>17.354925834838649</v>
      </c>
      <c r="E633" s="49">
        <v>16.714059018298911</v>
      </c>
      <c r="F633" s="49">
        <v>16.106058528212689</v>
      </c>
      <c r="G633" s="49">
        <v>15.522266719475599</v>
      </c>
      <c r="H633" s="49">
        <v>14.95652089372242</v>
      </c>
      <c r="I633" s="49">
        <v>14.404251908525939</v>
      </c>
      <c r="J633" s="49">
        <v>13.861952760641181</v>
      </c>
      <c r="K633" s="49">
        <v>13.32684886797175</v>
      </c>
      <c r="L633" s="49">
        <v>12.79668465273112</v>
      </c>
      <c r="M633" s="49">
        <v>12.465528277822891</v>
      </c>
      <c r="N633" s="49">
        <v>12.170981189230909</v>
      </c>
      <c r="O633" s="49">
        <v>11.89993428942061</v>
      </c>
      <c r="P633" s="49">
        <v>11.64701017284875</v>
      </c>
      <c r="Q633" s="49">
        <v>11.40891471540537</v>
      </c>
      <c r="R633" s="49">
        <v>11.184645310997951</v>
      </c>
      <c r="S633" s="49">
        <v>10.968618038548099</v>
      </c>
      <c r="T633" s="49">
        <v>10.76137395475631</v>
      </c>
      <c r="U633" s="49">
        <v>10.56374068202846</v>
      </c>
      <c r="V633" s="49">
        <v>10.36844683523821</v>
      </c>
      <c r="W633" s="49">
        <v>10.154947520026051</v>
      </c>
      <c r="X633" s="49">
        <v>9.9472144714894526</v>
      </c>
      <c r="Y633" s="49">
        <v>9.7481581152053831</v>
      </c>
      <c r="Z633" s="49">
        <v>9.5635259002444037</v>
      </c>
      <c r="AA633" s="49">
        <v>9.3112072370793513</v>
      </c>
      <c r="AB633" s="49">
        <v>9.1208668336599121</v>
      </c>
      <c r="AC633" s="49">
        <v>8.9360409244159609</v>
      </c>
      <c r="AD633" s="49">
        <v>8.7558114714403743</v>
      </c>
      <c r="AE633" s="49">
        <v>8.5794164038690219</v>
      </c>
      <c r="AF633" s="50">
        <v>8.4062142212998747</v>
      </c>
    </row>
    <row r="634" spans="1:32" hidden="1">
      <c r="A634" s="49" t="s">
        <v>949</v>
      </c>
      <c r="B634" s="49">
        <v>5.9271279806206829</v>
      </c>
      <c r="C634" s="49">
        <v>5.6650712411515176</v>
      </c>
      <c r="D634" s="49">
        <v>5.4322973346339616</v>
      </c>
      <c r="E634" s="49">
        <v>5.2205372473374263</v>
      </c>
      <c r="F634" s="49">
        <v>5.0245216422632684</v>
      </c>
      <c r="G634" s="49">
        <v>4.8407012501833879</v>
      </c>
      <c r="H634" s="49">
        <v>4.6665798285986337</v>
      </c>
      <c r="I634" s="49">
        <v>4.5003398128954828</v>
      </c>
      <c r="J634" s="49">
        <v>4.3406195938575003</v>
      </c>
      <c r="K634" s="49">
        <v>4.1863745663410503</v>
      </c>
      <c r="L634" s="49">
        <v>4.0367869592502643</v>
      </c>
      <c r="M634" s="49">
        <v>3.9378430259965711</v>
      </c>
      <c r="N634" s="49">
        <v>3.8455449223477922</v>
      </c>
      <c r="O634" s="49">
        <v>3.757784756444432</v>
      </c>
      <c r="P634" s="49">
        <v>3.6741939968457218</v>
      </c>
      <c r="Q634" s="49">
        <v>3.593407297677051</v>
      </c>
      <c r="R634" s="49">
        <v>3.514587614553645</v>
      </c>
      <c r="S634" s="49">
        <v>3.4395005072436708</v>
      </c>
      <c r="T634" s="49">
        <v>3.36687666819113</v>
      </c>
      <c r="U634" s="49">
        <v>3.2969344729867238</v>
      </c>
      <c r="V634" s="49">
        <v>3.22863433267143</v>
      </c>
      <c r="W634" s="49">
        <v>3.1597337488180588</v>
      </c>
      <c r="X634" s="49">
        <v>3.091825403325303</v>
      </c>
      <c r="Y634" s="49">
        <v>3.0264944725849481</v>
      </c>
      <c r="Z634" s="49">
        <v>2.9696224911279261</v>
      </c>
      <c r="AA634" s="49">
        <v>2.87699831484478</v>
      </c>
      <c r="AB634" s="49">
        <v>2.8139725961720008</v>
      </c>
      <c r="AC634" s="49">
        <v>2.7533068049459462</v>
      </c>
      <c r="AD634" s="49">
        <v>2.6947641750485949</v>
      </c>
      <c r="AE634" s="49">
        <v>2.6381444387430619</v>
      </c>
      <c r="AF634" s="50">
        <v>2.583276692264723</v>
      </c>
    </row>
    <row r="635" spans="1:32" hidden="1">
      <c r="A635" s="49" t="s">
        <v>950</v>
      </c>
      <c r="B635" s="49">
        <v>11.795970098501479</v>
      </c>
      <c r="C635" s="49">
        <v>11.137034118426079</v>
      </c>
      <c r="D635" s="49">
        <v>10.5143880941446</v>
      </c>
      <c r="E635" s="49">
        <v>9.9168616874294884</v>
      </c>
      <c r="F635" s="49">
        <v>9.3372637241861476</v>
      </c>
      <c r="G635" s="49">
        <v>8.7706887007658541</v>
      </c>
      <c r="H635" s="49">
        <v>8.2136321889358257</v>
      </c>
      <c r="I635" s="49">
        <v>7.6634933560517062</v>
      </c>
      <c r="J635" s="49">
        <v>7.1182783384986816</v>
      </c>
      <c r="K635" s="49">
        <v>6.5764147520374294</v>
      </c>
      <c r="L635" s="49">
        <v>6.036631014408476</v>
      </c>
      <c r="M635" s="49">
        <v>5.8615120994361121</v>
      </c>
      <c r="N635" s="49">
        <v>5.6927695697891734</v>
      </c>
      <c r="O635" s="49">
        <v>5.5282385829523806</v>
      </c>
      <c r="P635" s="49">
        <v>5.3675443406766403</v>
      </c>
      <c r="Q635" s="49">
        <v>5.2092885784961576</v>
      </c>
      <c r="R635" s="49">
        <v>5.0526177068187392</v>
      </c>
      <c r="S635" s="49">
        <v>4.8993474441798446</v>
      </c>
      <c r="T635" s="49">
        <v>4.7481790486627196</v>
      </c>
      <c r="U635" s="49">
        <v>4.5993393968383121</v>
      </c>
      <c r="V635" s="49">
        <v>4.4517677689056114</v>
      </c>
      <c r="W635" s="49">
        <v>4.3053426896114919</v>
      </c>
      <c r="X635" s="49">
        <v>4.1591884345240464</v>
      </c>
      <c r="Y635" s="49">
        <v>4.0149148549387403</v>
      </c>
      <c r="Z635" s="49">
        <v>3.8784668200197179</v>
      </c>
      <c r="AA635" s="49">
        <v>3.7051214257187839</v>
      </c>
      <c r="AB635" s="49">
        <v>3.561015090157031</v>
      </c>
      <c r="AC635" s="49">
        <v>3.4185465295664179</v>
      </c>
      <c r="AD635" s="49">
        <v>3.2774640601990281</v>
      </c>
      <c r="AE635" s="49">
        <v>3.1375539303284379</v>
      </c>
      <c r="AF635" s="50">
        <v>2.9986328612739142</v>
      </c>
    </row>
    <row r="636" spans="1:32" hidden="1">
      <c r="A636" s="49" t="s">
        <v>951</v>
      </c>
      <c r="B636" s="49">
        <v>6.4443209144578182</v>
      </c>
      <c r="C636" s="49">
        <v>6.2662275046782572</v>
      </c>
      <c r="D636" s="49">
        <v>6.1021593084573809</v>
      </c>
      <c r="E636" s="49">
        <v>5.9490188106185942</v>
      </c>
      <c r="F636" s="49">
        <v>5.8045951161828349</v>
      </c>
      <c r="G636" s="49">
        <v>5.6672564063426369</v>
      </c>
      <c r="H636" s="49">
        <v>5.5357645598330603</v>
      </c>
      <c r="I636" s="49">
        <v>5.4091581318684288</v>
      </c>
      <c r="J636" s="49">
        <v>5.2866755974939501</v>
      </c>
      <c r="K636" s="49">
        <v>5.1677033492518163</v>
      </c>
      <c r="L636" s="49">
        <v>5.0517394760559071</v>
      </c>
      <c r="M636" s="49">
        <v>4.94676086483204</v>
      </c>
      <c r="N636" s="49">
        <v>4.8617619346429439</v>
      </c>
      <c r="O636" s="49">
        <v>4.7793813814969042</v>
      </c>
      <c r="P636" s="49">
        <v>4.6997445228354753</v>
      </c>
      <c r="Q636" s="49">
        <v>4.6234590676464764</v>
      </c>
      <c r="R636" s="49">
        <v>4.5486159115078566</v>
      </c>
      <c r="S636" s="49">
        <v>4.4755116771142456</v>
      </c>
      <c r="T636" s="49">
        <v>4.4074396149892099</v>
      </c>
      <c r="U636" s="49">
        <v>4.3391067032228214</v>
      </c>
      <c r="V636" s="49">
        <v>4.2708895727524112</v>
      </c>
      <c r="W636" s="49">
        <v>4.2102770108171228</v>
      </c>
      <c r="X636" s="49">
        <v>4.1519447325813301</v>
      </c>
      <c r="Y636" s="49">
        <v>4.0948667903868916</v>
      </c>
      <c r="Z636" s="49">
        <v>4.0443193894606546</v>
      </c>
      <c r="AA636" s="49">
        <v>3.9469927627635082</v>
      </c>
      <c r="AB636" s="49">
        <v>3.8869678712878342</v>
      </c>
      <c r="AC636" s="49">
        <v>3.8287851766186969</v>
      </c>
      <c r="AD636" s="49">
        <v>3.772295146981866</v>
      </c>
      <c r="AE636" s="49">
        <v>3.7173668851476411</v>
      </c>
      <c r="AF636" s="50">
        <v>3.663885118334842</v>
      </c>
    </row>
    <row r="637" spans="1:32" hidden="1">
      <c r="A637" s="49" t="s">
        <v>952</v>
      </c>
      <c r="B637" s="49">
        <v>6.4018862950787714</v>
      </c>
      <c r="C637" s="49">
        <v>6.1181240064197411</v>
      </c>
      <c r="D637" s="49">
        <v>5.8663348671279554</v>
      </c>
      <c r="E637" s="49">
        <v>5.6375135698874184</v>
      </c>
      <c r="F637" s="49">
        <v>5.4259224736617524</v>
      </c>
      <c r="G637" s="49">
        <v>5.2276975086498174</v>
      </c>
      <c r="H637" s="49">
        <v>5.0401215066588581</v>
      </c>
      <c r="I637" s="49">
        <v>4.8612164167470926</v>
      </c>
      <c r="J637" s="49">
        <v>4.689500706810958</v>
      </c>
      <c r="K637" s="49">
        <v>4.5238380226028969</v>
      </c>
      <c r="L637" s="49">
        <v>4.3633389844179753</v>
      </c>
      <c r="M637" s="49">
        <v>4.2560070907382963</v>
      </c>
      <c r="N637" s="49">
        <v>4.1559693820521026</v>
      </c>
      <c r="O637" s="49">
        <v>4.0609081381401761</v>
      </c>
      <c r="P637" s="49">
        <v>3.9704156798838288</v>
      </c>
      <c r="Q637" s="49">
        <v>3.8829920960062712</v>
      </c>
      <c r="R637" s="49">
        <v>3.79771820863703</v>
      </c>
      <c r="S637" s="49">
        <v>3.7165272300187771</v>
      </c>
      <c r="T637" s="49">
        <v>3.6380261816540611</v>
      </c>
      <c r="U637" s="49">
        <v>3.5624526087318649</v>
      </c>
      <c r="V637" s="49">
        <v>3.4886668076670171</v>
      </c>
      <c r="W637" s="49">
        <v>3.4142047793731942</v>
      </c>
      <c r="X637" s="49">
        <v>3.34081957991673</v>
      </c>
      <c r="Y637" s="49">
        <v>3.2702464715271331</v>
      </c>
      <c r="Z637" s="49">
        <v>3.208923491124009</v>
      </c>
      <c r="AA637" s="49">
        <v>3.108457417726247</v>
      </c>
      <c r="AB637" s="49">
        <v>3.0403809534005042</v>
      </c>
      <c r="AC637" s="49">
        <v>2.9748790309394182</v>
      </c>
      <c r="AD637" s="49">
        <v>2.9116926089493722</v>
      </c>
      <c r="AE637" s="49">
        <v>2.8506025947397249</v>
      </c>
      <c r="AF637" s="50">
        <v>2.791422035079357</v>
      </c>
    </row>
    <row r="638" spans="1:32" hidden="1">
      <c r="A638" s="49" t="s">
        <v>953</v>
      </c>
      <c r="B638" s="49">
        <v>9.6510682337357228</v>
      </c>
      <c r="C638" s="49">
        <v>9.2563500130374514</v>
      </c>
      <c r="D638" s="49">
        <v>8.8739488217446105</v>
      </c>
      <c r="E638" s="49">
        <v>8.5001564903189539</v>
      </c>
      <c r="F638" s="49">
        <v>8.1322539052734708</v>
      </c>
      <c r="G638" s="49">
        <v>7.768164705986214</v>
      </c>
      <c r="H638" s="49">
        <v>7.4062458918867531</v>
      </c>
      <c r="I638" s="49">
        <v>7.0451550909221332</v>
      </c>
      <c r="J638" s="49">
        <v>6.6837629987474374</v>
      </c>
      <c r="K638" s="49">
        <v>6.3210935820633303</v>
      </c>
      <c r="L638" s="49">
        <v>5.9562819618849723</v>
      </c>
      <c r="M638" s="49">
        <v>5.8185346090622447</v>
      </c>
      <c r="N638" s="49">
        <v>5.6986553499808981</v>
      </c>
      <c r="O638" s="49">
        <v>5.5805293725107052</v>
      </c>
      <c r="P638" s="49">
        <v>5.464287954076867</v>
      </c>
      <c r="Q638" s="49">
        <v>5.3505135968461559</v>
      </c>
      <c r="R638" s="49">
        <v>5.2374337327843916</v>
      </c>
      <c r="S638" s="49">
        <v>5.1253347786683134</v>
      </c>
      <c r="T638" s="49">
        <v>5.0173172779442314</v>
      </c>
      <c r="U638" s="49">
        <v>4.9084253945317151</v>
      </c>
      <c r="V638" s="49">
        <v>4.7990150849230782</v>
      </c>
      <c r="W638" s="49">
        <v>4.6996364856461934</v>
      </c>
      <c r="X638" s="49">
        <v>4.6012284296084109</v>
      </c>
      <c r="Y638" s="49">
        <v>4.502808845200283</v>
      </c>
      <c r="Z638" s="49">
        <v>4.4093167595141933</v>
      </c>
      <c r="AA638" s="49">
        <v>4.2706667700653078</v>
      </c>
      <c r="AB638" s="49">
        <v>4.1658266904959786</v>
      </c>
      <c r="AC638" s="49">
        <v>4.0614589149400491</v>
      </c>
      <c r="AD638" s="49">
        <v>3.9573997538108028</v>
      </c>
      <c r="AE638" s="49">
        <v>3.853501523187044</v>
      </c>
      <c r="AF638" s="50">
        <v>3.7496297100107001</v>
      </c>
    </row>
    <row r="639" spans="1:32" hidden="1">
      <c r="A639" s="49" t="s">
        <v>954</v>
      </c>
      <c r="B639" s="49">
        <v>12.58366513224717</v>
      </c>
      <c r="C639" s="49">
        <v>11.8822852507686</v>
      </c>
      <c r="D639" s="49">
        <v>11.22078023670878</v>
      </c>
      <c r="E639" s="49">
        <v>10.586859718508959</v>
      </c>
      <c r="F639" s="49">
        <v>9.9726116627791441</v>
      </c>
      <c r="G639" s="49">
        <v>9.3726386805092741</v>
      </c>
      <c r="H639" s="49">
        <v>8.7830845817185939</v>
      </c>
      <c r="I639" s="49">
        <v>8.2010869541432925</v>
      </c>
      <c r="J639" s="49">
        <v>7.624450770880693</v>
      </c>
      <c r="K639" s="49">
        <v>7.0514442917295659</v>
      </c>
      <c r="L639" s="49">
        <v>6.480666278860733</v>
      </c>
      <c r="M639" s="49">
        <v>6.2932659768849337</v>
      </c>
      <c r="N639" s="49">
        <v>6.1128820908305537</v>
      </c>
      <c r="O639" s="49">
        <v>5.9371057667196254</v>
      </c>
      <c r="P639" s="49">
        <v>5.7655145900178084</v>
      </c>
      <c r="Q639" s="49">
        <v>5.5965548910183793</v>
      </c>
      <c r="R639" s="49">
        <v>5.4292786605771157</v>
      </c>
      <c r="S639" s="49">
        <v>5.2656887769938381</v>
      </c>
      <c r="T639" s="49">
        <v>5.1043446580109268</v>
      </c>
      <c r="U639" s="49">
        <v>4.9454923292745274</v>
      </c>
      <c r="V639" s="49">
        <v>4.7879574546661612</v>
      </c>
      <c r="W639" s="49">
        <v>4.6320793749786864</v>
      </c>
      <c r="X639" s="49">
        <v>4.4763073023427067</v>
      </c>
      <c r="Y639" s="49">
        <v>4.3224017678494144</v>
      </c>
      <c r="Z639" s="49">
        <v>4.1768614950911367</v>
      </c>
      <c r="AA639" s="49">
        <v>3.990716607841243</v>
      </c>
      <c r="AB639" s="49">
        <v>3.8363889699209488</v>
      </c>
      <c r="AC639" s="49">
        <v>3.6836203211282821</v>
      </c>
      <c r="AD639" s="49">
        <v>3.532120534739573</v>
      </c>
      <c r="AE639" s="49">
        <v>3.381641836189782</v>
      </c>
      <c r="AF639" s="50">
        <v>3.231970427958399</v>
      </c>
    </row>
    <row r="640" spans="1:32" hidden="1">
      <c r="A640" s="49" t="s">
        <v>955</v>
      </c>
      <c r="B640" s="49">
        <v>10.770301972014691</v>
      </c>
      <c r="C640" s="49">
        <v>10.426300937681299</v>
      </c>
      <c r="D640" s="49">
        <v>10.12751376545417</v>
      </c>
      <c r="E640" s="49">
        <v>9.8609791351631326</v>
      </c>
      <c r="F640" s="49">
        <v>9.618522251092255</v>
      </c>
      <c r="G640" s="49">
        <v>9.3946667933543626</v>
      </c>
      <c r="H640" s="49">
        <v>9.1855704219345284</v>
      </c>
      <c r="I640" s="49">
        <v>8.9884364509481607</v>
      </c>
      <c r="J640" s="49">
        <v>8.8011675486494649</v>
      </c>
      <c r="K640" s="49">
        <v>8.6221513110500805</v>
      </c>
      <c r="L640" s="49">
        <v>8.4501218443169783</v>
      </c>
      <c r="M640" s="49">
        <v>8.2287995954950759</v>
      </c>
      <c r="N640" s="49">
        <v>8.0349123243479141</v>
      </c>
      <c r="O640" s="49">
        <v>7.8589940756090586</v>
      </c>
      <c r="P640" s="49">
        <v>7.697120080266882</v>
      </c>
      <c r="Q640" s="49">
        <v>7.5468688821173533</v>
      </c>
      <c r="R640" s="49">
        <v>7.4074510066971806</v>
      </c>
      <c r="S640" s="49">
        <v>7.2748766367805562</v>
      </c>
      <c r="T640" s="49">
        <v>7.1494727695133413</v>
      </c>
      <c r="U640" s="49">
        <v>7.0317645337458288</v>
      </c>
      <c r="V640" s="49">
        <v>6.9166368198283452</v>
      </c>
      <c r="W640" s="49">
        <v>6.7872690575218666</v>
      </c>
      <c r="X640" s="49">
        <v>6.6633773525661439</v>
      </c>
      <c r="Y640" s="49">
        <v>6.5469652152231443</v>
      </c>
      <c r="Z640" s="49">
        <v>6.4419933168595316</v>
      </c>
      <c r="AA640" s="49">
        <v>6.2916426911440686</v>
      </c>
      <c r="AB640" s="49">
        <v>6.1856552493251362</v>
      </c>
      <c r="AC640" s="49">
        <v>6.0849306121019682</v>
      </c>
      <c r="AD640" s="49">
        <v>5.9888343982479624</v>
      </c>
      <c r="AE640" s="49">
        <v>5.8968446976262898</v>
      </c>
      <c r="AF640" s="50">
        <v>5.8085269380580931</v>
      </c>
    </row>
    <row r="641" spans="1:32" hidden="1">
      <c r="A641" s="49" t="s">
        <v>956</v>
      </c>
      <c r="B641" s="49">
        <v>14.279594288727081</v>
      </c>
      <c r="C641" s="49">
        <v>13.82603859999185</v>
      </c>
      <c r="D641" s="49">
        <v>13.435101139662351</v>
      </c>
      <c r="E641" s="49">
        <v>13.08885545330385</v>
      </c>
      <c r="F641" s="49">
        <v>12.775996949568251</v>
      </c>
      <c r="G641" s="49">
        <v>12.488954019066449</v>
      </c>
      <c r="H641" s="49">
        <v>12.22241533540377</v>
      </c>
      <c r="I641" s="49">
        <v>11.972515959322591</v>
      </c>
      <c r="J641" s="49">
        <v>11.73635828466062</v>
      </c>
      <c r="K641" s="49">
        <v>11.51171542465096</v>
      </c>
      <c r="L641" s="49">
        <v>11.296839748821579</v>
      </c>
      <c r="M641" s="49">
        <v>10.997822375647059</v>
      </c>
      <c r="N641" s="49">
        <v>10.7368222509802</v>
      </c>
      <c r="O641" s="49">
        <v>10.50069409515369</v>
      </c>
      <c r="P641" s="49">
        <v>10.283988351959071</v>
      </c>
      <c r="Q641" s="49">
        <v>10.083343281265201</v>
      </c>
      <c r="R641" s="49">
        <v>9.8976636585545048</v>
      </c>
      <c r="S641" s="49">
        <v>9.7214095123530875</v>
      </c>
      <c r="T641" s="49">
        <v>9.5550361563115231</v>
      </c>
      <c r="U641" s="49">
        <v>9.3992740517147517</v>
      </c>
      <c r="V641" s="49">
        <v>9.2470203213336575</v>
      </c>
      <c r="W641" s="49">
        <v>9.0749072048499588</v>
      </c>
      <c r="X641" s="49">
        <v>8.9103300222629205</v>
      </c>
      <c r="Y641" s="49">
        <v>8.7560739861337247</v>
      </c>
      <c r="Z641" s="49">
        <v>8.617643862532864</v>
      </c>
      <c r="AA641" s="49">
        <v>8.4161065608485686</v>
      </c>
      <c r="AB641" s="49">
        <v>8.276134269848006</v>
      </c>
      <c r="AC641" s="49">
        <v>8.1434115957527595</v>
      </c>
      <c r="AD641" s="49">
        <v>8.0170591085904039</v>
      </c>
      <c r="AE641" s="49">
        <v>7.8963534382243177</v>
      </c>
      <c r="AF641" s="50">
        <v>7.7806923957347882</v>
      </c>
    </row>
    <row r="642" spans="1:32" hidden="1">
      <c r="A642" s="49" t="s">
        <v>957</v>
      </c>
      <c r="B642" s="49">
        <v>4.2179751196067219</v>
      </c>
      <c r="C642" s="49">
        <v>4.0334665040303683</v>
      </c>
      <c r="D642" s="49">
        <v>3.8684865236683441</v>
      </c>
      <c r="E642" s="49">
        <v>3.7175690740158109</v>
      </c>
      <c r="F642" s="49">
        <v>3.5772319651105962</v>
      </c>
      <c r="G642" s="49">
        <v>3.4451303845135781</v>
      </c>
      <c r="H642" s="49">
        <v>3.3196156823208551</v>
      </c>
      <c r="I642" s="49">
        <v>3.1994877978509009</v>
      </c>
      <c r="J642" s="49">
        <v>3.083847987199213</v>
      </c>
      <c r="K642" s="49">
        <v>2.9720069581324799</v>
      </c>
      <c r="L642" s="49">
        <v>2.8634252653424528</v>
      </c>
      <c r="M642" s="49">
        <v>2.794030886234133</v>
      </c>
      <c r="N642" s="49">
        <v>2.729145541399125</v>
      </c>
      <c r="O642" s="49">
        <v>2.6673475311681272</v>
      </c>
      <c r="P642" s="49">
        <v>2.6083863940659922</v>
      </c>
      <c r="Q642" s="49">
        <v>2.5513418767462328</v>
      </c>
      <c r="R642" s="49">
        <v>2.4956498261139428</v>
      </c>
      <c r="S642" s="49">
        <v>2.442495292111015</v>
      </c>
      <c r="T642" s="49">
        <v>2.3910235913604212</v>
      </c>
      <c r="U642" s="49">
        <v>2.341379947436272</v>
      </c>
      <c r="V642" s="49">
        <v>2.2928649808664532</v>
      </c>
      <c r="W642" s="49">
        <v>2.2439680674494298</v>
      </c>
      <c r="X642" s="49">
        <v>2.195762940875627</v>
      </c>
      <c r="Y642" s="49">
        <v>2.1493129441521619</v>
      </c>
      <c r="Z642" s="49">
        <v>2.1085639294936791</v>
      </c>
      <c r="AA642" s="49">
        <v>2.0438505529619442</v>
      </c>
      <c r="AB642" s="49">
        <v>1.9990223234950459</v>
      </c>
      <c r="AC642" s="49">
        <v>1.9558010830124319</v>
      </c>
      <c r="AD642" s="49">
        <v>1.9140273335196269</v>
      </c>
      <c r="AE642" s="49">
        <v>1.8735661223236439</v>
      </c>
      <c r="AF642" s="50">
        <v>1.834302245471414</v>
      </c>
    </row>
    <row r="643" spans="1:32" hidden="1">
      <c r="A643" s="49" t="s">
        <v>958</v>
      </c>
      <c r="B643" s="49">
        <v>4.524827594823396</v>
      </c>
      <c r="C643" s="49">
        <v>4.3261558532897624</v>
      </c>
      <c r="D643" s="49">
        <v>4.1489182801273463</v>
      </c>
      <c r="E643" s="49">
        <v>3.987099284466924</v>
      </c>
      <c r="F643" s="49">
        <v>3.836866361053227</v>
      </c>
      <c r="G643" s="49">
        <v>3.6956386410965401</v>
      </c>
      <c r="H643" s="49">
        <v>3.5616013984107928</v>
      </c>
      <c r="I643" s="49">
        <v>3.4334336178342069</v>
      </c>
      <c r="J643" s="49">
        <v>3.3101459280278789</v>
      </c>
      <c r="K643" s="49">
        <v>3.1909795031102259</v>
      </c>
      <c r="L643" s="49">
        <v>3.0753404641073829</v>
      </c>
      <c r="M643" s="49">
        <v>3.0005014213156982</v>
      </c>
      <c r="N643" s="49">
        <v>2.9305844752568362</v>
      </c>
      <c r="O643" s="49">
        <v>2.8640342576939419</v>
      </c>
      <c r="P643" s="49">
        <v>2.800577730712575</v>
      </c>
      <c r="Q643" s="49">
        <v>2.7392077680363771</v>
      </c>
      <c r="R643" s="49">
        <v>2.6793069293792762</v>
      </c>
      <c r="S643" s="49">
        <v>2.6221746684349752</v>
      </c>
      <c r="T643" s="49">
        <v>2.5668751698233621</v>
      </c>
      <c r="U643" s="49">
        <v>2.5135683627799672</v>
      </c>
      <c r="V643" s="49">
        <v>2.4614881368559498</v>
      </c>
      <c r="W643" s="49">
        <v>2.4089817130746018</v>
      </c>
      <c r="X643" s="49">
        <v>2.3572230089238602</v>
      </c>
      <c r="Y643" s="49">
        <v>2.3073785773298998</v>
      </c>
      <c r="Z643" s="49">
        <v>2.263777405583332</v>
      </c>
      <c r="AA643" s="49">
        <v>2.193876660408542</v>
      </c>
      <c r="AB643" s="49">
        <v>2.1457788994164848</v>
      </c>
      <c r="AC643" s="49">
        <v>2.0994343667247479</v>
      </c>
      <c r="AD643" s="49">
        <v>2.0546685571390122</v>
      </c>
      <c r="AE643" s="49">
        <v>2.0113338351871959</v>
      </c>
      <c r="AF643" s="50">
        <v>1.969304183579961</v>
      </c>
    </row>
    <row r="644" spans="1:32" hidden="1">
      <c r="A644" s="49" t="s">
        <v>959</v>
      </c>
      <c r="B644" s="49">
        <v>14.031085301169121</v>
      </c>
      <c r="C644" s="49">
        <v>13.45182336747607</v>
      </c>
      <c r="D644" s="49">
        <v>12.9151002727245</v>
      </c>
      <c r="E644" s="49">
        <v>12.406904854471049</v>
      </c>
      <c r="F644" s="49">
        <v>11.91823761890811</v>
      </c>
      <c r="G644" s="49">
        <v>11.44291808476161</v>
      </c>
      <c r="H644" s="49">
        <v>10.97646438622902</v>
      </c>
      <c r="I644" s="49">
        <v>10.515472124845861</v>
      </c>
      <c r="J644" s="49">
        <v>10.05724711840357</v>
      </c>
      <c r="K644" s="49">
        <v>9.5995764986924961</v>
      </c>
      <c r="L644" s="49">
        <v>9.1405794841453041</v>
      </c>
      <c r="M644" s="49">
        <v>8.899983714656388</v>
      </c>
      <c r="N644" s="49">
        <v>8.6830525225539361</v>
      </c>
      <c r="O644" s="49">
        <v>8.4812530896216227</v>
      </c>
      <c r="P644" s="49">
        <v>8.2910712769443755</v>
      </c>
      <c r="Q644" s="49">
        <v>8.1103479992622276</v>
      </c>
      <c r="R644" s="49">
        <v>7.9384069277153104</v>
      </c>
      <c r="S644" s="49">
        <v>7.7716273322898983</v>
      </c>
      <c r="T644" s="49">
        <v>7.6103374408052131</v>
      </c>
      <c r="U644" s="49">
        <v>7.4550473752486299</v>
      </c>
      <c r="V644" s="49">
        <v>7.3010725295576684</v>
      </c>
      <c r="W644" s="49">
        <v>7.1366273596163126</v>
      </c>
      <c r="X644" s="49">
        <v>6.9756319502150301</v>
      </c>
      <c r="Y644" s="49">
        <v>6.8199261223942402</v>
      </c>
      <c r="Z644" s="49">
        <v>6.6731521028451697</v>
      </c>
      <c r="AA644" s="49">
        <v>6.4829052254339983</v>
      </c>
      <c r="AB644" s="49">
        <v>6.33191722505914</v>
      </c>
      <c r="AC644" s="49">
        <v>6.1841168804170481</v>
      </c>
      <c r="AD644" s="49">
        <v>6.0388962108604822</v>
      </c>
      <c r="AE644" s="49">
        <v>5.8957478566643591</v>
      </c>
      <c r="AF644" s="50">
        <v>5.7542421265990056</v>
      </c>
    </row>
    <row r="645" spans="1:32" hidden="1">
      <c r="A645" s="49" t="s">
        <v>960</v>
      </c>
      <c r="B645" s="49">
        <v>17.491580515732071</v>
      </c>
      <c r="C645" s="49">
        <v>16.788454154930559</v>
      </c>
      <c r="D645" s="49">
        <v>16.14302094444157</v>
      </c>
      <c r="E645" s="49">
        <v>15.53666694506542</v>
      </c>
      <c r="F645" s="49">
        <v>14.95745879402585</v>
      </c>
      <c r="G645" s="49">
        <v>14.39722098553915</v>
      </c>
      <c r="H645" s="49">
        <v>13.850042716709011</v>
      </c>
      <c r="I645" s="49">
        <v>13.311450247281281</v>
      </c>
      <c r="J645" s="49">
        <v>12.77791765952569</v>
      </c>
      <c r="K645" s="49">
        <v>12.24656198096063</v>
      </c>
      <c r="L645" s="49">
        <v>11.714944458782931</v>
      </c>
      <c r="M645" s="49">
        <v>11.40933450665761</v>
      </c>
      <c r="N645" s="49">
        <v>11.1359628920445</v>
      </c>
      <c r="O645" s="49">
        <v>10.883277678278629</v>
      </c>
      <c r="P645" s="49">
        <v>10.646535788936429</v>
      </c>
      <c r="Q645" s="49">
        <v>10.422829759648261</v>
      </c>
      <c r="R645" s="49">
        <v>10.21126860957105</v>
      </c>
      <c r="S645" s="49">
        <v>10.006936782379389</v>
      </c>
      <c r="T645" s="49">
        <v>9.8103036444316238</v>
      </c>
      <c r="U645" s="49">
        <v>9.6220896202564674</v>
      </c>
      <c r="V645" s="49">
        <v>9.4359036782852215</v>
      </c>
      <c r="W645" s="49">
        <v>9.2342639287801198</v>
      </c>
      <c r="X645" s="49">
        <v>9.037638047957504</v>
      </c>
      <c r="Y645" s="49">
        <v>8.8485757077348737</v>
      </c>
      <c r="Z645" s="49">
        <v>8.6721129476773218</v>
      </c>
      <c r="AA645" s="49">
        <v>8.4362291181791864</v>
      </c>
      <c r="AB645" s="49">
        <v>8.2546547934135255</v>
      </c>
      <c r="AC645" s="49">
        <v>8.077856015030914</v>
      </c>
      <c r="AD645" s="49">
        <v>7.9050243071156192</v>
      </c>
      <c r="AE645" s="49">
        <v>7.7354885783342677</v>
      </c>
      <c r="AF645" s="50">
        <v>7.5686839792248382</v>
      </c>
    </row>
    <row r="646" spans="1:32" hidden="1">
      <c r="A646" s="49" t="s">
        <v>961</v>
      </c>
      <c r="B646" s="49">
        <v>8.9403575089347775</v>
      </c>
      <c r="C646" s="49">
        <v>8.4378165187653984</v>
      </c>
      <c r="D646" s="49">
        <v>7.959794386522093</v>
      </c>
      <c r="E646" s="49">
        <v>7.4986679746457412</v>
      </c>
      <c r="F646" s="49">
        <v>7.0495224411607191</v>
      </c>
      <c r="G646" s="49">
        <v>6.6089992583108081</v>
      </c>
      <c r="H646" s="49">
        <v>6.174694246349711</v>
      </c>
      <c r="I646" s="49">
        <v>5.7448189100012286</v>
      </c>
      <c r="J646" s="49">
        <v>5.3179984301407686</v>
      </c>
      <c r="K646" s="49">
        <v>4.8931452927704253</v>
      </c>
      <c r="L646" s="49">
        <v>4.4693770408248721</v>
      </c>
      <c r="M646" s="49">
        <v>4.3384460741550246</v>
      </c>
      <c r="N646" s="49">
        <v>4.211725432254962</v>
      </c>
      <c r="O646" s="49">
        <v>4.0878348710350458</v>
      </c>
      <c r="P646" s="49">
        <v>3.9665436866288508</v>
      </c>
      <c r="Q646" s="49">
        <v>3.8469564703503312</v>
      </c>
      <c r="R646" s="49">
        <v>3.7285256097940969</v>
      </c>
      <c r="S646" s="49">
        <v>3.612436031840518</v>
      </c>
      <c r="T646" s="49">
        <v>3.4978517956437152</v>
      </c>
      <c r="U646" s="49">
        <v>3.3849270566015708</v>
      </c>
      <c r="V646" s="49">
        <v>3.272975304676351</v>
      </c>
      <c r="W646" s="49">
        <v>3.1615590092563912</v>
      </c>
      <c r="X646" s="49">
        <v>3.0504171768477351</v>
      </c>
      <c r="Y646" s="49">
        <v>2.9406056715167468</v>
      </c>
      <c r="Z646" s="49">
        <v>2.8360238894568321</v>
      </c>
      <c r="AA646" s="49">
        <v>2.7073556582031948</v>
      </c>
      <c r="AB646" s="49">
        <v>2.5979530025820861</v>
      </c>
      <c r="AC646" s="49">
        <v>2.4897311649308631</v>
      </c>
      <c r="AD646" s="49">
        <v>2.3825285730942829</v>
      </c>
      <c r="AE646" s="49">
        <v>2.2762083562493038</v>
      </c>
      <c r="AF646" s="50">
        <v>2.17065349847037</v>
      </c>
    </row>
    <row r="647" spans="1:32" hidden="1">
      <c r="A647" s="49" t="s">
        <v>962</v>
      </c>
      <c r="B647" s="49">
        <v>9.4807173349550737</v>
      </c>
      <c r="C647" s="49">
        <v>8.944493236278042</v>
      </c>
      <c r="D647" s="49">
        <v>8.4344492526811337</v>
      </c>
      <c r="E647" s="49">
        <v>7.9429893648611483</v>
      </c>
      <c r="F647" s="49">
        <v>7.4652397160251667</v>
      </c>
      <c r="G647" s="49">
        <v>6.9978906336067084</v>
      </c>
      <c r="H647" s="49">
        <v>6.5385919282208604</v>
      </c>
      <c r="I647" s="49">
        <v>6.0856129330223219</v>
      </c>
      <c r="J647" s="49">
        <v>5.6376398830509373</v>
      </c>
      <c r="K647" s="49">
        <v>5.1936492789202724</v>
      </c>
      <c r="L647" s="49">
        <v>4.7528255587772712</v>
      </c>
      <c r="M647" s="49">
        <v>4.6140753497459164</v>
      </c>
      <c r="N647" s="49">
        <v>4.4799551191695262</v>
      </c>
      <c r="O647" s="49">
        <v>4.3489232866905461</v>
      </c>
      <c r="P647" s="49">
        <v>4.2207175117594771</v>
      </c>
      <c r="Q647" s="49">
        <v>4.0943399843916612</v>
      </c>
      <c r="R647" s="49">
        <v>3.969181050069285</v>
      </c>
      <c r="S647" s="49">
        <v>3.8465487201323101</v>
      </c>
      <c r="T647" s="49">
        <v>3.725513900393425</v>
      </c>
      <c r="U647" s="49">
        <v>3.6062434613013599</v>
      </c>
      <c r="V647" s="49">
        <v>3.4879765283819322</v>
      </c>
      <c r="W647" s="49">
        <v>3.3708007267587399</v>
      </c>
      <c r="X647" s="49">
        <v>3.253776780768296</v>
      </c>
      <c r="Y647" s="49">
        <v>3.138060426882737</v>
      </c>
      <c r="Z647" s="49">
        <v>3.027916779380512</v>
      </c>
      <c r="AA647" s="49">
        <v>2.891233712699691</v>
      </c>
      <c r="AB647" s="49">
        <v>2.7755025777595579</v>
      </c>
      <c r="AC647" s="49">
        <v>2.6608912388556258</v>
      </c>
      <c r="AD647" s="49">
        <v>2.547214253433927</v>
      </c>
      <c r="AE647" s="49">
        <v>2.4343138423275961</v>
      </c>
      <c r="AF647" s="50">
        <v>2.3220544461366091</v>
      </c>
    </row>
    <row r="648" spans="1:32" hidden="1">
      <c r="A648" s="49" t="s">
        <v>963</v>
      </c>
      <c r="B648" s="49">
        <v>11.97085764639918</v>
      </c>
      <c r="C648" s="49">
        <v>11.59147534869126</v>
      </c>
      <c r="D648" s="49">
        <v>11.265301948312329</v>
      </c>
      <c r="E648" s="49">
        <v>10.97710561586713</v>
      </c>
      <c r="F648" s="49">
        <v>10.71728127262335</v>
      </c>
      <c r="G648" s="49">
        <v>10.479395793103061</v>
      </c>
      <c r="H648" s="49">
        <v>10.25893660812836</v>
      </c>
      <c r="I648" s="49">
        <v>10.052620120486729</v>
      </c>
      <c r="J648" s="49">
        <v>9.8579846471278163</v>
      </c>
      <c r="K648" s="49">
        <v>9.6731383857470661</v>
      </c>
      <c r="L648" s="49">
        <v>9.4965967298102001</v>
      </c>
      <c r="M648" s="49">
        <v>9.2444006792738431</v>
      </c>
      <c r="N648" s="49">
        <v>9.0245180409260985</v>
      </c>
      <c r="O648" s="49">
        <v>8.8257685861476354</v>
      </c>
      <c r="P648" s="49">
        <v>8.643517584139925</v>
      </c>
      <c r="Q648" s="49">
        <v>8.4749060643192458</v>
      </c>
      <c r="R648" s="49">
        <v>8.3190028072071573</v>
      </c>
      <c r="S648" s="49">
        <v>8.1710961614086806</v>
      </c>
      <c r="T648" s="49">
        <v>8.0315736867367402</v>
      </c>
      <c r="U648" s="49">
        <v>7.9010569606261356</v>
      </c>
      <c r="V648" s="49">
        <v>7.7735050034886184</v>
      </c>
      <c r="W648" s="49">
        <v>7.6290595798904084</v>
      </c>
      <c r="X648" s="49">
        <v>7.4910062339491894</v>
      </c>
      <c r="Y648" s="49">
        <v>7.3617149929262133</v>
      </c>
      <c r="Z648" s="49">
        <v>7.2458696756013623</v>
      </c>
      <c r="AA648" s="49">
        <v>7.0763236918718064</v>
      </c>
      <c r="AB648" s="49">
        <v>6.9591334509587766</v>
      </c>
      <c r="AC648" s="49">
        <v>6.8480955146208027</v>
      </c>
      <c r="AD648" s="49">
        <v>6.7424624808303024</v>
      </c>
      <c r="AE648" s="49">
        <v>6.6416196149025426</v>
      </c>
      <c r="AF648" s="50">
        <v>6.5450551973229558</v>
      </c>
    </row>
    <row r="649" spans="1:32" hidden="1">
      <c r="A649" s="49" t="s">
        <v>964</v>
      </c>
      <c r="B649" s="49">
        <v>12.93394870646496</v>
      </c>
      <c r="C649" s="49">
        <v>12.5253391056651</v>
      </c>
      <c r="D649" s="49">
        <v>12.17585752318363</v>
      </c>
      <c r="E649" s="49">
        <v>11.86862161741006</v>
      </c>
      <c r="F649" s="49">
        <v>11.59298780685957</v>
      </c>
      <c r="G649" s="49">
        <v>11.34182928477547</v>
      </c>
      <c r="H649" s="49">
        <v>11.110148485856289</v>
      </c>
      <c r="I649" s="49">
        <v>10.89431030470001</v>
      </c>
      <c r="J649" s="49">
        <v>10.691590800705709</v>
      </c>
      <c r="K649" s="49">
        <v>10.49989778914299</v>
      </c>
      <c r="L649" s="49">
        <v>10.317590495131309</v>
      </c>
      <c r="M649" s="49">
        <v>10.041638153181641</v>
      </c>
      <c r="N649" s="49">
        <v>9.8016276909672015</v>
      </c>
      <c r="O649" s="49">
        <v>9.5851067466567894</v>
      </c>
      <c r="P649" s="49">
        <v>9.3869136645368112</v>
      </c>
      <c r="Q649" s="49">
        <v>9.2038647094216728</v>
      </c>
      <c r="R649" s="49">
        <v>9.0349233625222443</v>
      </c>
      <c r="S649" s="49">
        <v>8.8748422457024798</v>
      </c>
      <c r="T649" s="49">
        <v>8.7240537379187266</v>
      </c>
      <c r="U649" s="49">
        <v>8.5832508656675017</v>
      </c>
      <c r="V649" s="49">
        <v>8.4457055337764384</v>
      </c>
      <c r="W649" s="49">
        <v>8.2892871287867944</v>
      </c>
      <c r="X649" s="49">
        <v>8.139948802064648</v>
      </c>
      <c r="Y649" s="49">
        <v>8.0003324792881276</v>
      </c>
      <c r="Z649" s="49">
        <v>7.8756585516826991</v>
      </c>
      <c r="AA649" s="49">
        <v>7.6911163571491841</v>
      </c>
      <c r="AB649" s="49">
        <v>7.5648689066123733</v>
      </c>
      <c r="AC649" s="49">
        <v>7.4454416840963571</v>
      </c>
      <c r="AD649" s="49">
        <v>7.3320033401859206</v>
      </c>
      <c r="AE649" s="49">
        <v>7.2238701758824533</v>
      </c>
      <c r="AF649" s="50">
        <v>7.1204731382135718</v>
      </c>
    </row>
    <row r="650" spans="1:32" hidden="1">
      <c r="A650" s="49" t="s">
        <v>965</v>
      </c>
      <c r="B650" s="49">
        <v>4.6371181312380152</v>
      </c>
      <c r="C650" s="49">
        <v>4.432835452041143</v>
      </c>
      <c r="D650" s="49">
        <v>4.2510173575854679</v>
      </c>
      <c r="E650" s="49">
        <v>4.0853287825153739</v>
      </c>
      <c r="F650" s="49">
        <v>3.9317329379656378</v>
      </c>
      <c r="G650" s="49">
        <v>3.7875108757979712</v>
      </c>
      <c r="H650" s="49">
        <v>3.650750412086698</v>
      </c>
      <c r="I650" s="49">
        <v>3.5200593123925641</v>
      </c>
      <c r="J650" s="49">
        <v>3.3943946518309698</v>
      </c>
      <c r="K650" s="49">
        <v>3.2729563588650619</v>
      </c>
      <c r="L650" s="49">
        <v>3.1551181337311989</v>
      </c>
      <c r="M650" s="49">
        <v>3.078079642427435</v>
      </c>
      <c r="N650" s="49">
        <v>3.0061495979987272</v>
      </c>
      <c r="O650" s="49">
        <v>2.937711221796282</v>
      </c>
      <c r="P650" s="49">
        <v>2.8724830930554401</v>
      </c>
      <c r="Q650" s="49">
        <v>2.809417242093466</v>
      </c>
      <c r="R650" s="49">
        <v>2.7478709822566811</v>
      </c>
      <c r="S650" s="49">
        <v>2.6892026718522271</v>
      </c>
      <c r="T650" s="49">
        <v>2.6324372977692492</v>
      </c>
      <c r="U650" s="49">
        <v>2.5777436391476831</v>
      </c>
      <c r="V650" s="49">
        <v>2.5243225138160219</v>
      </c>
      <c r="W650" s="49">
        <v>2.4704634354825812</v>
      </c>
      <c r="X650" s="49">
        <v>2.4173761562142668</v>
      </c>
      <c r="Y650" s="49">
        <v>2.366279885955537</v>
      </c>
      <c r="Z650" s="49">
        <v>2.3216978006844822</v>
      </c>
      <c r="AA650" s="49">
        <v>2.24962609160514</v>
      </c>
      <c r="AB650" s="49">
        <v>2.200328109386176</v>
      </c>
      <c r="AC650" s="49">
        <v>2.152852161339498</v>
      </c>
      <c r="AD650" s="49">
        <v>2.1070155745541399</v>
      </c>
      <c r="AE650" s="49">
        <v>2.0626638272630711</v>
      </c>
      <c r="AF650" s="50">
        <v>2.01966504685014</v>
      </c>
    </row>
    <row r="651" spans="1:32" hidden="1">
      <c r="A651" s="49" t="s">
        <v>966</v>
      </c>
      <c r="B651" s="49">
        <v>14.28696528273545</v>
      </c>
      <c r="C651" s="49">
        <v>13.71336897038289</v>
      </c>
      <c r="D651" s="49">
        <v>13.188904011670861</v>
      </c>
      <c r="E651" s="49">
        <v>12.698400328061039</v>
      </c>
      <c r="F651" s="49">
        <v>12.23219746293436</v>
      </c>
      <c r="G651" s="49">
        <v>11.783740106703441</v>
      </c>
      <c r="H651" s="49">
        <v>11.34835074989957</v>
      </c>
      <c r="I651" s="49">
        <v>10.92255034111737</v>
      </c>
      <c r="J651" s="49">
        <v>10.50365765968893</v>
      </c>
      <c r="K651" s="49">
        <v>10.08954063088507</v>
      </c>
      <c r="L651" s="49">
        <v>9.6784552445487879</v>
      </c>
      <c r="M651" s="49">
        <v>9.4273049528334845</v>
      </c>
      <c r="N651" s="49">
        <v>9.2035566896095986</v>
      </c>
      <c r="O651" s="49">
        <v>8.9974069642497341</v>
      </c>
      <c r="P651" s="49">
        <v>8.8048346517709426</v>
      </c>
      <c r="Q651" s="49">
        <v>8.6233766431670702</v>
      </c>
      <c r="R651" s="49">
        <v>8.4522836971658446</v>
      </c>
      <c r="S651" s="49">
        <v>8.2873798680144866</v>
      </c>
      <c r="T651" s="49">
        <v>8.1290703717095774</v>
      </c>
      <c r="U651" s="49">
        <v>7.9779748345708512</v>
      </c>
      <c r="V651" s="49">
        <v>7.8286547952057068</v>
      </c>
      <c r="W651" s="49">
        <v>7.6665731647005506</v>
      </c>
      <c r="X651" s="49">
        <v>7.5086436487448323</v>
      </c>
      <c r="Y651" s="49">
        <v>7.3570279032894179</v>
      </c>
      <c r="Z651" s="49">
        <v>7.2160024017169082</v>
      </c>
      <c r="AA651" s="49">
        <v>7.0242377587909486</v>
      </c>
      <c r="AB651" s="49">
        <v>6.8785578443831721</v>
      </c>
      <c r="AC651" s="49">
        <v>6.736771353791192</v>
      </c>
      <c r="AD651" s="49">
        <v>6.598175888818405</v>
      </c>
      <c r="AE651" s="49">
        <v>6.4621853076396611</v>
      </c>
      <c r="AF651" s="50">
        <v>6.3283031075445972</v>
      </c>
    </row>
    <row r="652" spans="1:32" hidden="1">
      <c r="A652" s="49" t="s">
        <v>967</v>
      </c>
      <c r="B652" s="49">
        <v>14.82348720434058</v>
      </c>
      <c r="C652" s="49">
        <v>14.23762391150796</v>
      </c>
      <c r="D652" s="49">
        <v>13.70575642466442</v>
      </c>
      <c r="E652" s="49">
        <v>13.211593985513829</v>
      </c>
      <c r="F652" s="49">
        <v>12.74479128291264</v>
      </c>
      <c r="G652" s="49">
        <v>12.298355208932559</v>
      </c>
      <c r="H652" s="49">
        <v>11.8673215437815</v>
      </c>
      <c r="I652" s="49">
        <v>11.44802279328492</v>
      </c>
      <c r="J652" s="49">
        <v>11.037656668925029</v>
      </c>
      <c r="K652" s="49">
        <v>10.63401846553684</v>
      </c>
      <c r="L652" s="49">
        <v>10.23532794600195</v>
      </c>
      <c r="M652" s="49">
        <v>9.9716760855491255</v>
      </c>
      <c r="N652" s="49">
        <v>9.7381157065255763</v>
      </c>
      <c r="O652" s="49">
        <v>9.5238860775450842</v>
      </c>
      <c r="P652" s="49">
        <v>9.324576486947695</v>
      </c>
      <c r="Q652" s="49">
        <v>9.1374865070784921</v>
      </c>
      <c r="R652" s="49">
        <v>8.9617988684148955</v>
      </c>
      <c r="S652" s="49">
        <v>8.7929263807912061</v>
      </c>
      <c r="T652" s="49">
        <v>8.631318917436559</v>
      </c>
      <c r="U652" s="49">
        <v>8.4776626940546915</v>
      </c>
      <c r="V652" s="49">
        <v>8.3259768121641144</v>
      </c>
      <c r="W652" s="49">
        <v>8.159224398773393</v>
      </c>
      <c r="X652" s="49">
        <v>7.9972594833868724</v>
      </c>
      <c r="Y652" s="49">
        <v>7.8424827861387296</v>
      </c>
      <c r="Z652" s="49">
        <v>7.6996341973737721</v>
      </c>
      <c r="AA652" s="49">
        <v>7.5010598921464267</v>
      </c>
      <c r="AB652" s="49">
        <v>7.3535966009319864</v>
      </c>
      <c r="AC652" s="49">
        <v>7.2107287684780639</v>
      </c>
      <c r="AD652" s="49">
        <v>7.0717030069680664</v>
      </c>
      <c r="AE652" s="49">
        <v>6.9358940230392614</v>
      </c>
      <c r="AF652" s="50">
        <v>6.8027755279633952</v>
      </c>
    </row>
    <row r="653" spans="1:32" hidden="1">
      <c r="A653" s="49" t="s">
        <v>968</v>
      </c>
      <c r="B653" s="49">
        <v>9.4131462656401332</v>
      </c>
      <c r="C653" s="49">
        <v>8.8843003963700067</v>
      </c>
      <c r="D653" s="49">
        <v>8.3829963649441268</v>
      </c>
      <c r="E653" s="49">
        <v>7.901111695535155</v>
      </c>
      <c r="F653" s="49">
        <v>7.4334330033836373</v>
      </c>
      <c r="G653" s="49">
        <v>6.9764181586735479</v>
      </c>
      <c r="H653" s="49">
        <v>6.5275499256215923</v>
      </c>
      <c r="I653" s="49">
        <v>6.08497260183257</v>
      </c>
      <c r="J653" s="49">
        <v>5.6472754610333364</v>
      </c>
      <c r="K653" s="49">
        <v>5.2133574105292499</v>
      </c>
      <c r="L653" s="49">
        <v>4.782339003647178</v>
      </c>
      <c r="M653" s="49">
        <v>4.6434549000843308</v>
      </c>
      <c r="N653" s="49">
        <v>4.509471349416148</v>
      </c>
      <c r="O653" s="49">
        <v>4.3787182686894166</v>
      </c>
      <c r="P653" s="49">
        <v>4.250903152910908</v>
      </c>
      <c r="Q653" s="49">
        <v>4.1249486821557744</v>
      </c>
      <c r="R653" s="49">
        <v>4.0001974627130306</v>
      </c>
      <c r="S653" s="49">
        <v>3.878039362934814</v>
      </c>
      <c r="T653" s="49">
        <v>3.757475332105896</v>
      </c>
      <c r="U653" s="49">
        <v>3.638676456462</v>
      </c>
      <c r="V653" s="49">
        <v>3.5208281657325089</v>
      </c>
      <c r="W653" s="49">
        <v>3.4042013134000562</v>
      </c>
      <c r="X653" s="49">
        <v>3.2876964236201172</v>
      </c>
      <c r="Y653" s="49">
        <v>3.1725381095269252</v>
      </c>
      <c r="Z653" s="49">
        <v>3.063246097230623</v>
      </c>
      <c r="AA653" s="49">
        <v>2.9257803998458671</v>
      </c>
      <c r="AB653" s="49">
        <v>2.8104833424912559</v>
      </c>
      <c r="AC653" s="49">
        <v>2.6963281576497562</v>
      </c>
      <c r="AD653" s="49">
        <v>2.5831163184554802</v>
      </c>
      <c r="AE653" s="49">
        <v>2.470678669653406</v>
      </c>
      <c r="AF653" s="50">
        <v>2.3588696376888811</v>
      </c>
    </row>
    <row r="654" spans="1:32" hidden="1">
      <c r="A654" s="49" t="s">
        <v>969</v>
      </c>
      <c r="B654" s="49">
        <v>4.9574732810009818</v>
      </c>
      <c r="C654" s="49">
        <v>4.8227497279501979</v>
      </c>
      <c r="D654" s="49">
        <v>4.6994805837031493</v>
      </c>
      <c r="E654" s="49">
        <v>4.5851581419328831</v>
      </c>
      <c r="F654" s="49">
        <v>4.4779935220166696</v>
      </c>
      <c r="G654" s="49">
        <v>4.3766673000089336</v>
      </c>
      <c r="H654" s="49">
        <v>4.2801792101757767</v>
      </c>
      <c r="I654" s="49">
        <v>4.1877532774830124</v>
      </c>
      <c r="J654" s="49">
        <v>4.0987755981148437</v>
      </c>
      <c r="K654" s="49">
        <v>4.012752190432594</v>
      </c>
      <c r="L654" s="49">
        <v>3.9292796402569361</v>
      </c>
      <c r="M654" s="49">
        <v>3.8472528815511629</v>
      </c>
      <c r="N654" s="49">
        <v>3.78155651905278</v>
      </c>
      <c r="O654" s="49">
        <v>3.7179690857215602</v>
      </c>
      <c r="P654" s="49">
        <v>3.6565946378758318</v>
      </c>
      <c r="Q654" s="49">
        <v>3.5979328276507512</v>
      </c>
      <c r="R654" s="49">
        <v>3.5404197106232731</v>
      </c>
      <c r="S654" s="49">
        <v>3.4842994102448301</v>
      </c>
      <c r="T654" s="49">
        <v>3.4322744918431449</v>
      </c>
      <c r="U654" s="49">
        <v>3.38000445710537</v>
      </c>
      <c r="V654" s="49">
        <v>3.3277984830890102</v>
      </c>
      <c r="W654" s="49">
        <v>3.2817567084696848</v>
      </c>
      <c r="X654" s="49">
        <v>3.2375621058815982</v>
      </c>
      <c r="Y654" s="49">
        <v>3.1943735799643571</v>
      </c>
      <c r="Z654" s="49">
        <v>3.156525486909961</v>
      </c>
      <c r="AA654" s="49">
        <v>3.0802269384808421</v>
      </c>
      <c r="AB654" s="49">
        <v>3.0345414554066461</v>
      </c>
      <c r="AC654" s="49">
        <v>2.9903460903715859</v>
      </c>
      <c r="AD654" s="49">
        <v>2.9475190655486889</v>
      </c>
      <c r="AE654" s="49">
        <v>2.9059538244269079</v>
      </c>
      <c r="AF654" s="50">
        <v>2.8655565717700719</v>
      </c>
    </row>
    <row r="655" spans="1:32" hidden="1">
      <c r="A655" s="49" t="s">
        <v>970</v>
      </c>
      <c r="B655" s="49">
        <v>5.7932806854525758</v>
      </c>
      <c r="C655" s="49">
        <v>5.6364961825629436</v>
      </c>
      <c r="D655" s="49">
        <v>5.4932092636140091</v>
      </c>
      <c r="E655" s="49">
        <v>5.360454735685809</v>
      </c>
      <c r="F655" s="49">
        <v>5.2361169458220997</v>
      </c>
      <c r="G655" s="49">
        <v>5.1186350587579126</v>
      </c>
      <c r="H655" s="49">
        <v>5.0068254202720848</v>
      </c>
      <c r="I655" s="49">
        <v>4.8997694318085951</v>
      </c>
      <c r="J655" s="49">
        <v>4.7967400106867766</v>
      </c>
      <c r="K655" s="49">
        <v>4.697151771105756</v>
      </c>
      <c r="L655" s="49">
        <v>4.6005263265994003</v>
      </c>
      <c r="M655" s="49">
        <v>4.5044179418831449</v>
      </c>
      <c r="N655" s="49">
        <v>4.4275654795998971</v>
      </c>
      <c r="O655" s="49">
        <v>4.3531948742797448</v>
      </c>
      <c r="P655" s="49">
        <v>4.2814291021071602</v>
      </c>
      <c r="Q655" s="49">
        <v>4.2128578221176287</v>
      </c>
      <c r="R655" s="49">
        <v>4.1456363461246699</v>
      </c>
      <c r="S655" s="49">
        <v>4.0800528111659053</v>
      </c>
      <c r="T655" s="49">
        <v>4.0192957495251171</v>
      </c>
      <c r="U655" s="49">
        <v>3.9582447101762148</v>
      </c>
      <c r="V655" s="49">
        <v>3.897264471666035</v>
      </c>
      <c r="W655" s="49">
        <v>3.8435679749517049</v>
      </c>
      <c r="X655" s="49">
        <v>3.7920422652418151</v>
      </c>
      <c r="Y655" s="49">
        <v>3.7416950150821049</v>
      </c>
      <c r="Z655" s="49">
        <v>3.6976392907848141</v>
      </c>
      <c r="AA655" s="49">
        <v>3.6082181377017468</v>
      </c>
      <c r="AB655" s="49">
        <v>3.5549020507869229</v>
      </c>
      <c r="AC655" s="49">
        <v>3.5033358652943178</v>
      </c>
      <c r="AD655" s="49">
        <v>3.4533758819086109</v>
      </c>
      <c r="AE655" s="49">
        <v>3.4048963693862309</v>
      </c>
      <c r="AF655" s="50">
        <v>3.3577866603766831</v>
      </c>
    </row>
    <row r="656" spans="1:32" hidden="1">
      <c r="A656" s="49" t="s">
        <v>971</v>
      </c>
      <c r="B656" s="49">
        <v>6.0996820793603863</v>
      </c>
      <c r="C656" s="49">
        <v>5.8246543249615694</v>
      </c>
      <c r="D656" s="49">
        <v>5.5828426594096667</v>
      </c>
      <c r="E656" s="49">
        <v>5.3649032350030206</v>
      </c>
      <c r="F656" s="49">
        <v>5.164884017118867</v>
      </c>
      <c r="G656" s="49">
        <v>4.9787774681251884</v>
      </c>
      <c r="H656" s="49">
        <v>4.8037662136361048</v>
      </c>
      <c r="I656" s="49">
        <v>4.6377997769359691</v>
      </c>
      <c r="J656" s="49">
        <v>4.4793427959571552</v>
      </c>
      <c r="K656" s="49">
        <v>4.3272179684434784</v>
      </c>
      <c r="L656" s="49">
        <v>4.1805041512134764</v>
      </c>
      <c r="M656" s="49">
        <v>4.0754557783978633</v>
      </c>
      <c r="N656" s="49">
        <v>3.9779870912859439</v>
      </c>
      <c r="O656" s="49">
        <v>3.8856662643121611</v>
      </c>
      <c r="P656" s="49">
        <v>3.7980658303394521</v>
      </c>
      <c r="Q656" s="49">
        <v>3.7136127244926631</v>
      </c>
      <c r="R656" s="49">
        <v>3.6313434266806048</v>
      </c>
      <c r="S656" s="49">
        <v>3.5532862538488712</v>
      </c>
      <c r="T656" s="49">
        <v>3.4779806618204709</v>
      </c>
      <c r="U656" s="49">
        <v>3.4056763494288709</v>
      </c>
      <c r="V656" s="49">
        <v>3.3351787746144508</v>
      </c>
      <c r="W656" s="49">
        <v>3.2639046437576269</v>
      </c>
      <c r="X656" s="49">
        <v>3.193693672967393</v>
      </c>
      <c r="Y656" s="49">
        <v>3.1263663680144251</v>
      </c>
      <c r="Z656" s="49">
        <v>3.0686744238074399</v>
      </c>
      <c r="AA656" s="49">
        <v>2.96987488351829</v>
      </c>
      <c r="AB656" s="49">
        <v>2.904975982963335</v>
      </c>
      <c r="AC656" s="49">
        <v>2.8427153006148669</v>
      </c>
      <c r="AD656" s="49">
        <v>2.7828220798009831</v>
      </c>
      <c r="AE656" s="49">
        <v>2.7250674367552441</v>
      </c>
      <c r="AF656" s="50">
        <v>2.6692561724262709</v>
      </c>
    </row>
    <row r="657" spans="1:32" hidden="1">
      <c r="A657" s="49" t="s">
        <v>972</v>
      </c>
      <c r="B657" s="49">
        <v>6.99838550664529</v>
      </c>
      <c r="C657" s="49">
        <v>6.7158023748961364</v>
      </c>
      <c r="D657" s="49">
        <v>6.4436427713736109</v>
      </c>
      <c r="E657" s="49">
        <v>6.1792171081693459</v>
      </c>
      <c r="F657" s="49">
        <v>5.9205791385489537</v>
      </c>
      <c r="G657" s="49">
        <v>5.6662676802854266</v>
      </c>
      <c r="H657" s="49">
        <v>5.4151507040704239</v>
      </c>
      <c r="I657" s="49">
        <v>5.1663267438292344</v>
      </c>
      <c r="J657" s="49">
        <v>4.919060094599482</v>
      </c>
      <c r="K657" s="49">
        <v>4.6727367951386842</v>
      </c>
      <c r="L657" s="49">
        <v>4.4268338669644844</v>
      </c>
      <c r="M657" s="49">
        <v>4.3268530431132763</v>
      </c>
      <c r="N657" s="49">
        <v>4.2411650340829334</v>
      </c>
      <c r="O657" s="49">
        <v>4.1569083704369429</v>
      </c>
      <c r="P657" s="49">
        <v>4.0741911443718104</v>
      </c>
      <c r="Q657" s="49">
        <v>3.9934830002648289</v>
      </c>
      <c r="R657" s="49">
        <v>3.913368327271487</v>
      </c>
      <c r="S657" s="49">
        <v>3.8340785148979668</v>
      </c>
      <c r="T657" s="49">
        <v>3.7581023975617489</v>
      </c>
      <c r="U657" s="49">
        <v>3.6814700312769828</v>
      </c>
      <c r="V657" s="49">
        <v>3.604466960619559</v>
      </c>
      <c r="W657" s="49">
        <v>3.5346757310841368</v>
      </c>
      <c r="X657" s="49">
        <v>3.4658591365835529</v>
      </c>
      <c r="Y657" s="49">
        <v>3.3972375123118068</v>
      </c>
      <c r="Z657" s="49">
        <v>3.3328036104683858</v>
      </c>
      <c r="AA657" s="49">
        <v>3.2321393579705888</v>
      </c>
      <c r="AB657" s="49">
        <v>3.158963524263517</v>
      </c>
      <c r="AC657" s="49">
        <v>3.0864010575671492</v>
      </c>
      <c r="AD657" s="49">
        <v>3.0143319083001492</v>
      </c>
      <c r="AE657" s="49">
        <v>2.9426490751798968</v>
      </c>
      <c r="AF657" s="50">
        <v>2.871256387681969</v>
      </c>
    </row>
    <row r="658" spans="1:32" hidden="1">
      <c r="A658" s="49" t="s">
        <v>973</v>
      </c>
      <c r="B658" s="49">
        <v>7.9819814821154154</v>
      </c>
      <c r="C658" s="49">
        <v>7.6664621304164413</v>
      </c>
      <c r="D658" s="49">
        <v>7.3631784452631788</v>
      </c>
      <c r="E658" s="49">
        <v>7.0689029729745876</v>
      </c>
      <c r="F658" s="49">
        <v>6.7812950865135067</v>
      </c>
      <c r="G658" s="49">
        <v>6.4985923397187353</v>
      </c>
      <c r="H658" s="49">
        <v>6.2194241052286916</v>
      </c>
      <c r="I658" s="49">
        <v>5.9426936837510071</v>
      </c>
      <c r="J658" s="49">
        <v>5.667500768115417</v>
      </c>
      <c r="K658" s="49">
        <v>5.3930887270848906</v>
      </c>
      <c r="L658" s="49">
        <v>5.1188077140380761</v>
      </c>
      <c r="M658" s="49">
        <v>5.0045337185393759</v>
      </c>
      <c r="N658" s="49">
        <v>4.9072191029071028</v>
      </c>
      <c r="O658" s="49">
        <v>4.8115562224566846</v>
      </c>
      <c r="P658" s="49">
        <v>4.7176716617406544</v>
      </c>
      <c r="Q658" s="49">
        <v>4.6261215334471908</v>
      </c>
      <c r="R658" s="49">
        <v>4.5352210585975499</v>
      </c>
      <c r="S658" s="49">
        <v>4.4452437333007442</v>
      </c>
      <c r="T658" s="49">
        <v>4.3591437273755389</v>
      </c>
      <c r="U658" s="49">
        <v>4.2722032870906634</v>
      </c>
      <c r="V658" s="49">
        <v>4.18476101163081</v>
      </c>
      <c r="W658" s="49">
        <v>4.1060592749414653</v>
      </c>
      <c r="X658" s="49">
        <v>4.0284415240402076</v>
      </c>
      <c r="Y658" s="49">
        <v>3.9509778424790221</v>
      </c>
      <c r="Z658" s="49">
        <v>3.8783975676660138</v>
      </c>
      <c r="AA658" s="49">
        <v>3.7627832312712179</v>
      </c>
      <c r="AB658" s="49">
        <v>3.6796732739867219</v>
      </c>
      <c r="AC658" s="49">
        <v>3.597196662329154</v>
      </c>
      <c r="AD658" s="49">
        <v>3.515204915179079</v>
      </c>
      <c r="AE658" s="49">
        <v>3.433564771136461</v>
      </c>
      <c r="AF658" s="50">
        <v>3.3521555294000209</v>
      </c>
    </row>
    <row r="659" spans="1:32" hidden="1">
      <c r="A659" s="49" t="s">
        <v>974</v>
      </c>
      <c r="B659" s="49">
        <v>11.568328728719219</v>
      </c>
      <c r="C659" s="49">
        <v>10.91981625461657</v>
      </c>
      <c r="D659" s="49">
        <v>10.30908047715546</v>
      </c>
      <c r="E659" s="49">
        <v>9.7249293593731689</v>
      </c>
      <c r="F659" s="49">
        <v>9.1601807782166826</v>
      </c>
      <c r="G659" s="49">
        <v>8.6099558776427774</v>
      </c>
      <c r="H659" s="49">
        <v>8.0707879852952153</v>
      </c>
      <c r="I659" s="49">
        <v>7.5401217180836557</v>
      </c>
      <c r="J659" s="49">
        <v>7.0160144785548919</v>
      </c>
      <c r="K659" s="49">
        <v>6.4969499093794534</v>
      </c>
      <c r="L659" s="49">
        <v>5.981716623558003</v>
      </c>
      <c r="M659" s="49">
        <v>5.8091245211433229</v>
      </c>
      <c r="N659" s="49">
        <v>5.6433335926434474</v>
      </c>
      <c r="O659" s="49">
        <v>5.4820331121044408</v>
      </c>
      <c r="P659" s="49">
        <v>5.3248291193559538</v>
      </c>
      <c r="Q659" s="49">
        <v>5.1702265830166354</v>
      </c>
      <c r="R659" s="49">
        <v>5.0173123381736167</v>
      </c>
      <c r="S659" s="49">
        <v>4.8680441226480564</v>
      </c>
      <c r="T659" s="49">
        <v>4.7210303851428872</v>
      </c>
      <c r="U659" s="49">
        <v>4.5765203240081478</v>
      </c>
      <c r="V659" s="49">
        <v>4.4333749008989418</v>
      </c>
      <c r="W659" s="49">
        <v>4.2909935198668201</v>
      </c>
      <c r="X659" s="49">
        <v>4.1489177131166581</v>
      </c>
      <c r="Y659" s="49">
        <v>4.0088880668728502</v>
      </c>
      <c r="Z659" s="49">
        <v>3.8773352456928931</v>
      </c>
      <c r="AA659" s="49">
        <v>3.7059002525246241</v>
      </c>
      <c r="AB659" s="49">
        <v>3.5660927395180981</v>
      </c>
      <c r="AC659" s="49">
        <v>3.4280783112167139</v>
      </c>
      <c r="AD659" s="49">
        <v>3.2915882396421901</v>
      </c>
      <c r="AE659" s="49">
        <v>3.1563944307565088</v>
      </c>
      <c r="AF659" s="50">
        <v>3.0223014326430522</v>
      </c>
    </row>
    <row r="660" spans="1:32" hidden="1">
      <c r="A660" s="49" t="s">
        <v>975</v>
      </c>
      <c r="B660" s="49">
        <v>6.7383005160480369</v>
      </c>
      <c r="C660" s="49">
        <v>6.552321181111556</v>
      </c>
      <c r="D660" s="49">
        <v>6.3810014996405506</v>
      </c>
      <c r="E660" s="49">
        <v>6.2210895053537794</v>
      </c>
      <c r="F660" s="49">
        <v>6.0702633854168324</v>
      </c>
      <c r="G660" s="49">
        <v>5.9268088284099294</v>
      </c>
      <c r="H660" s="49">
        <v>5.7894245331803669</v>
      </c>
      <c r="I660" s="49">
        <v>5.6570994313999012</v>
      </c>
      <c r="J660" s="49">
        <v>5.5290321521615953</v>
      </c>
      <c r="K660" s="49">
        <v>5.404576457166522</v>
      </c>
      <c r="L660" s="49">
        <v>5.2832032327686651</v>
      </c>
      <c r="M660" s="49">
        <v>5.1734031323985583</v>
      </c>
      <c r="N660" s="49">
        <v>5.0844976496445042</v>
      </c>
      <c r="O660" s="49">
        <v>4.9983338972642946</v>
      </c>
      <c r="P660" s="49">
        <v>4.9150436433483904</v>
      </c>
      <c r="Q660" s="49">
        <v>4.8352634526887019</v>
      </c>
      <c r="R660" s="49">
        <v>4.7569966046432217</v>
      </c>
      <c r="S660" s="49">
        <v>4.6805537749484989</v>
      </c>
      <c r="T660" s="49">
        <v>4.6093823052075713</v>
      </c>
      <c r="U660" s="49">
        <v>4.5379431163115127</v>
      </c>
      <c r="V660" s="49">
        <v>4.4666301178722341</v>
      </c>
      <c r="W660" s="49">
        <v>4.4032339167695298</v>
      </c>
      <c r="X660" s="49">
        <v>4.3422368373805664</v>
      </c>
      <c r="Y660" s="49">
        <v>4.2825651373815843</v>
      </c>
      <c r="Z660" s="49">
        <v>4.2297469423614773</v>
      </c>
      <c r="AA660" s="49">
        <v>4.127924401075175</v>
      </c>
      <c r="AB660" s="49">
        <v>4.065191777433351</v>
      </c>
      <c r="AC660" s="49">
        <v>4.0043997609449118</v>
      </c>
      <c r="AD660" s="49">
        <v>3.9453923245357809</v>
      </c>
      <c r="AE660" s="49">
        <v>3.8880328872286101</v>
      </c>
      <c r="AF660" s="50">
        <v>3.8322011728826602</v>
      </c>
    </row>
    <row r="661" spans="1:32" hidden="1">
      <c r="A661" s="49" t="s">
        <v>976</v>
      </c>
      <c r="B661" s="49">
        <v>7.277840807037272</v>
      </c>
      <c r="C661" s="49">
        <v>7.0439888494432568</v>
      </c>
      <c r="D661" s="49">
        <v>6.839502219490929</v>
      </c>
      <c r="E661" s="49">
        <v>6.6559908994541486</v>
      </c>
      <c r="F661" s="49">
        <v>6.4881640495664099</v>
      </c>
      <c r="G661" s="49">
        <v>6.332478017812055</v>
      </c>
      <c r="H661" s="49">
        <v>6.1864471043914833</v>
      </c>
      <c r="I661" s="49">
        <v>6.0482626432080391</v>
      </c>
      <c r="J661" s="49">
        <v>5.9165687908335212</v>
      </c>
      <c r="K661" s="49">
        <v>5.7903236999877317</v>
      </c>
      <c r="L661" s="49">
        <v>5.6687099058379289</v>
      </c>
      <c r="M661" s="49">
        <v>5.5215589911340324</v>
      </c>
      <c r="N661" s="49">
        <v>5.3922477896410443</v>
      </c>
      <c r="O661" s="49">
        <v>5.2746328689397508</v>
      </c>
      <c r="P661" s="49">
        <v>5.1661667338700843</v>
      </c>
      <c r="Q661" s="49">
        <v>5.0652774676488601</v>
      </c>
      <c r="R661" s="49">
        <v>4.97145223068864</v>
      </c>
      <c r="S661" s="49">
        <v>4.8821013465295238</v>
      </c>
      <c r="T661" s="49">
        <v>4.7974365246527588</v>
      </c>
      <c r="U661" s="49">
        <v>4.7177980608742018</v>
      </c>
      <c r="V661" s="49">
        <v>4.6398660547662214</v>
      </c>
      <c r="W661" s="49">
        <v>4.5527291625292827</v>
      </c>
      <c r="X661" s="49">
        <v>4.4691782171205361</v>
      </c>
      <c r="Y661" s="49">
        <v>4.3905136460511676</v>
      </c>
      <c r="Z661" s="49">
        <v>4.3193065877172767</v>
      </c>
      <c r="AA661" s="49">
        <v>4.2186745904289609</v>
      </c>
      <c r="AB661" s="49">
        <v>4.1468699683386303</v>
      </c>
      <c r="AC661" s="49">
        <v>4.078512853266318</v>
      </c>
      <c r="AD661" s="49">
        <v>4.0131914582387722</v>
      </c>
      <c r="AE661" s="49">
        <v>3.9505669386681239</v>
      </c>
      <c r="AF661" s="50">
        <v>3.8903570933339231</v>
      </c>
    </row>
    <row r="662" spans="1:32" hidden="1">
      <c r="A662" s="49" t="s">
        <v>977</v>
      </c>
      <c r="B662" s="49">
        <v>8.9815086732204819</v>
      </c>
      <c r="C662" s="49">
        <v>8.6948956969134965</v>
      </c>
      <c r="D662" s="49">
        <v>8.4466042055222808</v>
      </c>
      <c r="E662" s="49">
        <v>8.22571424035951</v>
      </c>
      <c r="F662" s="49">
        <v>8.0253412246404778</v>
      </c>
      <c r="G662" s="49">
        <v>7.8408753582315942</v>
      </c>
      <c r="H662" s="49">
        <v>7.6690841393830897</v>
      </c>
      <c r="I662" s="49">
        <v>7.5076163935225377</v>
      </c>
      <c r="J662" s="49">
        <v>7.3547103628283654</v>
      </c>
      <c r="K662" s="49">
        <v>7.2090129749484646</v>
      </c>
      <c r="L662" s="49">
        <v>7.0694631879692951</v>
      </c>
      <c r="M662" s="49">
        <v>6.8834641421057627</v>
      </c>
      <c r="N662" s="49">
        <v>6.7207758369578361</v>
      </c>
      <c r="O662" s="49">
        <v>6.5733477975407109</v>
      </c>
      <c r="P662" s="49">
        <v>6.4378423363036736</v>
      </c>
      <c r="Q662" s="49">
        <v>6.3122003306337344</v>
      </c>
      <c r="R662" s="49">
        <v>6.195750656313602</v>
      </c>
      <c r="S662" s="49">
        <v>6.0851002821676117</v>
      </c>
      <c r="T662" s="49">
        <v>5.9805276334103334</v>
      </c>
      <c r="U662" s="49">
        <v>5.8824796406623836</v>
      </c>
      <c r="V662" s="49">
        <v>5.7866061898967196</v>
      </c>
      <c r="W662" s="49">
        <v>5.6786087177556164</v>
      </c>
      <c r="X662" s="49">
        <v>5.5752534246567329</v>
      </c>
      <c r="Y662" s="49">
        <v>5.4782466833233858</v>
      </c>
      <c r="Z662" s="49">
        <v>5.3909612540963323</v>
      </c>
      <c r="AA662" s="49">
        <v>5.2650439410615109</v>
      </c>
      <c r="AB662" s="49">
        <v>5.1768660201180081</v>
      </c>
      <c r="AC662" s="49">
        <v>5.0931564481090499</v>
      </c>
      <c r="AD662" s="49">
        <v>5.0133767961212294</v>
      </c>
      <c r="AE662" s="49">
        <v>4.9370841272573456</v>
      </c>
      <c r="AF662" s="50">
        <v>4.8639096549002696</v>
      </c>
    </row>
    <row r="663" spans="1:32" hidden="1">
      <c r="A663" s="49" t="s">
        <v>978</v>
      </c>
      <c r="B663" s="49">
        <v>4.047552026209857</v>
      </c>
      <c r="C663" s="49">
        <v>3.8705580630595162</v>
      </c>
      <c r="D663" s="49">
        <v>3.712337478732219</v>
      </c>
      <c r="E663" s="49">
        <v>3.5676127977693048</v>
      </c>
      <c r="F663" s="49">
        <v>3.4330213700907768</v>
      </c>
      <c r="G663" s="49">
        <v>3.306298462177554</v>
      </c>
      <c r="H663" s="49">
        <v>3.1858514392911852</v>
      </c>
      <c r="I663" s="49">
        <v>3.070520806740916</v>
      </c>
      <c r="J663" s="49">
        <v>2.9594380471219202</v>
      </c>
      <c r="K663" s="49">
        <v>2.8519369333083051</v>
      </c>
      <c r="L663" s="49">
        <v>2.7474959798011942</v>
      </c>
      <c r="M663" s="49">
        <v>2.6809866613888018</v>
      </c>
      <c r="N663" s="49">
        <v>2.6187783395695341</v>
      </c>
      <c r="O663" s="49">
        <v>2.5595159188777932</v>
      </c>
      <c r="P663" s="49">
        <v>2.5029618939483669</v>
      </c>
      <c r="Q663" s="49">
        <v>2.448238492882342</v>
      </c>
      <c r="R663" s="49">
        <v>2.3948074481117709</v>
      </c>
      <c r="S663" s="49">
        <v>2.343802269953835</v>
      </c>
      <c r="T663" s="49">
        <v>2.2944070439000841</v>
      </c>
      <c r="U663" s="49">
        <v>2.2467614745151701</v>
      </c>
      <c r="V663" s="49">
        <v>2.2001973476312719</v>
      </c>
      <c r="W663" s="49">
        <v>2.153278225079609</v>
      </c>
      <c r="X663" s="49">
        <v>2.107022225928592</v>
      </c>
      <c r="Y663" s="49">
        <v>2.062447025712498</v>
      </c>
      <c r="Z663" s="49">
        <v>2.0233295632326271</v>
      </c>
      <c r="AA663" s="49">
        <v>1.9612756935017559</v>
      </c>
      <c r="AB663" s="49">
        <v>1.918255303659568</v>
      </c>
      <c r="AC663" s="49">
        <v>1.8767746077698571</v>
      </c>
      <c r="AD663" s="49">
        <v>1.836681206980904</v>
      </c>
      <c r="AE663" s="49">
        <v>1.7978461492276749</v>
      </c>
      <c r="AF663" s="50">
        <v>1.7601593471415899</v>
      </c>
    </row>
    <row r="664" spans="1:32" hidden="1">
      <c r="A664" s="49" t="s">
        <v>979</v>
      </c>
      <c r="B664" s="49">
        <v>4.219786568028252</v>
      </c>
      <c r="C664" s="49">
        <v>4.0349939638211252</v>
      </c>
      <c r="D664" s="49">
        <v>3.8699325767121611</v>
      </c>
      <c r="E664" s="49">
        <v>3.7190515451997981</v>
      </c>
      <c r="F664" s="49">
        <v>3.578813941549202</v>
      </c>
      <c r="G664" s="49">
        <v>3.4468376004612828</v>
      </c>
      <c r="H664" s="49">
        <v>3.3214472657607712</v>
      </c>
      <c r="I664" s="49">
        <v>3.2014232625215091</v>
      </c>
      <c r="J664" s="49">
        <v>3.0858519736135812</v>
      </c>
      <c r="K664" s="49">
        <v>2.9740325595726351</v>
      </c>
      <c r="L664" s="49">
        <v>2.86541642869983</v>
      </c>
      <c r="M664" s="49">
        <v>2.7959517650721</v>
      </c>
      <c r="N664" s="49">
        <v>2.731003638450431</v>
      </c>
      <c r="O664" s="49">
        <v>2.6691477413601539</v>
      </c>
      <c r="P664" s="49">
        <v>2.6101336433972921</v>
      </c>
      <c r="Q664" s="49">
        <v>2.5530391733723801</v>
      </c>
      <c r="R664" s="49">
        <v>2.497298953754254</v>
      </c>
      <c r="S664" s="49">
        <v>2.444101777783088</v>
      </c>
      <c r="T664" s="49">
        <v>2.392590920735318</v>
      </c>
      <c r="U664" s="49">
        <v>2.3429123934288532</v>
      </c>
      <c r="V664" s="49">
        <v>2.2943649373213448</v>
      </c>
      <c r="W664" s="49">
        <v>2.245434458344707</v>
      </c>
      <c r="X664" s="49">
        <v>2.1971967217296982</v>
      </c>
      <c r="Y664" s="49">
        <v>2.1507188916723701</v>
      </c>
      <c r="Z664" s="49">
        <v>2.109961473279625</v>
      </c>
      <c r="AA664" s="49">
        <v>2.045150626982509</v>
      </c>
      <c r="AB664" s="49">
        <v>2.000295679992198</v>
      </c>
      <c r="AC664" s="49">
        <v>1.957052821649935</v>
      </c>
      <c r="AD664" s="49">
        <v>1.9152622819563669</v>
      </c>
      <c r="AE664" s="49">
        <v>1.874788876385205</v>
      </c>
      <c r="AF664" s="50">
        <v>1.835517201154639</v>
      </c>
    </row>
    <row r="665" spans="1:32" hidden="1">
      <c r="A665" s="49" t="s">
        <v>980</v>
      </c>
      <c r="B665" s="49">
        <v>4.8009316824518189</v>
      </c>
      <c r="C665" s="49">
        <v>4.5897958738435767</v>
      </c>
      <c r="D665" s="49">
        <v>4.401614700702444</v>
      </c>
      <c r="E665" s="49">
        <v>4.2299418764660111</v>
      </c>
      <c r="F665" s="49">
        <v>4.0706704619112566</v>
      </c>
      <c r="G665" s="49">
        <v>3.9210347567204109</v>
      </c>
      <c r="H665" s="49">
        <v>3.7790900573692898</v>
      </c>
      <c r="I665" s="49">
        <v>3.6434207246817598</v>
      </c>
      <c r="J665" s="49">
        <v>3.5129665144771609</v>
      </c>
      <c r="K665" s="49">
        <v>3.3869142409447859</v>
      </c>
      <c r="L665" s="49">
        <v>3.264627480984688</v>
      </c>
      <c r="M665" s="49">
        <v>3.18503186382801</v>
      </c>
      <c r="N665" s="49">
        <v>3.1107005200279891</v>
      </c>
      <c r="O665" s="49">
        <v>3.039968332028856</v>
      </c>
      <c r="P665" s="49">
        <v>2.972543190927778</v>
      </c>
      <c r="Q665" s="49">
        <v>2.90734686873467</v>
      </c>
      <c r="R665" s="49">
        <v>2.843718349453725</v>
      </c>
      <c r="S665" s="49">
        <v>2.7830493375306031</v>
      </c>
      <c r="T665" s="49">
        <v>2.724337881215285</v>
      </c>
      <c r="U665" s="49">
        <v>2.6677554115750679</v>
      </c>
      <c r="V665" s="49">
        <v>2.61248162956469</v>
      </c>
      <c r="W665" s="49">
        <v>2.5567481855545231</v>
      </c>
      <c r="X665" s="49">
        <v>2.5018106806743261</v>
      </c>
      <c r="Y665" s="49">
        <v>2.4489185049834972</v>
      </c>
      <c r="Z665" s="49">
        <v>2.4027078570389131</v>
      </c>
      <c r="AA665" s="49">
        <v>2.3283270490166692</v>
      </c>
      <c r="AB665" s="49">
        <v>2.2772915925061739</v>
      </c>
      <c r="AC665" s="49">
        <v>2.228129261382259</v>
      </c>
      <c r="AD665" s="49">
        <v>2.1806532327864629</v>
      </c>
      <c r="AE665" s="49">
        <v>2.134705458804508</v>
      </c>
      <c r="AF665" s="50">
        <v>2.0901510423566112</v>
      </c>
    </row>
    <row r="666" spans="1:32" hidden="1">
      <c r="A666" s="49" t="s">
        <v>981</v>
      </c>
      <c r="B666" s="49">
        <v>10.006371350220419</v>
      </c>
      <c r="C666" s="49">
        <v>9.5998146448797854</v>
      </c>
      <c r="D666" s="49">
        <v>9.2063041829476902</v>
      </c>
      <c r="E666" s="49">
        <v>8.8219487368233356</v>
      </c>
      <c r="F666" s="49">
        <v>8.4438966221934919</v>
      </c>
      <c r="G666" s="49">
        <v>8.0699717631900221</v>
      </c>
      <c r="H666" s="49">
        <v>7.6984536531232868</v>
      </c>
      <c r="I666" s="49">
        <v>7.3279378852857251</v>
      </c>
      <c r="J666" s="49">
        <v>6.9572441563318428</v>
      </c>
      <c r="K666" s="49">
        <v>6.585353447977278</v>
      </c>
      <c r="L666" s="49">
        <v>6.2113637888704503</v>
      </c>
      <c r="M666" s="49">
        <v>6.0686504606055749</v>
      </c>
      <c r="N666" s="49">
        <v>5.9447357512908674</v>
      </c>
      <c r="O666" s="49">
        <v>5.8225679822731884</v>
      </c>
      <c r="P666" s="49">
        <v>5.7022802539509474</v>
      </c>
      <c r="Q666" s="49">
        <v>5.5844809148836756</v>
      </c>
      <c r="R666" s="49">
        <v>5.4672945714343344</v>
      </c>
      <c r="S666" s="49">
        <v>5.3510189626859361</v>
      </c>
      <c r="T666" s="49">
        <v>5.2389123757170299</v>
      </c>
      <c r="U666" s="49">
        <v>5.1257512467791262</v>
      </c>
      <c r="V666" s="49">
        <v>5.0119087129861244</v>
      </c>
      <c r="W666" s="49">
        <v>4.9086408475521166</v>
      </c>
      <c r="X666" s="49">
        <v>4.8063823070677696</v>
      </c>
      <c r="Y666" s="49">
        <v>4.7041000823268337</v>
      </c>
      <c r="Z666" s="49">
        <v>4.6069815013958921</v>
      </c>
      <c r="AA666" s="49">
        <v>4.4624148802551744</v>
      </c>
      <c r="AB666" s="49">
        <v>4.3533516986680851</v>
      </c>
      <c r="AC666" s="49">
        <v>4.2447697677298697</v>
      </c>
      <c r="AD666" s="49">
        <v>4.136495702736469</v>
      </c>
      <c r="AE666" s="49">
        <v>4.0283728822687017</v>
      </c>
      <c r="AF666" s="50">
        <v>3.9202584609849289</v>
      </c>
    </row>
    <row r="667" spans="1:32" hidden="1">
      <c r="A667" s="49" t="s">
        <v>982</v>
      </c>
      <c r="B667" s="49">
        <v>10.252741742773161</v>
      </c>
      <c r="C667" s="49">
        <v>9.8058663010266471</v>
      </c>
      <c r="D667" s="49">
        <v>9.3867949870515872</v>
      </c>
      <c r="E667" s="49">
        <v>8.9866872313194186</v>
      </c>
      <c r="F667" s="49">
        <v>8.599900364969443</v>
      </c>
      <c r="G667" s="49">
        <v>8.2225950749898775</v>
      </c>
      <c r="H667" s="49">
        <v>7.8520233120101146</v>
      </c>
      <c r="I667" s="49">
        <v>7.486134025677476</v>
      </c>
      <c r="J667" s="49">
        <v>7.1233406086090456</v>
      </c>
      <c r="K667" s="49">
        <v>6.7623765334967807</v>
      </c>
      <c r="L667" s="49">
        <v>6.4022018635033584</v>
      </c>
      <c r="M667" s="49">
        <v>6.2312377506313101</v>
      </c>
      <c r="N667" s="49">
        <v>6.0755584671307243</v>
      </c>
      <c r="O667" s="49">
        <v>5.929684426550752</v>
      </c>
      <c r="P667" s="49">
        <v>5.7913609114866524</v>
      </c>
      <c r="Q667" s="49">
        <v>5.659203715870607</v>
      </c>
      <c r="R667" s="49">
        <v>5.5327820462170134</v>
      </c>
      <c r="S667" s="49">
        <v>5.4097699162169288</v>
      </c>
      <c r="T667" s="49">
        <v>5.2903818951156323</v>
      </c>
      <c r="U667" s="49">
        <v>5.1749500733092626</v>
      </c>
      <c r="V667" s="49">
        <v>5.0604612643100921</v>
      </c>
      <c r="W667" s="49">
        <v>4.9393393881358341</v>
      </c>
      <c r="X667" s="49">
        <v>4.8205197986235166</v>
      </c>
      <c r="Y667" s="49">
        <v>4.7051949806813091</v>
      </c>
      <c r="Z667" s="49">
        <v>4.5957212420235729</v>
      </c>
      <c r="AA667" s="49">
        <v>4.4583157877265691</v>
      </c>
      <c r="AB667" s="49">
        <v>4.3463268072486114</v>
      </c>
      <c r="AC667" s="49">
        <v>4.2365089576205426</v>
      </c>
      <c r="AD667" s="49">
        <v>4.1284796402938149</v>
      </c>
      <c r="AE667" s="49">
        <v>4.0219214847387246</v>
      </c>
      <c r="AF667" s="50">
        <v>3.9165676155078719</v>
      </c>
    </row>
    <row r="668" spans="1:32" hidden="1">
      <c r="A668" s="49" t="s">
        <v>983</v>
      </c>
      <c r="B668" s="49">
        <v>11.73454143498245</v>
      </c>
      <c r="C668" s="49">
        <v>11.238129842386179</v>
      </c>
      <c r="D668" s="49">
        <v>10.777157393136839</v>
      </c>
      <c r="E668" s="49">
        <v>10.340662150546351</v>
      </c>
      <c r="F668" s="49">
        <v>9.9216669440467573</v>
      </c>
      <c r="G668" s="49">
        <v>9.515441878524225</v>
      </c>
      <c r="H668" s="49">
        <v>9.1186174233824602</v>
      </c>
      <c r="I668" s="49">
        <v>8.7286935481660723</v>
      </c>
      <c r="J668" s="49">
        <v>8.3437503268463189</v>
      </c>
      <c r="K668" s="49">
        <v>7.9622684024405919</v>
      </c>
      <c r="L668" s="49">
        <v>7.5830128161440093</v>
      </c>
      <c r="M668" s="49">
        <v>7.3830396154936277</v>
      </c>
      <c r="N668" s="49">
        <v>7.2026662447162906</v>
      </c>
      <c r="O668" s="49">
        <v>7.0348835658667177</v>
      </c>
      <c r="P668" s="49">
        <v>6.8768135309363059</v>
      </c>
      <c r="Q668" s="49">
        <v>6.726691904006044</v>
      </c>
      <c r="R668" s="49">
        <v>6.5839778419707722</v>
      </c>
      <c r="S668" s="49">
        <v>6.4456893683088543</v>
      </c>
      <c r="T668" s="49">
        <v>6.3121111092461719</v>
      </c>
      <c r="U668" s="49">
        <v>6.1836800027227161</v>
      </c>
      <c r="V668" s="49">
        <v>6.0565195073128804</v>
      </c>
      <c r="W668" s="49">
        <v>5.9197392861137281</v>
      </c>
      <c r="X668" s="49">
        <v>5.7861514281929463</v>
      </c>
      <c r="Y668" s="49">
        <v>5.6573143260510506</v>
      </c>
      <c r="Z668" s="49">
        <v>5.536300005395054</v>
      </c>
      <c r="AA668" s="49">
        <v>5.3793565906117946</v>
      </c>
      <c r="AB668" s="49">
        <v>5.2555933636829373</v>
      </c>
      <c r="AC668" s="49">
        <v>5.1349324865438319</v>
      </c>
      <c r="AD668" s="49">
        <v>5.0168956874157189</v>
      </c>
      <c r="AE668" s="49">
        <v>4.9010882830301732</v>
      </c>
      <c r="AF668" s="50">
        <v>4.7871803740670327</v>
      </c>
    </row>
    <row r="669" spans="1:32" hidden="1">
      <c r="A669" s="49" t="s">
        <v>984</v>
      </c>
      <c r="B669" s="49">
        <v>8.5591047455069553</v>
      </c>
      <c r="C669" s="49">
        <v>8.0773746178279655</v>
      </c>
      <c r="D669" s="49">
        <v>7.6186820549393834</v>
      </c>
      <c r="E669" s="49">
        <v>7.176210413244867</v>
      </c>
      <c r="F669" s="49">
        <v>6.7455812873110101</v>
      </c>
      <c r="G669" s="49">
        <v>6.3238173032373783</v>
      </c>
      <c r="H669" s="49">
        <v>5.9088004276495294</v>
      </c>
      <c r="I669" s="49">
        <v>5.4989673966928683</v>
      </c>
      <c r="J669" s="49">
        <v>5.0931281654149512</v>
      </c>
      <c r="K669" s="49">
        <v>4.6903524238639926</v>
      </c>
      <c r="L669" s="49">
        <v>4.2898958071176994</v>
      </c>
      <c r="M669" s="49">
        <v>4.1645620822372988</v>
      </c>
      <c r="N669" s="49">
        <v>4.0432978686133563</v>
      </c>
      <c r="O669" s="49">
        <v>3.9247391479289622</v>
      </c>
      <c r="P669" s="49">
        <v>3.8086497258327499</v>
      </c>
      <c r="Q669" s="49">
        <v>3.6941485090410162</v>
      </c>
      <c r="R669" s="49">
        <v>3.5806975506206951</v>
      </c>
      <c r="S669" s="49">
        <v>3.4694409540232818</v>
      </c>
      <c r="T669" s="49">
        <v>3.3595603140135322</v>
      </c>
      <c r="U669" s="49">
        <v>3.251198592763763</v>
      </c>
      <c r="V669" s="49">
        <v>3.143687305757271</v>
      </c>
      <c r="W669" s="49">
        <v>3.036945756527532</v>
      </c>
      <c r="X669" s="49">
        <v>2.9303754654399108</v>
      </c>
      <c r="Y669" s="49">
        <v>2.8249874681148772</v>
      </c>
      <c r="Z669" s="49">
        <v>2.724511874038491</v>
      </c>
      <c r="AA669" s="49">
        <v>2.6008710478206929</v>
      </c>
      <c r="AB669" s="49">
        <v>2.4955905401146108</v>
      </c>
      <c r="AC669" s="49">
        <v>2.391331382501261</v>
      </c>
      <c r="AD669" s="49">
        <v>2.2879324801441032</v>
      </c>
      <c r="AE669" s="49">
        <v>2.1852569311966001</v>
      </c>
      <c r="AF669" s="50">
        <v>2.0831872722021951</v>
      </c>
    </row>
    <row r="670" spans="1:32" hidden="1">
      <c r="A670" s="49" t="s">
        <v>985</v>
      </c>
      <c r="B670" s="49">
        <v>8.8607834965297716</v>
      </c>
      <c r="C670" s="49">
        <v>8.3619909189830963</v>
      </c>
      <c r="D670" s="49">
        <v>7.887490616054361</v>
      </c>
      <c r="E670" s="49">
        <v>7.4301101352548162</v>
      </c>
      <c r="F670" s="49">
        <v>6.9852435532367414</v>
      </c>
      <c r="G670" s="49">
        <v>6.5497596460846994</v>
      </c>
      <c r="H670" s="49">
        <v>6.1214316928044044</v>
      </c>
      <c r="I670" s="49">
        <v>5.6986168893252556</v>
      </c>
      <c r="J670" s="49">
        <v>5.2800652592479844</v>
      </c>
      <c r="K670" s="49">
        <v>4.8648002125623826</v>
      </c>
      <c r="L670" s="49">
        <v>4.4520408855564497</v>
      </c>
      <c r="M670" s="49">
        <v>4.3221129706009851</v>
      </c>
      <c r="N670" s="49">
        <v>4.1964751963442088</v>
      </c>
      <c r="O670" s="49">
        <v>4.0736817479535157</v>
      </c>
      <c r="P670" s="49">
        <v>3.9534805913460129</v>
      </c>
      <c r="Q670" s="49">
        <v>3.834938544827895</v>
      </c>
      <c r="R670" s="49">
        <v>3.7174860347220018</v>
      </c>
      <c r="S670" s="49">
        <v>3.6023302739148439</v>
      </c>
      <c r="T670" s="49">
        <v>3.4886053054818671</v>
      </c>
      <c r="U670" s="49">
        <v>3.3764607077911539</v>
      </c>
      <c r="V670" s="49">
        <v>3.2651898910549622</v>
      </c>
      <c r="W670" s="49">
        <v>3.1548061718230911</v>
      </c>
      <c r="X670" s="49">
        <v>3.0445837465647791</v>
      </c>
      <c r="Y670" s="49">
        <v>2.9355881090474698</v>
      </c>
      <c r="Z670" s="49">
        <v>2.8317501511870931</v>
      </c>
      <c r="AA670" s="49">
        <v>2.7034754706176698</v>
      </c>
      <c r="AB670" s="49">
        <v>2.5945331474038769</v>
      </c>
      <c r="AC670" s="49">
        <v>2.4866451720953648</v>
      </c>
      <c r="AD670" s="49">
        <v>2.3796407661074781</v>
      </c>
      <c r="AE670" s="49">
        <v>2.2733747026891709</v>
      </c>
      <c r="AF670" s="50">
        <v>2.1677222822512729</v>
      </c>
    </row>
    <row r="671" spans="1:32" hidden="1">
      <c r="A671" s="49" t="s">
        <v>986</v>
      </c>
      <c r="B671" s="49">
        <v>9.87826834028664</v>
      </c>
      <c r="C671" s="49">
        <v>9.3239803289261971</v>
      </c>
      <c r="D671" s="49">
        <v>8.7979248187791619</v>
      </c>
      <c r="E671" s="49">
        <v>8.2916305454979131</v>
      </c>
      <c r="F671" s="49">
        <v>7.7996532694907721</v>
      </c>
      <c r="G671" s="49">
        <v>7.3182879033884838</v>
      </c>
      <c r="H671" s="49">
        <v>6.8448958908848709</v>
      </c>
      <c r="I671" s="49">
        <v>6.3775270054002684</v>
      </c>
      <c r="J671" s="49">
        <v>5.914693897752036</v>
      </c>
      <c r="K671" s="49">
        <v>5.455231159421924</v>
      </c>
      <c r="L671" s="49">
        <v>4.9982036719248706</v>
      </c>
      <c r="M671" s="49">
        <v>4.8527205264613142</v>
      </c>
      <c r="N671" s="49">
        <v>4.7122343645138347</v>
      </c>
      <c r="O671" s="49">
        <v>4.57506375513326</v>
      </c>
      <c r="P671" s="49">
        <v>4.4409195010220754</v>
      </c>
      <c r="Q671" s="49">
        <v>4.3087146776814098</v>
      </c>
      <c r="R671" s="49">
        <v>4.1777855251204201</v>
      </c>
      <c r="S671" s="49">
        <v>4.0495486541832317</v>
      </c>
      <c r="T671" s="49">
        <v>3.9229935368306972</v>
      </c>
      <c r="U671" s="49">
        <v>3.7982986393864309</v>
      </c>
      <c r="V671" s="49">
        <v>3.6746377596106639</v>
      </c>
      <c r="W671" s="49">
        <v>3.5519666201632858</v>
      </c>
      <c r="X671" s="49">
        <v>3.4294310550803448</v>
      </c>
      <c r="Y671" s="49">
        <v>3.3082796076264209</v>
      </c>
      <c r="Z671" s="49">
        <v>3.1931188337320791</v>
      </c>
      <c r="AA671" s="49">
        <v>3.0492526544913852</v>
      </c>
      <c r="AB671" s="49">
        <v>2.9279953825658649</v>
      </c>
      <c r="AC671" s="49">
        <v>2.8079124177652219</v>
      </c>
      <c r="AD671" s="49">
        <v>2.6888009061686131</v>
      </c>
      <c r="AE671" s="49">
        <v>2.5704880437122841</v>
      </c>
      <c r="AF671" s="50">
        <v>2.452825155802131</v>
      </c>
    </row>
    <row r="672" spans="1:32" hidden="1">
      <c r="A672" s="49" t="s">
        <v>987</v>
      </c>
      <c r="B672" s="49">
        <v>6.7829716135949827</v>
      </c>
      <c r="C672" s="49">
        <v>6.5996770369651028</v>
      </c>
      <c r="D672" s="49">
        <v>6.4323515884605929</v>
      </c>
      <c r="E672" s="49">
        <v>6.2775066965533464</v>
      </c>
      <c r="F672" s="49">
        <v>6.1326541290606551</v>
      </c>
      <c r="G672" s="49">
        <v>5.9959589511022031</v>
      </c>
      <c r="H672" s="49">
        <v>5.8660303627766002</v>
      </c>
      <c r="I672" s="49">
        <v>5.7417896804263577</v>
      </c>
      <c r="J672" s="49">
        <v>5.6223837535067744</v>
      </c>
      <c r="K672" s="49">
        <v>5.507126312562268</v>
      </c>
      <c r="L672" s="49">
        <v>5.3954571221488434</v>
      </c>
      <c r="M672" s="49">
        <v>5.2826653079972852</v>
      </c>
      <c r="N672" s="49">
        <v>5.1926459204344528</v>
      </c>
      <c r="O672" s="49">
        <v>5.1055542596603454</v>
      </c>
      <c r="P672" s="49">
        <v>5.0215361661714439</v>
      </c>
      <c r="Q672" s="49">
        <v>4.9412897107236082</v>
      </c>
      <c r="R672" s="49">
        <v>4.8626324757042276</v>
      </c>
      <c r="S672" s="49">
        <v>4.7859056288200179</v>
      </c>
      <c r="T672" s="49">
        <v>4.7148826632379999</v>
      </c>
      <c r="U672" s="49">
        <v>4.6435045268704354</v>
      </c>
      <c r="V672" s="49">
        <v>4.5722029317860748</v>
      </c>
      <c r="W672" s="49">
        <v>4.5094942087503016</v>
      </c>
      <c r="X672" s="49">
        <v>4.4493522647576764</v>
      </c>
      <c r="Y672" s="49">
        <v>4.3906030142781098</v>
      </c>
      <c r="Z672" s="49">
        <v>4.3392998287140729</v>
      </c>
      <c r="AA672" s="49">
        <v>4.2342857250111781</v>
      </c>
      <c r="AB672" s="49">
        <v>4.1720115716581772</v>
      </c>
      <c r="AC672" s="49">
        <v>4.1118066957692756</v>
      </c>
      <c r="AD672" s="49">
        <v>4.0535013988541158</v>
      </c>
      <c r="AE672" s="49">
        <v>3.9969472125221479</v>
      </c>
      <c r="AF672" s="50">
        <v>3.9420134667412161</v>
      </c>
    </row>
    <row r="673" spans="1:32" hidden="1">
      <c r="A673" s="49" t="s">
        <v>988</v>
      </c>
      <c r="B673" s="49">
        <v>7.3406865300259208</v>
      </c>
      <c r="C673" s="49">
        <v>7.1066193594092013</v>
      </c>
      <c r="D673" s="49">
        <v>6.9035688255163929</v>
      </c>
      <c r="E673" s="49">
        <v>6.7226394747318281</v>
      </c>
      <c r="F673" s="49">
        <v>6.558220809010562</v>
      </c>
      <c r="G673" s="49">
        <v>6.4065542593007621</v>
      </c>
      <c r="H673" s="49">
        <v>6.2650026251403421</v>
      </c>
      <c r="I673" s="49">
        <v>6.131646309788283</v>
      </c>
      <c r="J673" s="49">
        <v>6.0050456570735982</v>
      </c>
      <c r="K673" s="49">
        <v>5.8840937925180823</v>
      </c>
      <c r="L673" s="49">
        <v>5.7679216287807726</v>
      </c>
      <c r="M673" s="49">
        <v>5.6166162117692053</v>
      </c>
      <c r="N673" s="49">
        <v>5.4841376165645617</v>
      </c>
      <c r="O673" s="49">
        <v>5.3639878803516829</v>
      </c>
      <c r="P673" s="49">
        <v>5.2534728761893339</v>
      </c>
      <c r="Q673" s="49">
        <v>5.1509304488675358</v>
      </c>
      <c r="R673" s="49">
        <v>5.055818741846223</v>
      </c>
      <c r="S673" s="49">
        <v>4.965398969203898</v>
      </c>
      <c r="T673" s="49">
        <v>4.8798956909995237</v>
      </c>
      <c r="U673" s="49">
        <v>4.7996694763150742</v>
      </c>
      <c r="V673" s="49">
        <v>4.7212090586936277</v>
      </c>
      <c r="W673" s="49">
        <v>4.6329750354410688</v>
      </c>
      <c r="X673" s="49">
        <v>4.5484964052206527</v>
      </c>
      <c r="Y673" s="49">
        <v>4.469149508098786</v>
      </c>
      <c r="Z673" s="49">
        <v>4.3976550034984063</v>
      </c>
      <c r="AA673" s="49">
        <v>4.2949961097993352</v>
      </c>
      <c r="AB673" s="49">
        <v>4.2227974506787707</v>
      </c>
      <c r="AC673" s="49">
        <v>4.1542108910754258</v>
      </c>
      <c r="AD673" s="49">
        <v>4.0888014011806213</v>
      </c>
      <c r="AE673" s="49">
        <v>4.0262110878911281</v>
      </c>
      <c r="AF673" s="50">
        <v>3.966141956532856</v>
      </c>
    </row>
    <row r="674" spans="1:32" hidden="1">
      <c r="A674" s="49" t="s">
        <v>989</v>
      </c>
      <c r="B674" s="49">
        <v>9.1757209091697689</v>
      </c>
      <c r="C674" s="49">
        <v>8.8844033908304709</v>
      </c>
      <c r="D674" s="49">
        <v>8.6335678825472293</v>
      </c>
      <c r="E674" s="49">
        <v>8.4116576444624069</v>
      </c>
      <c r="F674" s="49">
        <v>8.2113863451914835</v>
      </c>
      <c r="G674" s="49">
        <v>8.0278749264419424</v>
      </c>
      <c r="H674" s="49">
        <v>7.8577018532914753</v>
      </c>
      <c r="I674" s="49">
        <v>7.6983782529527556</v>
      </c>
      <c r="J674" s="49">
        <v>7.5480389987306147</v>
      </c>
      <c r="K674" s="49">
        <v>7.4052514487370784</v>
      </c>
      <c r="L674" s="49">
        <v>7.2688919932985483</v>
      </c>
      <c r="M674" s="49">
        <v>7.0761434908575174</v>
      </c>
      <c r="N674" s="49">
        <v>6.9080064824465586</v>
      </c>
      <c r="O674" s="49">
        <v>6.7559677070653326</v>
      </c>
      <c r="P674" s="49">
        <v>6.6164977945506047</v>
      </c>
      <c r="Q674" s="49">
        <v>6.4874195271623458</v>
      </c>
      <c r="R674" s="49">
        <v>6.3680234640428672</v>
      </c>
      <c r="S674" s="49">
        <v>6.2547220785686291</v>
      </c>
      <c r="T674" s="49">
        <v>6.1478101264394907</v>
      </c>
      <c r="U674" s="49">
        <v>6.0477605062770046</v>
      </c>
      <c r="V674" s="49">
        <v>5.9499739479382026</v>
      </c>
      <c r="W674" s="49">
        <v>5.8393340539353904</v>
      </c>
      <c r="X674" s="49">
        <v>5.7335672392984476</v>
      </c>
      <c r="Y674" s="49">
        <v>5.6344778417825427</v>
      </c>
      <c r="Z674" s="49">
        <v>5.5456318013455341</v>
      </c>
      <c r="AA674" s="49">
        <v>5.4159088615161499</v>
      </c>
      <c r="AB674" s="49">
        <v>5.3260519820005428</v>
      </c>
      <c r="AC674" s="49">
        <v>5.240885641311011</v>
      </c>
      <c r="AD674" s="49">
        <v>5.1598408269484564</v>
      </c>
      <c r="AE674" s="49">
        <v>5.0824495150533551</v>
      </c>
      <c r="AF674" s="50">
        <v>5.0083220988564872</v>
      </c>
    </row>
    <row r="675" spans="1:32" hidden="1">
      <c r="A675" s="49" t="s">
        <v>990</v>
      </c>
      <c r="B675" s="49">
        <v>4.23807324908773</v>
      </c>
      <c r="C675" s="49">
        <v>4.052417271862609</v>
      </c>
      <c r="D675" s="49">
        <v>3.8865988765920889</v>
      </c>
      <c r="E675" s="49">
        <v>3.735047136503638</v>
      </c>
      <c r="F675" s="49">
        <v>3.594212662037918</v>
      </c>
      <c r="G675" s="49">
        <v>3.4617051163944992</v>
      </c>
      <c r="H675" s="49">
        <v>3.3358436564048808</v>
      </c>
      <c r="I675" s="49">
        <v>3.2154046591740539</v>
      </c>
      <c r="J675" s="49">
        <v>3.099471643097977</v>
      </c>
      <c r="K675" s="49">
        <v>2.9873416454927599</v>
      </c>
      <c r="L675" s="49">
        <v>2.8784644734096099</v>
      </c>
      <c r="M675" s="49">
        <v>2.8086160142229799</v>
      </c>
      <c r="N675" s="49">
        <v>2.7433187611892591</v>
      </c>
      <c r="O675" s="49">
        <v>2.6811368757450058</v>
      </c>
      <c r="P675" s="49">
        <v>2.6218186922856188</v>
      </c>
      <c r="Q675" s="49">
        <v>2.5644342093701948</v>
      </c>
      <c r="R675" s="49">
        <v>2.508413174886313</v>
      </c>
      <c r="S675" s="49">
        <v>2.4549565309614749</v>
      </c>
      <c r="T675" s="49">
        <v>2.4031998621346808</v>
      </c>
      <c r="U675" s="49">
        <v>2.3532912015341041</v>
      </c>
      <c r="V675" s="49">
        <v>2.3045226641268099</v>
      </c>
      <c r="W675" s="49">
        <v>2.255372114422054</v>
      </c>
      <c r="X675" s="49">
        <v>2.2069186907250469</v>
      </c>
      <c r="Y675" s="49">
        <v>2.1602405938828522</v>
      </c>
      <c r="Z675" s="49">
        <v>2.1193391798271422</v>
      </c>
      <c r="AA675" s="49">
        <v>2.054133837588394</v>
      </c>
      <c r="AB675" s="49">
        <v>2.0090874338448819</v>
      </c>
      <c r="AC675" s="49">
        <v>1.9656671678351521</v>
      </c>
      <c r="AD675" s="49">
        <v>1.923711659401397</v>
      </c>
      <c r="AE675" s="49">
        <v>1.8830843665249291</v>
      </c>
      <c r="AF675" s="50">
        <v>1.843668731102273</v>
      </c>
    </row>
    <row r="676" spans="1:32" hidden="1">
      <c r="A676" s="49" t="s">
        <v>991</v>
      </c>
      <c r="B676" s="49">
        <v>4.8351000157876598</v>
      </c>
      <c r="C676" s="49">
        <v>4.6222181822179857</v>
      </c>
      <c r="D676" s="49">
        <v>4.4326500602289141</v>
      </c>
      <c r="E676" s="49">
        <v>4.2598291737857892</v>
      </c>
      <c r="F676" s="49">
        <v>4.0995714832106938</v>
      </c>
      <c r="G676" s="49">
        <v>3.949059007035399</v>
      </c>
      <c r="H676" s="49">
        <v>3.8063100220647228</v>
      </c>
      <c r="I676" s="49">
        <v>3.6698817480329251</v>
      </c>
      <c r="J676" s="49">
        <v>3.5386934644324319</v>
      </c>
      <c r="K676" s="49">
        <v>3.411916161905121</v>
      </c>
      <c r="L676" s="49">
        <v>3.2889009364468902</v>
      </c>
      <c r="M676" s="49">
        <v>3.2086553621350409</v>
      </c>
      <c r="N676" s="49">
        <v>3.1337255985808312</v>
      </c>
      <c r="O676" s="49">
        <v>3.0624295742748822</v>
      </c>
      <c r="P676" s="49">
        <v>2.9944733102935062</v>
      </c>
      <c r="Q676" s="49">
        <v>2.928767085843579</v>
      </c>
      <c r="R676" s="49">
        <v>2.8646427326316282</v>
      </c>
      <c r="S676" s="49">
        <v>2.8035096482259161</v>
      </c>
      <c r="T676" s="49">
        <v>2.7443546164860542</v>
      </c>
      <c r="U676" s="49">
        <v>2.6873519808220938</v>
      </c>
      <c r="V676" s="49">
        <v>2.631671754876479</v>
      </c>
      <c r="W676" s="49">
        <v>2.5755255692049328</v>
      </c>
      <c r="X676" s="49">
        <v>2.5201826797434341</v>
      </c>
      <c r="Y676" s="49">
        <v>2.4669080562969041</v>
      </c>
      <c r="Z676" s="49">
        <v>2.4203949395817208</v>
      </c>
      <c r="AA676" s="49">
        <v>2.3453612817240952</v>
      </c>
      <c r="AB676" s="49">
        <v>2.293959572690297</v>
      </c>
      <c r="AC676" s="49">
        <v>2.244450957886944</v>
      </c>
      <c r="AD676" s="49">
        <v>2.1966459743483489</v>
      </c>
      <c r="AE676" s="49">
        <v>2.1503843506510312</v>
      </c>
      <c r="AF676" s="50">
        <v>2.1055293015908849</v>
      </c>
    </row>
    <row r="677" spans="1:32" hidden="1">
      <c r="A677" s="49" t="s">
        <v>992</v>
      </c>
      <c r="B677" s="49">
        <v>9.2452689888751802</v>
      </c>
      <c r="C677" s="49">
        <v>8.8847228074047511</v>
      </c>
      <c r="D677" s="49">
        <v>8.5383303801670696</v>
      </c>
      <c r="E677" s="49">
        <v>8.2022434616028637</v>
      </c>
      <c r="F677" s="49">
        <v>7.8736624729456359</v>
      </c>
      <c r="G677" s="49">
        <v>7.5504706792693508</v>
      </c>
      <c r="H677" s="49">
        <v>7.2310132162193401</v>
      </c>
      <c r="I677" s="49">
        <v>6.9139572157710703</v>
      </c>
      <c r="J677" s="49">
        <v>6.5981997202356526</v>
      </c>
      <c r="K677" s="49">
        <v>6.2828049781750046</v>
      </c>
      <c r="L677" s="49">
        <v>5.966960463455445</v>
      </c>
      <c r="M677" s="49">
        <v>5.8342488998932609</v>
      </c>
      <c r="N677" s="49">
        <v>5.7214886557451248</v>
      </c>
      <c r="O677" s="49">
        <v>5.6106689835052874</v>
      </c>
      <c r="P677" s="49">
        <v>5.501938990178278</v>
      </c>
      <c r="Q677" s="49">
        <v>5.395953252406728</v>
      </c>
      <c r="R677" s="49">
        <v>5.2907293484919364</v>
      </c>
      <c r="S677" s="49">
        <v>5.1865891859840669</v>
      </c>
      <c r="T677" s="49">
        <v>5.0870094981240346</v>
      </c>
      <c r="U677" s="49">
        <v>4.9864383450224272</v>
      </c>
      <c r="V677" s="49">
        <v>4.8852741294108837</v>
      </c>
      <c r="W677" s="49">
        <v>4.7942508482750386</v>
      </c>
      <c r="X677" s="49">
        <v>4.7045235732613779</v>
      </c>
      <c r="Y677" s="49">
        <v>4.6149986811481636</v>
      </c>
      <c r="Z677" s="49">
        <v>4.531244884231346</v>
      </c>
      <c r="AA677" s="49">
        <v>4.3968465943551838</v>
      </c>
      <c r="AB677" s="49">
        <v>4.3007381169334371</v>
      </c>
      <c r="AC677" s="49">
        <v>4.2053988056078886</v>
      </c>
      <c r="AD677" s="49">
        <v>4.1106549487053767</v>
      </c>
      <c r="AE677" s="49">
        <v>4.0163507576113124</v>
      </c>
      <c r="AF677" s="50">
        <v>3.922345242616744</v>
      </c>
    </row>
    <row r="678" spans="1:32" hidden="1">
      <c r="A678" s="49" t="s">
        <v>993</v>
      </c>
      <c r="B678" s="49">
        <v>9.5600856724594134</v>
      </c>
      <c r="C678" s="49">
        <v>9.1607020861288131</v>
      </c>
      <c r="D678" s="49">
        <v>8.7902435637874987</v>
      </c>
      <c r="E678" s="49">
        <v>8.4395101400545371</v>
      </c>
      <c r="F678" s="49">
        <v>8.102625585738938</v>
      </c>
      <c r="G678" s="49">
        <v>7.7755865741827126</v>
      </c>
      <c r="H678" s="49">
        <v>7.4555218616454439</v>
      </c>
      <c r="I678" s="49">
        <v>7.1402820725562153</v>
      </c>
      <c r="J678" s="49">
        <v>6.8281976580091701</v>
      </c>
      <c r="K678" s="49">
        <v>6.5179285466672994</v>
      </c>
      <c r="L678" s="49">
        <v>6.208366665479188</v>
      </c>
      <c r="M678" s="49">
        <v>6.0448605052590034</v>
      </c>
      <c r="N678" s="49">
        <v>5.8974253428257706</v>
      </c>
      <c r="O678" s="49">
        <v>5.7602851699323852</v>
      </c>
      <c r="P678" s="49">
        <v>5.631064124918832</v>
      </c>
      <c r="Q678" s="49">
        <v>5.5083038829254392</v>
      </c>
      <c r="R678" s="49">
        <v>5.3915516485519941</v>
      </c>
      <c r="S678" s="49">
        <v>5.2783540489047152</v>
      </c>
      <c r="T678" s="49">
        <v>5.168938428825351</v>
      </c>
      <c r="U678" s="49">
        <v>5.0636562475774376</v>
      </c>
      <c r="V678" s="49">
        <v>4.9593271394336682</v>
      </c>
      <c r="W678" s="49">
        <v>4.8476045525767084</v>
      </c>
      <c r="X678" s="49">
        <v>4.7383732584097684</v>
      </c>
      <c r="Y678" s="49">
        <v>4.6328989997705214</v>
      </c>
      <c r="Z678" s="49">
        <v>4.5336810509287417</v>
      </c>
      <c r="AA678" s="49">
        <v>4.4049798048102371</v>
      </c>
      <c r="AB678" s="49">
        <v>4.3032368900361746</v>
      </c>
      <c r="AC678" s="49">
        <v>4.2038702339636513</v>
      </c>
      <c r="AD678" s="49">
        <v>4.1064798782392478</v>
      </c>
      <c r="AE678" s="49">
        <v>4.0107343759334571</v>
      </c>
      <c r="AF678" s="50">
        <v>3.9163553138131642</v>
      </c>
    </row>
    <row r="679" spans="1:32" hidden="1">
      <c r="A679" s="49" t="s">
        <v>994</v>
      </c>
      <c r="B679" s="49">
        <v>11.21561809306375</v>
      </c>
      <c r="C679" s="49">
        <v>10.759490435921011</v>
      </c>
      <c r="D679" s="49">
        <v>10.340560450039661</v>
      </c>
      <c r="E679" s="49">
        <v>9.9472553422427943</v>
      </c>
      <c r="F679" s="49">
        <v>9.572199798718863</v>
      </c>
      <c r="G679" s="49">
        <v>9.2103841099150756</v>
      </c>
      <c r="H679" s="49">
        <v>8.8582290169878348</v>
      </c>
      <c r="I679" s="49">
        <v>8.5130680454433509</v>
      </c>
      <c r="J679" s="49">
        <v>8.1728421835757263</v>
      </c>
      <c r="K679" s="49">
        <v>7.8359103269557604</v>
      </c>
      <c r="L679" s="49">
        <v>7.500926471007805</v>
      </c>
      <c r="M679" s="49">
        <v>7.3054415777831254</v>
      </c>
      <c r="N679" s="49">
        <v>7.1306614395321137</v>
      </c>
      <c r="O679" s="49">
        <v>6.9691675057472473</v>
      </c>
      <c r="P679" s="49">
        <v>6.8179142717642591</v>
      </c>
      <c r="Q679" s="49">
        <v>6.6750350657481334</v>
      </c>
      <c r="R679" s="49">
        <v>6.5399584814997427</v>
      </c>
      <c r="S679" s="49">
        <v>6.4095272426272389</v>
      </c>
      <c r="T679" s="49">
        <v>6.2840435387098852</v>
      </c>
      <c r="U679" s="49">
        <v>6.1639709431196694</v>
      </c>
      <c r="V679" s="49">
        <v>6.045203418609951</v>
      </c>
      <c r="W679" s="49">
        <v>5.9162682163752924</v>
      </c>
      <c r="X679" s="49">
        <v>5.7906795416438754</v>
      </c>
      <c r="Y679" s="49">
        <v>5.6700879161647464</v>
      </c>
      <c r="Z679" s="49">
        <v>5.5577482155262734</v>
      </c>
      <c r="AA679" s="49">
        <v>5.4072921545229029</v>
      </c>
      <c r="AB679" s="49">
        <v>5.2919568210640984</v>
      </c>
      <c r="AC679" s="49">
        <v>5.1798664898089859</v>
      </c>
      <c r="AD679" s="49">
        <v>5.070512480813651</v>
      </c>
      <c r="AE679" s="49">
        <v>4.9634743978411278</v>
      </c>
      <c r="AF679" s="50">
        <v>4.8584002239361803</v>
      </c>
    </row>
    <row r="680" spans="1:32" hidden="1">
      <c r="A680" s="49" t="s">
        <v>995</v>
      </c>
      <c r="B680" s="49">
        <v>8.8865687794745352</v>
      </c>
      <c r="C680" s="49">
        <v>8.3878280203199811</v>
      </c>
      <c r="D680" s="49">
        <v>7.9136418923560958</v>
      </c>
      <c r="E680" s="49">
        <v>7.4566075937816869</v>
      </c>
      <c r="F680" s="49">
        <v>7.0119651729670434</v>
      </c>
      <c r="G680" s="49">
        <v>6.5764732199317129</v>
      </c>
      <c r="H680" s="49">
        <v>6.1478216159774686</v>
      </c>
      <c r="I680" s="49">
        <v>5.7243013034584731</v>
      </c>
      <c r="J680" s="49">
        <v>5.3046074105155716</v>
      </c>
      <c r="K680" s="49">
        <v>4.8877161658253829</v>
      </c>
      <c r="L680" s="49">
        <v>4.472804847600985</v>
      </c>
      <c r="M680" s="49">
        <v>4.3422580786423026</v>
      </c>
      <c r="N680" s="49">
        <v>4.2160409022200982</v>
      </c>
      <c r="O680" s="49">
        <v>4.0927049280102032</v>
      </c>
      <c r="P680" s="49">
        <v>3.9720014149757179</v>
      </c>
      <c r="Q680" s="49">
        <v>3.852993881142222</v>
      </c>
      <c r="R680" s="49">
        <v>3.7351103734964788</v>
      </c>
      <c r="S680" s="49">
        <v>3.6195724576805288</v>
      </c>
      <c r="T680" s="49">
        <v>3.505509271030856</v>
      </c>
      <c r="U680" s="49">
        <v>3.3930749973041072</v>
      </c>
      <c r="V680" s="49">
        <v>3.2815574302660688</v>
      </c>
      <c r="W680" s="49">
        <v>3.1709700849935212</v>
      </c>
      <c r="X680" s="49">
        <v>3.060456300214041</v>
      </c>
      <c r="Y680" s="49">
        <v>2.951087776936431</v>
      </c>
      <c r="Z680" s="49">
        <v>2.8468159612479949</v>
      </c>
      <c r="AA680" s="49">
        <v>2.717852403226352</v>
      </c>
      <c r="AB680" s="49">
        <v>2.608256816168752</v>
      </c>
      <c r="AC680" s="49">
        <v>2.499612566905665</v>
      </c>
      <c r="AD680" s="49">
        <v>2.391740570116399</v>
      </c>
      <c r="AE680" s="49">
        <v>2.2844879320602791</v>
      </c>
      <c r="AF680" s="50">
        <v>2.1777227816869891</v>
      </c>
    </row>
    <row r="681" spans="1:32" hidden="1">
      <c r="A681" s="49" t="s">
        <v>996</v>
      </c>
      <c r="B681" s="49">
        <v>9.9481154788141382</v>
      </c>
      <c r="C681" s="49">
        <v>9.3911824392093628</v>
      </c>
      <c r="D681" s="49">
        <v>8.862611848190193</v>
      </c>
      <c r="E681" s="49">
        <v>8.3537949368474642</v>
      </c>
      <c r="F681" s="49">
        <v>7.8591948014102098</v>
      </c>
      <c r="G681" s="49">
        <v>7.375039385244591</v>
      </c>
      <c r="H681" s="49">
        <v>6.8986388054144152</v>
      </c>
      <c r="I681" s="49">
        <v>6.4280014655059903</v>
      </c>
      <c r="J681" s="49">
        <v>5.9616051901347999</v>
      </c>
      <c r="K681" s="49">
        <v>5.4982541361860626</v>
      </c>
      <c r="L681" s="49">
        <v>5.0369857274335894</v>
      </c>
      <c r="M681" s="49">
        <v>4.8903071355185386</v>
      </c>
      <c r="N681" s="49">
        <v>4.7486245906488316</v>
      </c>
      <c r="O681" s="49">
        <v>4.6102447391869958</v>
      </c>
      <c r="P681" s="49">
        <v>4.4748714265053948</v>
      </c>
      <c r="Q681" s="49">
        <v>4.3414121366245739</v>
      </c>
      <c r="R681" s="49">
        <v>4.2092001541526924</v>
      </c>
      <c r="S681" s="49">
        <v>4.0796461582886003</v>
      </c>
      <c r="T681" s="49">
        <v>3.9517368109416862</v>
      </c>
      <c r="U681" s="49">
        <v>3.8256461333094478</v>
      </c>
      <c r="V681" s="49">
        <v>3.7005477131274489</v>
      </c>
      <c r="W681" s="49">
        <v>3.5766180594925281</v>
      </c>
      <c r="X681" s="49">
        <v>3.4528663707022731</v>
      </c>
      <c r="Y681" s="49">
        <v>3.3305386169395188</v>
      </c>
      <c r="Z681" s="49">
        <v>3.2142332435012162</v>
      </c>
      <c r="AA681" s="49">
        <v>3.069334570137134</v>
      </c>
      <c r="AB681" s="49">
        <v>2.9470359663963182</v>
      </c>
      <c r="AC681" s="49">
        <v>2.825961990413933</v>
      </c>
      <c r="AD681" s="49">
        <v>2.7059138212689331</v>
      </c>
      <c r="AE681" s="49">
        <v>2.5867223761118598</v>
      </c>
      <c r="AF681" s="50">
        <v>2.4682424598831481</v>
      </c>
    </row>
    <row r="682" spans="1:32" hidden="1">
      <c r="A682" s="49" t="s">
        <v>997</v>
      </c>
      <c r="B682" s="49">
        <v>5.5294042031361821</v>
      </c>
      <c r="C682" s="49">
        <v>5.3527021025584336</v>
      </c>
      <c r="D682" s="49">
        <v>5.1993524463418739</v>
      </c>
      <c r="E682" s="49">
        <v>5.0627019833602809</v>
      </c>
      <c r="F682" s="49">
        <v>4.9385560773275321</v>
      </c>
      <c r="G682" s="49">
        <v>4.8241060392716451</v>
      </c>
      <c r="H682" s="49">
        <v>4.7173823273866606</v>
      </c>
      <c r="I682" s="49">
        <v>4.6169523691472856</v>
      </c>
      <c r="J682" s="49">
        <v>4.5217427098866558</v>
      </c>
      <c r="K682" s="49">
        <v>4.4309288987866093</v>
      </c>
      <c r="L682" s="49">
        <v>4.3438644143093583</v>
      </c>
      <c r="M682" s="49">
        <v>4.2298518625919899</v>
      </c>
      <c r="N682" s="49">
        <v>4.1300449928450176</v>
      </c>
      <c r="O682" s="49">
        <v>4.0395402359682411</v>
      </c>
      <c r="P682" s="49">
        <v>3.9563045329189639</v>
      </c>
      <c r="Q682" s="49">
        <v>3.879083586916336</v>
      </c>
      <c r="R682" s="49">
        <v>3.8074685181207562</v>
      </c>
      <c r="S682" s="49">
        <v>3.739392564728766</v>
      </c>
      <c r="T682" s="49">
        <v>3.67502521131376</v>
      </c>
      <c r="U682" s="49">
        <v>3.614638579258981</v>
      </c>
      <c r="V682" s="49">
        <v>3.5555829639347958</v>
      </c>
      <c r="W682" s="49">
        <v>3.4891515861299518</v>
      </c>
      <c r="X682" s="49">
        <v>3.4255528539153208</v>
      </c>
      <c r="Y682" s="49">
        <v>3.3658255211389831</v>
      </c>
      <c r="Z682" s="49">
        <v>3.3120228966218228</v>
      </c>
      <c r="AA682" s="49">
        <v>3.2347002158345459</v>
      </c>
      <c r="AB682" s="49">
        <v>3.180363730490634</v>
      </c>
      <c r="AC682" s="49">
        <v>3.128752145093102</v>
      </c>
      <c r="AD682" s="49">
        <v>3.0795372295672441</v>
      </c>
      <c r="AE682" s="49">
        <v>3.0324489561783849</v>
      </c>
      <c r="AF682" s="50">
        <v>2.9872624924907938</v>
      </c>
    </row>
    <row r="683" spans="1:32" hidden="1">
      <c r="A683" s="49" t="s">
        <v>998</v>
      </c>
      <c r="B683" s="49">
        <v>6.8474017582289868</v>
      </c>
      <c r="C683" s="49">
        <v>6.6298744252417183</v>
      </c>
      <c r="D683" s="49">
        <v>6.4426108190576077</v>
      </c>
      <c r="E683" s="49">
        <v>6.2769894353766214</v>
      </c>
      <c r="F683" s="49">
        <v>6.1275751488472032</v>
      </c>
      <c r="G683" s="49">
        <v>5.9907289704506672</v>
      </c>
      <c r="H683" s="49">
        <v>5.8638993793807268</v>
      </c>
      <c r="I683" s="49">
        <v>5.7452307021497564</v>
      </c>
      <c r="J683" s="49">
        <v>5.6333326239709578</v>
      </c>
      <c r="K683" s="49">
        <v>5.5271374888417339</v>
      </c>
      <c r="L683" s="49">
        <v>5.4258081942928307</v>
      </c>
      <c r="M683" s="49">
        <v>5.2818422220490309</v>
      </c>
      <c r="N683" s="49">
        <v>5.1562851398244831</v>
      </c>
      <c r="O683" s="49">
        <v>5.042768655636209</v>
      </c>
      <c r="P683" s="49">
        <v>4.9386527851975686</v>
      </c>
      <c r="Q683" s="49">
        <v>4.8423090158009758</v>
      </c>
      <c r="R683" s="49">
        <v>4.7532068800996612</v>
      </c>
      <c r="S683" s="49">
        <v>4.6686625827515993</v>
      </c>
      <c r="T683" s="49">
        <v>4.5888968331169089</v>
      </c>
      <c r="U683" s="49">
        <v>4.5142636375462093</v>
      </c>
      <c r="V683" s="49">
        <v>4.4413220197645238</v>
      </c>
      <c r="W683" s="49">
        <v>4.3587538241548458</v>
      </c>
      <c r="X683" s="49">
        <v>4.2798309441111666</v>
      </c>
      <c r="Y683" s="49">
        <v>4.2059039040984283</v>
      </c>
      <c r="Z683" s="49">
        <v>4.1396416871533646</v>
      </c>
      <c r="AA683" s="49">
        <v>4.0427893479436836</v>
      </c>
      <c r="AB683" s="49">
        <v>3.9757694782272859</v>
      </c>
      <c r="AC683" s="49">
        <v>3.9122599153989719</v>
      </c>
      <c r="AD683" s="49">
        <v>3.851835146559587</v>
      </c>
      <c r="AE683" s="49">
        <v>3.7941451805404309</v>
      </c>
      <c r="AF683" s="50">
        <v>3.738898667834508</v>
      </c>
    </row>
    <row r="684" spans="1:32" hidden="1">
      <c r="A684" s="49" t="s">
        <v>999</v>
      </c>
      <c r="B684" s="49">
        <v>4.6516396743935324</v>
      </c>
      <c r="C684" s="49">
        <v>4.4449973357380568</v>
      </c>
      <c r="D684" s="49">
        <v>4.2618908159849376</v>
      </c>
      <c r="E684" s="49">
        <v>4.0956879879386978</v>
      </c>
      <c r="F684" s="49">
        <v>3.9421632927577499</v>
      </c>
      <c r="G684" s="49">
        <v>3.7984710128529668</v>
      </c>
      <c r="H684" s="49">
        <v>3.662610093570513</v>
      </c>
      <c r="I684" s="49">
        <v>3.5331238185789919</v>
      </c>
      <c r="J684" s="49">
        <v>3.4089211417027441</v>
      </c>
      <c r="K684" s="49">
        <v>3.2891652280519201</v>
      </c>
      <c r="L684" s="49">
        <v>3.173201129914391</v>
      </c>
      <c r="M684" s="49">
        <v>3.0949219419613678</v>
      </c>
      <c r="N684" s="49">
        <v>3.0219984932349711</v>
      </c>
      <c r="O684" s="49">
        <v>2.952726779630432</v>
      </c>
      <c r="P684" s="49">
        <v>2.886809429580095</v>
      </c>
      <c r="Q684" s="49">
        <v>2.823142628766349</v>
      </c>
      <c r="R684" s="49">
        <v>2.7610497262443539</v>
      </c>
      <c r="S684" s="49">
        <v>2.7019595208550489</v>
      </c>
      <c r="T684" s="49">
        <v>2.644845662536667</v>
      </c>
      <c r="U684" s="49">
        <v>2.5898852944069279</v>
      </c>
      <c r="V684" s="49">
        <v>2.5362377052068901</v>
      </c>
      <c r="W684" s="49">
        <v>2.482092739431828</v>
      </c>
      <c r="X684" s="49">
        <v>2.4287351660276402</v>
      </c>
      <c r="Y684" s="49">
        <v>2.377447363370607</v>
      </c>
      <c r="Z684" s="49">
        <v>2.3329860934489619</v>
      </c>
      <c r="AA684" s="49">
        <v>2.2595949680739098</v>
      </c>
      <c r="AB684" s="49">
        <v>2.2101285562122581</v>
      </c>
      <c r="AC684" s="49">
        <v>2.162555842713402</v>
      </c>
      <c r="AD684" s="49">
        <v>2.116685159989407</v>
      </c>
      <c r="AE684" s="49">
        <v>2.0723544192703369</v>
      </c>
      <c r="AF684" s="50">
        <v>2.029425328462799</v>
      </c>
    </row>
    <row r="685" spans="1:32" hidden="1">
      <c r="A685" s="49" t="s">
        <v>1000</v>
      </c>
      <c r="B685" s="49">
        <v>7.4037350611513064</v>
      </c>
      <c r="C685" s="49">
        <v>7.0830904326906197</v>
      </c>
      <c r="D685" s="49">
        <v>6.7842217432498693</v>
      </c>
      <c r="E685" s="49">
        <v>6.5006197727371671</v>
      </c>
      <c r="F685" s="49">
        <v>6.2281546464780799</v>
      </c>
      <c r="G685" s="49">
        <v>5.964039105133832</v>
      </c>
      <c r="H685" s="49">
        <v>5.7062994232118296</v>
      </c>
      <c r="I685" s="49">
        <v>5.4534826826881826</v>
      </c>
      <c r="J685" s="49">
        <v>5.2044842752477551</v>
      </c>
      <c r="K685" s="49">
        <v>4.9584409648287053</v>
      </c>
      <c r="L685" s="49">
        <v>4.7146617661384926</v>
      </c>
      <c r="M685" s="49">
        <v>4.5897085204091201</v>
      </c>
      <c r="N685" s="49">
        <v>4.4766708320716004</v>
      </c>
      <c r="O685" s="49">
        <v>4.3713005692782918</v>
      </c>
      <c r="P685" s="49">
        <v>4.2718544002583112</v>
      </c>
      <c r="Q685" s="49">
        <v>4.1772641315394692</v>
      </c>
      <c r="R685" s="49">
        <v>4.0872036976092474</v>
      </c>
      <c r="S685" s="49">
        <v>3.9998647528201321</v>
      </c>
      <c r="T685" s="49">
        <v>3.9154215560419119</v>
      </c>
      <c r="U685" s="49">
        <v>3.8341410286891602</v>
      </c>
      <c r="V685" s="49">
        <v>3.7536701047834962</v>
      </c>
      <c r="W685" s="49">
        <v>3.667268004263009</v>
      </c>
      <c r="X685" s="49">
        <v>3.582867124405539</v>
      </c>
      <c r="Y685" s="49">
        <v>3.5014181443639769</v>
      </c>
      <c r="Z685" s="49">
        <v>3.4247935043327788</v>
      </c>
      <c r="AA685" s="49">
        <v>3.3263843127386239</v>
      </c>
      <c r="AB685" s="49">
        <v>3.2482256550980511</v>
      </c>
      <c r="AC685" s="49">
        <v>3.172029996515056</v>
      </c>
      <c r="AD685" s="49">
        <v>3.0975101028489971</v>
      </c>
      <c r="AE685" s="49">
        <v>3.024429448852537</v>
      </c>
      <c r="AF685" s="50">
        <v>2.9525908294515868</v>
      </c>
    </row>
    <row r="686" spans="1:32" hidden="1">
      <c r="A686" s="49" t="s">
        <v>1001</v>
      </c>
      <c r="B686" s="49">
        <v>8.5416355945380094</v>
      </c>
      <c r="C686" s="49">
        <v>8.1829440300653147</v>
      </c>
      <c r="D686" s="49">
        <v>7.8520602598218368</v>
      </c>
      <c r="E686" s="49">
        <v>7.5408208031802051</v>
      </c>
      <c r="F686" s="49">
        <v>7.2440551444471684</v>
      </c>
      <c r="G686" s="49">
        <v>6.9582814645720639</v>
      </c>
      <c r="H686" s="49">
        <v>6.6810411778077414</v>
      </c>
      <c r="I686" s="49">
        <v>6.4105308382906196</v>
      </c>
      <c r="J686" s="49">
        <v>6.1453852874927044</v>
      </c>
      <c r="K686" s="49">
        <v>5.8845432599858158</v>
      </c>
      <c r="L686" s="49">
        <v>5.6271605451502076</v>
      </c>
      <c r="M686" s="49">
        <v>5.4798234832461628</v>
      </c>
      <c r="N686" s="49">
        <v>5.3477782710901778</v>
      </c>
      <c r="O686" s="49">
        <v>5.225576805117969</v>
      </c>
      <c r="P686" s="49">
        <v>5.1109861226744799</v>
      </c>
      <c r="Q686" s="49">
        <v>5.0026392197947773</v>
      </c>
      <c r="R686" s="49">
        <v>4.9001226419410671</v>
      </c>
      <c r="S686" s="49">
        <v>4.8011139376808876</v>
      </c>
      <c r="T686" s="49">
        <v>4.7058412508495477</v>
      </c>
      <c r="U686" s="49">
        <v>4.6146524747135134</v>
      </c>
      <c r="V686" s="49">
        <v>4.5245192137185768</v>
      </c>
      <c r="W686" s="49">
        <v>4.4264361845041433</v>
      </c>
      <c r="X686" s="49">
        <v>4.3309659099048678</v>
      </c>
      <c r="Y686" s="49">
        <v>4.2393384126551803</v>
      </c>
      <c r="Z686" s="49">
        <v>4.1539751262389339</v>
      </c>
      <c r="AA686" s="49">
        <v>4.0405297174715704</v>
      </c>
      <c r="AB686" s="49">
        <v>3.9532626602747478</v>
      </c>
      <c r="AC686" s="49">
        <v>3.8685755288487012</v>
      </c>
      <c r="AD686" s="49">
        <v>3.7861009205924261</v>
      </c>
      <c r="AE686" s="49">
        <v>3.7055365455316491</v>
      </c>
      <c r="AF686" s="50">
        <v>3.6266306035060851</v>
      </c>
    </row>
    <row r="687" spans="1:32" hidden="1">
      <c r="A687" s="49" t="s">
        <v>1002</v>
      </c>
      <c r="B687" s="49">
        <v>9.2553912171439841</v>
      </c>
      <c r="C687" s="49">
        <v>8.7362913022722388</v>
      </c>
      <c r="D687" s="49">
        <v>8.2450157285193697</v>
      </c>
      <c r="E687" s="49">
        <v>7.7732872842724348</v>
      </c>
      <c r="F687" s="49">
        <v>7.3157910474142431</v>
      </c>
      <c r="G687" s="49">
        <v>6.868913844464176</v>
      </c>
      <c r="H687" s="49">
        <v>6.4300860093420269</v>
      </c>
      <c r="I687" s="49">
        <v>5.9974113281823982</v>
      </c>
      <c r="J687" s="49">
        <v>5.5694464807975868</v>
      </c>
      <c r="K687" s="49">
        <v>5.1450631884086642</v>
      </c>
      <c r="L687" s="49">
        <v>4.7233585868132781</v>
      </c>
      <c r="M687" s="49">
        <v>4.5862751494685599</v>
      </c>
      <c r="N687" s="49">
        <v>4.4541749727433428</v>
      </c>
      <c r="O687" s="49">
        <v>4.3253775283653901</v>
      </c>
      <c r="P687" s="49">
        <v>4.1995954776015543</v>
      </c>
      <c r="Q687" s="49">
        <v>4.0757418061438901</v>
      </c>
      <c r="R687" s="49">
        <v>3.9531525855071639</v>
      </c>
      <c r="S687" s="49">
        <v>3.833249099906983</v>
      </c>
      <c r="T687" s="49">
        <v>3.7150199401935091</v>
      </c>
      <c r="U687" s="49">
        <v>3.5986454331564599</v>
      </c>
      <c r="V687" s="49">
        <v>3.4832979843465099</v>
      </c>
      <c r="W687" s="49">
        <v>3.368731120714235</v>
      </c>
      <c r="X687" s="49">
        <v>3.2543544540906009</v>
      </c>
      <c r="Y687" s="49">
        <v>3.1414267304258661</v>
      </c>
      <c r="Z687" s="49">
        <v>3.0345951517848389</v>
      </c>
      <c r="AA687" s="49">
        <v>2.8988882271438352</v>
      </c>
      <c r="AB687" s="49">
        <v>2.7860234471171998</v>
      </c>
      <c r="AC687" s="49">
        <v>2.6744120229765391</v>
      </c>
      <c r="AD687" s="49">
        <v>2.5638551214582801</v>
      </c>
      <c r="AE687" s="49">
        <v>2.454183729439658</v>
      </c>
      <c r="AF687" s="50">
        <v>2.3452527864421131</v>
      </c>
    </row>
    <row r="688" spans="1:32" hidden="1">
      <c r="A688" s="49" t="s">
        <v>1003</v>
      </c>
      <c r="B688" s="49">
        <v>4.8662312119937274</v>
      </c>
      <c r="C688" s="49">
        <v>4.7291592089154104</v>
      </c>
      <c r="D688" s="49">
        <v>4.6019962877380021</v>
      </c>
      <c r="E688" s="49">
        <v>4.4825464202992844</v>
      </c>
      <c r="F688" s="49">
        <v>4.3692417535560928</v>
      </c>
      <c r="G688" s="49">
        <v>4.2609247438934883</v>
      </c>
      <c r="H688" s="49">
        <v>4.1567168257501512</v>
      </c>
      <c r="I688" s="49">
        <v>4.0559355029452604</v>
      </c>
      <c r="J688" s="49">
        <v>3.958039963711141</v>
      </c>
      <c r="K688" s="49">
        <v>3.8625942328142631</v>
      </c>
      <c r="L688" s="49">
        <v>3.7692415043713958</v>
      </c>
      <c r="M688" s="49">
        <v>3.6912915861607281</v>
      </c>
      <c r="N688" s="49">
        <v>3.627440291465668</v>
      </c>
      <c r="O688" s="49">
        <v>3.5654728092580359</v>
      </c>
      <c r="P688" s="49">
        <v>3.5054768630809519</v>
      </c>
      <c r="Q688" s="49">
        <v>3.4478796625832069</v>
      </c>
      <c r="R688" s="49">
        <v>3.3913373795090269</v>
      </c>
      <c r="S688" s="49">
        <v>3.3360582467434901</v>
      </c>
      <c r="T688" s="49">
        <v>3.2843595232577258</v>
      </c>
      <c r="U688" s="49">
        <v>3.2325157611691409</v>
      </c>
      <c r="V688" s="49">
        <v>3.1807914162949471</v>
      </c>
      <c r="W688" s="49">
        <v>3.13445150808715</v>
      </c>
      <c r="X688" s="49">
        <v>3.0897490424608911</v>
      </c>
      <c r="Y688" s="49">
        <v>3.0459613361521058</v>
      </c>
      <c r="Z688" s="49">
        <v>3.0068004374866839</v>
      </c>
      <c r="AA688" s="49">
        <v>2.9347560705888931</v>
      </c>
      <c r="AB688" s="49">
        <v>2.8889902782411978</v>
      </c>
      <c r="AC688" s="49">
        <v>2.84455124401891</v>
      </c>
      <c r="AD688" s="49">
        <v>2.8013331558410108</v>
      </c>
      <c r="AE688" s="49">
        <v>2.759243345131638</v>
      </c>
      <c r="AF688" s="50">
        <v>2.7182001649826488</v>
      </c>
    </row>
    <row r="689" spans="1:32" hidden="1">
      <c r="A689" s="49" t="s">
        <v>1004</v>
      </c>
      <c r="B689" s="49">
        <v>4.8903721618184264</v>
      </c>
      <c r="C689" s="49">
        <v>4.7330840647494083</v>
      </c>
      <c r="D689" s="49">
        <v>4.5954354133116286</v>
      </c>
      <c r="E689" s="49">
        <v>4.4718274681831263</v>
      </c>
      <c r="F689" s="49">
        <v>4.3587299993689292</v>
      </c>
      <c r="G689" s="49">
        <v>4.2537788766345983</v>
      </c>
      <c r="H689" s="49">
        <v>4.1553160411627852</v>
      </c>
      <c r="I689" s="49">
        <v>4.062135270223723</v>
      </c>
      <c r="J689" s="49">
        <v>3.9733325371655601</v>
      </c>
      <c r="K689" s="49">
        <v>3.8882133604231162</v>
      </c>
      <c r="L689" s="49">
        <v>3.8062329983362031</v>
      </c>
      <c r="M689" s="49">
        <v>3.7075130529582752</v>
      </c>
      <c r="N689" s="49">
        <v>3.620735630852209</v>
      </c>
      <c r="O689" s="49">
        <v>3.5417888814331948</v>
      </c>
      <c r="P689" s="49">
        <v>3.468967724663004</v>
      </c>
      <c r="Q689" s="49">
        <v>3.4012200382623159</v>
      </c>
      <c r="R689" s="49">
        <v>3.3382025436619078</v>
      </c>
      <c r="S689" s="49">
        <v>3.2781819308375191</v>
      </c>
      <c r="T689" s="49">
        <v>3.2212998650528588</v>
      </c>
      <c r="U689" s="49">
        <v>3.167784075365748</v>
      </c>
      <c r="V689" s="49">
        <v>3.1154125129339438</v>
      </c>
      <c r="W689" s="49">
        <v>3.0568901938288708</v>
      </c>
      <c r="X689" s="49">
        <v>3.0007684512627142</v>
      </c>
      <c r="Y689" s="49">
        <v>2.9479170969458188</v>
      </c>
      <c r="Z689" s="49">
        <v>2.9000559613122618</v>
      </c>
      <c r="AA689" s="49">
        <v>2.8325069504753402</v>
      </c>
      <c r="AB689" s="49">
        <v>2.784246747930903</v>
      </c>
      <c r="AC689" s="49">
        <v>2.7382927448375058</v>
      </c>
      <c r="AD689" s="49">
        <v>2.694369086319472</v>
      </c>
      <c r="AE689" s="49">
        <v>2.6522487798039598</v>
      </c>
      <c r="AF689" s="50">
        <v>2.6117427772687298</v>
      </c>
    </row>
    <row r="690" spans="1:32" hidden="1">
      <c r="A690" s="49" t="s">
        <v>1005</v>
      </c>
      <c r="B690" s="49">
        <v>5.8714914322298766</v>
      </c>
      <c r="C690" s="49">
        <v>5.6839975419143904</v>
      </c>
      <c r="D690" s="49">
        <v>5.5214143778509888</v>
      </c>
      <c r="E690" s="49">
        <v>5.3766384843100372</v>
      </c>
      <c r="F690" s="49">
        <v>5.24519122238706</v>
      </c>
      <c r="G690" s="49">
        <v>5.1240736086430516</v>
      </c>
      <c r="H690" s="49">
        <v>5.0111825543987321</v>
      </c>
      <c r="I690" s="49">
        <v>4.9049882589093912</v>
      </c>
      <c r="J690" s="49">
        <v>4.8043443321587054</v>
      </c>
      <c r="K690" s="49">
        <v>4.7083702340180782</v>
      </c>
      <c r="L690" s="49">
        <v>4.6163753922115491</v>
      </c>
      <c r="M690" s="49">
        <v>4.4950908651141104</v>
      </c>
      <c r="N690" s="49">
        <v>4.3889542525243543</v>
      </c>
      <c r="O690" s="49">
        <v>4.292735679344359</v>
      </c>
      <c r="P690" s="49">
        <v>4.2042668251310902</v>
      </c>
      <c r="Q690" s="49">
        <v>4.1222099609338336</v>
      </c>
      <c r="R690" s="49">
        <v>4.046129040171718</v>
      </c>
      <c r="S690" s="49">
        <v>3.9738197937498501</v>
      </c>
      <c r="T690" s="49">
        <v>3.9054630304908051</v>
      </c>
      <c r="U690" s="49">
        <v>3.8413490261053731</v>
      </c>
      <c r="V690" s="49">
        <v>3.7786517685445369</v>
      </c>
      <c r="W690" s="49">
        <v>3.7080804937287928</v>
      </c>
      <c r="X690" s="49">
        <v>3.6405295192312139</v>
      </c>
      <c r="Y690" s="49">
        <v>3.5771075359830689</v>
      </c>
      <c r="Z690" s="49">
        <v>3.5200059787205671</v>
      </c>
      <c r="AA690" s="49">
        <v>3.4378098906594641</v>
      </c>
      <c r="AB690" s="49">
        <v>3.3801373376998378</v>
      </c>
      <c r="AC690" s="49">
        <v>3.3253725911728709</v>
      </c>
      <c r="AD690" s="49">
        <v>3.2731659172602332</v>
      </c>
      <c r="AE690" s="49">
        <v>3.2232295984268902</v>
      </c>
      <c r="AF690" s="50">
        <v>3.1753240732410331</v>
      </c>
    </row>
    <row r="691" spans="1:32" hidden="1">
      <c r="A691" s="49" t="s">
        <v>1006</v>
      </c>
      <c r="B691" s="49">
        <v>5.0590396146185936</v>
      </c>
      <c r="C691" s="49">
        <v>4.8352723476506423</v>
      </c>
      <c r="D691" s="49">
        <v>4.6365393783713866</v>
      </c>
      <c r="E691" s="49">
        <v>4.4557822387966306</v>
      </c>
      <c r="F691" s="49">
        <v>4.2885034082344546</v>
      </c>
      <c r="G691" s="49">
        <v>4.1316737825976553</v>
      </c>
      <c r="H691" s="49">
        <v>3.9831631779362131</v>
      </c>
      <c r="I691" s="49">
        <v>3.8414207374488112</v>
      </c>
      <c r="J691" s="49">
        <v>3.7052847942335849</v>
      </c>
      <c r="K691" s="49">
        <v>3.5738642539137362</v>
      </c>
      <c r="L691" s="49">
        <v>3.4464616230654732</v>
      </c>
      <c r="M691" s="49">
        <v>3.3618999367234972</v>
      </c>
      <c r="N691" s="49">
        <v>3.2830324907779902</v>
      </c>
      <c r="O691" s="49">
        <v>3.2080523833283352</v>
      </c>
      <c r="P691" s="49">
        <v>3.1366443522375702</v>
      </c>
      <c r="Q691" s="49">
        <v>3.0676377263713959</v>
      </c>
      <c r="R691" s="49">
        <v>3.000314757155969</v>
      </c>
      <c r="S691" s="49">
        <v>2.9361909371505002</v>
      </c>
      <c r="T691" s="49">
        <v>2.8741776075985261</v>
      </c>
      <c r="U691" s="49">
        <v>2.8144626452624681</v>
      </c>
      <c r="V691" s="49">
        <v>2.7561541555588671</v>
      </c>
      <c r="W691" s="49">
        <v>2.6973326773552668</v>
      </c>
      <c r="X691" s="49">
        <v>2.639359925517947</v>
      </c>
      <c r="Y691" s="49">
        <v>2.5835959919851779</v>
      </c>
      <c r="Z691" s="49">
        <v>2.5350862386934749</v>
      </c>
      <c r="AA691" s="49">
        <v>2.4559027044779298</v>
      </c>
      <c r="AB691" s="49">
        <v>2.4021097085486658</v>
      </c>
      <c r="AC691" s="49">
        <v>2.350337731236992</v>
      </c>
      <c r="AD691" s="49">
        <v>2.300383179597425</v>
      </c>
      <c r="AE691" s="49">
        <v>2.2520738573126131</v>
      </c>
      <c r="AF691" s="50">
        <v>2.2052628278701518</v>
      </c>
    </row>
    <row r="692" spans="1:32" hidden="1">
      <c r="A692" s="49" t="s">
        <v>1007</v>
      </c>
      <c r="B692" s="49">
        <v>7.770012291173801</v>
      </c>
      <c r="C692" s="49">
        <v>7.4437008772594329</v>
      </c>
      <c r="D692" s="49">
        <v>7.126141043687177</v>
      </c>
      <c r="E692" s="49">
        <v>6.814519846734445</v>
      </c>
      <c r="F692" s="49">
        <v>6.5067656826282034</v>
      </c>
      <c r="G692" s="49">
        <v>6.2012882343421039</v>
      </c>
      <c r="H692" s="49">
        <v>5.8968211480445474</v>
      </c>
      <c r="I692" s="49">
        <v>5.592322236158517</v>
      </c>
      <c r="J692" s="49">
        <v>5.2869075767336389</v>
      </c>
      <c r="K692" s="49">
        <v>4.9798064449190651</v>
      </c>
      <c r="L692" s="49">
        <v>4.6703295062974437</v>
      </c>
      <c r="M692" s="49">
        <v>4.5598817627939532</v>
      </c>
      <c r="N692" s="49">
        <v>4.462349298446469</v>
      </c>
      <c r="O692" s="49">
        <v>4.3660181527621891</v>
      </c>
      <c r="P692" s="49">
        <v>4.2709778884523626</v>
      </c>
      <c r="Q692" s="49">
        <v>4.1776436504520351</v>
      </c>
      <c r="R692" s="49">
        <v>4.0847280559500998</v>
      </c>
      <c r="S692" s="49">
        <v>3.9924342057543418</v>
      </c>
      <c r="T692" s="49">
        <v>3.9029915843001972</v>
      </c>
      <c r="U692" s="49">
        <v>3.8128217519195662</v>
      </c>
      <c r="V692" s="49">
        <v>3.722180544269281</v>
      </c>
      <c r="W692" s="49">
        <v>3.6394119270828411</v>
      </c>
      <c r="X692" s="49">
        <v>3.5571615632137359</v>
      </c>
      <c r="Y692" s="49">
        <v>3.4747151272732228</v>
      </c>
      <c r="Z692" s="49">
        <v>3.395595314116123</v>
      </c>
      <c r="AA692" s="49">
        <v>3.284014830008585</v>
      </c>
      <c r="AB692" s="49">
        <v>3.1964078830719238</v>
      </c>
      <c r="AC692" s="49">
        <v>3.1089251280938579</v>
      </c>
      <c r="AD692" s="49">
        <v>3.0214380385985731</v>
      </c>
      <c r="AE692" s="49">
        <v>2.93382943018928</v>
      </c>
      <c r="AF692" s="50">
        <v>2.8459913617198351</v>
      </c>
    </row>
    <row r="693" spans="1:32" hidden="1">
      <c r="A693" s="49" t="s">
        <v>1008</v>
      </c>
      <c r="B693" s="49">
        <v>6.990046513747517</v>
      </c>
      <c r="C693" s="49">
        <v>6.682061631257028</v>
      </c>
      <c r="D693" s="49">
        <v>6.3926059900389749</v>
      </c>
      <c r="E693" s="49">
        <v>6.1158640442576644</v>
      </c>
      <c r="F693" s="49">
        <v>5.8481293715389082</v>
      </c>
      <c r="G693" s="49">
        <v>5.586885341818757</v>
      </c>
      <c r="H693" s="49">
        <v>5.3303357363376076</v>
      </c>
      <c r="I693" s="49">
        <v>5.077144912189679</v>
      </c>
      <c r="J693" s="49">
        <v>4.8262845829906471</v>
      </c>
      <c r="K693" s="49">
        <v>4.5769387484148272</v>
      </c>
      <c r="L693" s="49">
        <v>4.3284421693317308</v>
      </c>
      <c r="M693" s="49">
        <v>4.2124624199209517</v>
      </c>
      <c r="N693" s="49">
        <v>4.1066461954961628</v>
      </c>
      <c r="O693" s="49">
        <v>4.0073602048604791</v>
      </c>
      <c r="P693" s="49">
        <v>3.9131103993619538</v>
      </c>
      <c r="Q693" s="49">
        <v>3.8229800108679961</v>
      </c>
      <c r="R693" s="49">
        <v>3.7366850522235571</v>
      </c>
      <c r="S693" s="49">
        <v>3.6526823582628118</v>
      </c>
      <c r="T693" s="49">
        <v>3.5711158856690761</v>
      </c>
      <c r="U693" s="49">
        <v>3.4922078445022722</v>
      </c>
      <c r="V693" s="49">
        <v>3.4139570617780519</v>
      </c>
      <c r="W693" s="49">
        <v>3.331178568913669</v>
      </c>
      <c r="X693" s="49">
        <v>3.249997371103055</v>
      </c>
      <c r="Y693" s="49">
        <v>3.1712113508949402</v>
      </c>
      <c r="Z693" s="49">
        <v>3.0963948532357768</v>
      </c>
      <c r="AA693" s="49">
        <v>3.0030537005752449</v>
      </c>
      <c r="AB693" s="49">
        <v>2.926715968800178</v>
      </c>
      <c r="AC693" s="49">
        <v>2.851910337701828</v>
      </c>
      <c r="AD693" s="49">
        <v>2.7783870182897701</v>
      </c>
      <c r="AE693" s="49">
        <v>2.7059395410254301</v>
      </c>
      <c r="AF693" s="50">
        <v>2.6343950062221402</v>
      </c>
    </row>
    <row r="694" spans="1:32" hidden="1">
      <c r="A694" s="49" t="s">
        <v>1009</v>
      </c>
      <c r="B694" s="49">
        <v>7.797543379551982</v>
      </c>
      <c r="C694" s="49">
        <v>7.462965627199452</v>
      </c>
      <c r="D694" s="49">
        <v>7.1514585321092534</v>
      </c>
      <c r="E694" s="49">
        <v>6.8559965663392077</v>
      </c>
      <c r="F694" s="49">
        <v>6.5721152397254574</v>
      </c>
      <c r="G694" s="49">
        <v>6.296794909794194</v>
      </c>
      <c r="H694" s="49">
        <v>6.0278910794378842</v>
      </c>
      <c r="I694" s="49">
        <v>5.763819146556207</v>
      </c>
      <c r="J694" s="49">
        <v>5.5033685936104497</v>
      </c>
      <c r="K694" s="49">
        <v>5.2455877625325922</v>
      </c>
      <c r="L694" s="49">
        <v>4.9897093444330798</v>
      </c>
      <c r="M694" s="49">
        <v>4.8576711394098124</v>
      </c>
      <c r="N694" s="49">
        <v>4.7383298879221751</v>
      </c>
      <c r="O694" s="49">
        <v>4.6271578713272437</v>
      </c>
      <c r="P694" s="49">
        <v>4.5222972203529306</v>
      </c>
      <c r="Q694" s="49">
        <v>4.4226096417018672</v>
      </c>
      <c r="R694" s="49">
        <v>4.3277479411148922</v>
      </c>
      <c r="S694" s="49">
        <v>4.2357844980080372</v>
      </c>
      <c r="T694" s="49">
        <v>4.1469053628409682</v>
      </c>
      <c r="U694" s="49">
        <v>4.0613954121122244</v>
      </c>
      <c r="V694" s="49">
        <v>3.9767459108971499</v>
      </c>
      <c r="W694" s="49">
        <v>3.8857088104534578</v>
      </c>
      <c r="X694" s="49">
        <v>3.7967940686358279</v>
      </c>
      <c r="Y694" s="49">
        <v>3.7110146197287772</v>
      </c>
      <c r="Z694" s="49">
        <v>3.6303657914251439</v>
      </c>
      <c r="AA694" s="49">
        <v>3.5264815326153118</v>
      </c>
      <c r="AB694" s="49">
        <v>3.4441720662438011</v>
      </c>
      <c r="AC694" s="49">
        <v>3.3639412062559599</v>
      </c>
      <c r="AD694" s="49">
        <v>3.2854820933330831</v>
      </c>
      <c r="AE694" s="49">
        <v>3.2085419559728479</v>
      </c>
      <c r="AF694" s="50">
        <v>3.1329099600483641</v>
      </c>
    </row>
    <row r="695" spans="1:32" hidden="1">
      <c r="A695" s="49" t="s">
        <v>1010</v>
      </c>
      <c r="B695" s="49">
        <v>10.051827017774791</v>
      </c>
      <c r="C695" s="49">
        <v>9.4884716323400689</v>
      </c>
      <c r="D695" s="49">
        <v>8.9559747769202769</v>
      </c>
      <c r="E695" s="49">
        <v>8.4451708707552058</v>
      </c>
      <c r="F695" s="49">
        <v>7.9501759486889387</v>
      </c>
      <c r="G695" s="49">
        <v>7.466991126619436</v>
      </c>
      <c r="H695" s="49">
        <v>6.9927733864197883</v>
      </c>
      <c r="I695" s="49">
        <v>6.5254256430341684</v>
      </c>
      <c r="J695" s="49">
        <v>6.0633524320405012</v>
      </c>
      <c r="K695" s="49">
        <v>5.6053072197049163</v>
      </c>
      <c r="L695" s="49">
        <v>5.1502931351752217</v>
      </c>
      <c r="M695" s="49">
        <v>5.001301897488271</v>
      </c>
      <c r="N695" s="49">
        <v>4.8577930353083651</v>
      </c>
      <c r="O695" s="49">
        <v>4.7178732171969084</v>
      </c>
      <c r="P695" s="49">
        <v>4.5812059733341179</v>
      </c>
      <c r="Q695" s="49">
        <v>4.4465718933958556</v>
      </c>
      <c r="R695" s="49">
        <v>4.3132272476690972</v>
      </c>
      <c r="S695" s="49">
        <v>4.1827318660577593</v>
      </c>
      <c r="T695" s="49">
        <v>4.0539571354692159</v>
      </c>
      <c r="U695" s="49">
        <v>3.9270911118209799</v>
      </c>
      <c r="V695" s="49">
        <v>3.8012155661910589</v>
      </c>
      <c r="W695" s="49">
        <v>3.676832447931413</v>
      </c>
      <c r="X695" s="49">
        <v>3.552531735559243</v>
      </c>
      <c r="Y695" s="49">
        <v>3.4296838601621289</v>
      </c>
      <c r="Z695" s="49">
        <v>3.313347464022971</v>
      </c>
      <c r="AA695" s="49">
        <v>3.1654044868950781</v>
      </c>
      <c r="AB695" s="49">
        <v>3.042228079257999</v>
      </c>
      <c r="AC695" s="49">
        <v>2.920265338327428</v>
      </c>
      <c r="AD695" s="49">
        <v>2.7992905378642692</v>
      </c>
      <c r="AE695" s="49">
        <v>2.679110937435532</v>
      </c>
      <c r="AF695" s="50">
        <v>2.5595602622870688</v>
      </c>
    </row>
    <row r="696" spans="1:32" hidden="1">
      <c r="A696" s="49" t="s">
        <v>1011</v>
      </c>
      <c r="B696" s="49">
        <v>6.7906051516592454</v>
      </c>
      <c r="C696" s="49">
        <v>6.6059900329572354</v>
      </c>
      <c r="D696" s="49">
        <v>6.4371307343363497</v>
      </c>
      <c r="E696" s="49">
        <v>6.2805975873811057</v>
      </c>
      <c r="F696" s="49">
        <v>6.1339447763763406</v>
      </c>
      <c r="G696" s="49">
        <v>5.9953690179748786</v>
      </c>
      <c r="H696" s="49">
        <v>5.8635038507198898</v>
      </c>
      <c r="I696" s="49">
        <v>5.7372897972956372</v>
      </c>
      <c r="J696" s="49">
        <v>5.6158892133792033</v>
      </c>
      <c r="K696" s="49">
        <v>5.4986286068617787</v>
      </c>
      <c r="L696" s="49">
        <v>5.3849584681350171</v>
      </c>
      <c r="M696" s="49">
        <v>5.27249742296679</v>
      </c>
      <c r="N696" s="49">
        <v>5.1824914581159156</v>
      </c>
      <c r="O696" s="49">
        <v>5.0953841790372714</v>
      </c>
      <c r="P696" s="49">
        <v>5.0113191036416458</v>
      </c>
      <c r="Q696" s="49">
        <v>4.9309839560522839</v>
      </c>
      <c r="R696" s="49">
        <v>4.8522278538183414</v>
      </c>
      <c r="S696" s="49">
        <v>4.7753868148758292</v>
      </c>
      <c r="T696" s="49">
        <v>4.70417928795192</v>
      </c>
      <c r="U696" s="49">
        <v>4.6326341259958346</v>
      </c>
      <c r="V696" s="49">
        <v>4.5611765857573134</v>
      </c>
      <c r="W696" s="49">
        <v>4.4982018025461388</v>
      </c>
      <c r="X696" s="49">
        <v>4.4377651063956014</v>
      </c>
      <c r="Y696" s="49">
        <v>4.3787092259899669</v>
      </c>
      <c r="Z696" s="49">
        <v>4.326998234835262</v>
      </c>
      <c r="AA696" s="49">
        <v>4.2223763806575159</v>
      </c>
      <c r="AB696" s="49">
        <v>4.1598743123887596</v>
      </c>
      <c r="AC696" s="49">
        <v>4.0994192765746593</v>
      </c>
      <c r="AD696" s="49">
        <v>4.0408437618058244</v>
      </c>
      <c r="AE696" s="49">
        <v>3.9840011988273201</v>
      </c>
      <c r="AF696" s="50">
        <v>3.928762575775044</v>
      </c>
    </row>
    <row r="697" spans="1:32" hidden="1">
      <c r="A697" s="49" t="s">
        <v>1012</v>
      </c>
      <c r="B697" s="49">
        <v>6.1789653852954913</v>
      </c>
      <c r="C697" s="49">
        <v>5.9817354810479726</v>
      </c>
      <c r="D697" s="49">
        <v>5.8108371103330541</v>
      </c>
      <c r="E697" s="49">
        <v>5.6587647944935204</v>
      </c>
      <c r="F697" s="49">
        <v>5.5207865536355438</v>
      </c>
      <c r="G697" s="49">
        <v>5.3937338629785394</v>
      </c>
      <c r="H697" s="49">
        <v>5.2753848225227671</v>
      </c>
      <c r="I697" s="49">
        <v>5.1641232774920747</v>
      </c>
      <c r="J697" s="49">
        <v>5.0587381879070454</v>
      </c>
      <c r="K697" s="49">
        <v>4.958299410963769</v>
      </c>
      <c r="L697" s="49">
        <v>4.8620775228811262</v>
      </c>
      <c r="M697" s="49">
        <v>4.7341982378533451</v>
      </c>
      <c r="N697" s="49">
        <v>4.6223332863819424</v>
      </c>
      <c r="O697" s="49">
        <v>4.520952191897738</v>
      </c>
      <c r="P697" s="49">
        <v>4.4277619082066826</v>
      </c>
      <c r="Q697" s="49">
        <v>4.3413477317742419</v>
      </c>
      <c r="R697" s="49">
        <v>4.26124839264331</v>
      </c>
      <c r="S697" s="49">
        <v>4.18513315299837</v>
      </c>
      <c r="T697" s="49">
        <v>4.1131930681477362</v>
      </c>
      <c r="U697" s="49">
        <v>4.0457349114852041</v>
      </c>
      <c r="V697" s="49">
        <v>3.9797708271358991</v>
      </c>
      <c r="W697" s="49">
        <v>3.9054742524592898</v>
      </c>
      <c r="X697" s="49">
        <v>3.8343679865285378</v>
      </c>
      <c r="Y697" s="49">
        <v>3.7676242232957309</v>
      </c>
      <c r="Z697" s="49">
        <v>3.7075598737253421</v>
      </c>
      <c r="AA697" s="49">
        <v>3.620962125486983</v>
      </c>
      <c r="AB697" s="49">
        <v>3.5602887512963761</v>
      </c>
      <c r="AC697" s="49">
        <v>3.5026870141976612</v>
      </c>
      <c r="AD697" s="49">
        <v>3.4477872138289518</v>
      </c>
      <c r="AE697" s="49">
        <v>3.3952852125049282</v>
      </c>
      <c r="AF697" s="50">
        <v>3.344927782284413</v>
      </c>
    </row>
    <row r="698" spans="1:32" hidden="1">
      <c r="A698" s="49" t="s">
        <v>1013</v>
      </c>
      <c r="B698" s="49">
        <v>8.4095041750119215</v>
      </c>
      <c r="C698" s="49">
        <v>8.1428441933588243</v>
      </c>
      <c r="D698" s="49">
        <v>7.9137658286406456</v>
      </c>
      <c r="E698" s="49">
        <v>7.7115532134076874</v>
      </c>
      <c r="F698" s="49">
        <v>7.5294507333864678</v>
      </c>
      <c r="G698" s="49">
        <v>7.362935152226413</v>
      </c>
      <c r="H698" s="49">
        <v>7.2088348314678887</v>
      </c>
      <c r="I698" s="49">
        <v>7.0648429948796068</v>
      </c>
      <c r="J698" s="49">
        <v>6.9292312582020168</v>
      </c>
      <c r="K698" s="49">
        <v>6.8006722688044334</v>
      </c>
      <c r="L698" s="49">
        <v>6.6781252282309751</v>
      </c>
      <c r="M698" s="49">
        <v>6.5004717632927704</v>
      </c>
      <c r="N698" s="49">
        <v>6.3456722956635856</v>
      </c>
      <c r="O698" s="49">
        <v>6.2058168747951061</v>
      </c>
      <c r="P698" s="49">
        <v>6.0776265220340031</v>
      </c>
      <c r="Q698" s="49">
        <v>5.9590786161031621</v>
      </c>
      <c r="R698" s="49">
        <v>5.8495144275195257</v>
      </c>
      <c r="S698" s="49">
        <v>5.7456005489773521</v>
      </c>
      <c r="T698" s="49">
        <v>5.6476112898718647</v>
      </c>
      <c r="U698" s="49">
        <v>5.5559865261629104</v>
      </c>
      <c r="V698" s="49">
        <v>5.466452337395447</v>
      </c>
      <c r="W698" s="49">
        <v>5.3649448459583677</v>
      </c>
      <c r="X698" s="49">
        <v>5.2679562180738433</v>
      </c>
      <c r="Y698" s="49">
        <v>5.1771645406931608</v>
      </c>
      <c r="Z698" s="49">
        <v>5.0958859535989633</v>
      </c>
      <c r="AA698" s="49">
        <v>4.9765976106584304</v>
      </c>
      <c r="AB698" s="49">
        <v>4.8943607965350946</v>
      </c>
      <c r="AC698" s="49">
        <v>4.8164771302829479</v>
      </c>
      <c r="AD698" s="49">
        <v>4.7424183835082427</v>
      </c>
      <c r="AE698" s="49">
        <v>4.6717500977000137</v>
      </c>
      <c r="AF698" s="50">
        <v>4.6041106245856094</v>
      </c>
    </row>
    <row r="699" spans="1:32" hidden="1">
      <c r="A699" s="49" t="s">
        <v>1014</v>
      </c>
      <c r="B699" s="49">
        <v>6.9849795846336988</v>
      </c>
      <c r="C699" s="49">
        <v>6.6688247404614458</v>
      </c>
      <c r="D699" s="49">
        <v>6.3915587074772802</v>
      </c>
      <c r="E699" s="49">
        <v>6.1421957161657534</v>
      </c>
      <c r="F699" s="49">
        <v>5.9137366727431129</v>
      </c>
      <c r="G699" s="49">
        <v>5.7014682620218533</v>
      </c>
      <c r="H699" s="49">
        <v>5.502076371128541</v>
      </c>
      <c r="I699" s="49">
        <v>5.3131485780183159</v>
      </c>
      <c r="J699" s="49">
        <v>5.1328781772094541</v>
      </c>
      <c r="K699" s="49">
        <v>4.9598795439545107</v>
      </c>
      <c r="L699" s="49">
        <v>4.7930683281241002</v>
      </c>
      <c r="M699" s="49">
        <v>4.6721855799874277</v>
      </c>
      <c r="N699" s="49">
        <v>4.560099908221332</v>
      </c>
      <c r="O699" s="49">
        <v>4.4539846667449474</v>
      </c>
      <c r="P699" s="49">
        <v>4.353346394017052</v>
      </c>
      <c r="Q699" s="49">
        <v>4.256355118855657</v>
      </c>
      <c r="R699" s="49">
        <v>4.1618896812117567</v>
      </c>
      <c r="S699" s="49">
        <v>4.0723184903057312</v>
      </c>
      <c r="T699" s="49">
        <v>3.9859407164630229</v>
      </c>
      <c r="U699" s="49">
        <v>3.903050217590911</v>
      </c>
      <c r="V699" s="49">
        <v>3.8222545417941909</v>
      </c>
      <c r="W699" s="49">
        <v>3.740549630841298</v>
      </c>
      <c r="X699" s="49">
        <v>3.6600714715311589</v>
      </c>
      <c r="Y699" s="49">
        <v>3.5829463516316489</v>
      </c>
      <c r="Z699" s="49">
        <v>3.51705943069476</v>
      </c>
      <c r="AA699" s="49">
        <v>3.403150890530076</v>
      </c>
      <c r="AB699" s="49">
        <v>3.3288190996310609</v>
      </c>
      <c r="AC699" s="49">
        <v>3.25755452255552</v>
      </c>
      <c r="AD699" s="49">
        <v>3.1890411521892692</v>
      </c>
      <c r="AE699" s="49">
        <v>3.123011878914328</v>
      </c>
      <c r="AF699" s="50">
        <v>3.0592389281383601</v>
      </c>
    </row>
    <row r="700" spans="1:32" hidden="1">
      <c r="A700" s="49" t="s">
        <v>1015</v>
      </c>
      <c r="B700" s="49">
        <v>9.5070534056523606</v>
      </c>
      <c r="C700" s="49">
        <v>9.1287626945894118</v>
      </c>
      <c r="D700" s="49">
        <v>8.764587934605073</v>
      </c>
      <c r="E700" s="49">
        <v>8.4107232097172648</v>
      </c>
      <c r="F700" s="49">
        <v>8.0644033336507484</v>
      </c>
      <c r="G700" s="49">
        <v>7.7235413241154109</v>
      </c>
      <c r="H700" s="49">
        <v>7.3865094623451846</v>
      </c>
      <c r="I700" s="49">
        <v>7.0520007527154842</v>
      </c>
      <c r="J700" s="49">
        <v>6.7189377668101207</v>
      </c>
      <c r="K700" s="49">
        <v>6.3864106289021674</v>
      </c>
      <c r="L700" s="49">
        <v>6.0536335791625957</v>
      </c>
      <c r="M700" s="49">
        <v>5.9175686199261159</v>
      </c>
      <c r="N700" s="49">
        <v>5.8011824946890824</v>
      </c>
      <c r="O700" s="49">
        <v>5.6866839319627331</v>
      </c>
      <c r="P700" s="49">
        <v>5.5742173746826964</v>
      </c>
      <c r="Q700" s="49">
        <v>5.4644253748085294</v>
      </c>
      <c r="R700" s="49">
        <v>5.3553502903885164</v>
      </c>
      <c r="S700" s="49">
        <v>5.2473076453201672</v>
      </c>
      <c r="T700" s="49">
        <v>5.1437197769373144</v>
      </c>
      <c r="U700" s="49">
        <v>5.0391144166994737</v>
      </c>
      <c r="V700" s="49">
        <v>4.9338837441388161</v>
      </c>
      <c r="W700" s="49">
        <v>4.8388781104495306</v>
      </c>
      <c r="X700" s="49">
        <v>4.745159618494168</v>
      </c>
      <c r="Y700" s="49">
        <v>4.6516533749452531</v>
      </c>
      <c r="Z700" s="49">
        <v>4.5638411386113127</v>
      </c>
      <c r="AA700" s="49">
        <v>4.4262065726844808</v>
      </c>
      <c r="AB700" s="49">
        <v>4.3262713405843964</v>
      </c>
      <c r="AC700" s="49">
        <v>4.2271131784199323</v>
      </c>
      <c r="AD700" s="49">
        <v>4.128563193363056</v>
      </c>
      <c r="AE700" s="49">
        <v>4.0304703156777268</v>
      </c>
      <c r="AF700" s="50">
        <v>3.9326982313254182</v>
      </c>
    </row>
    <row r="701" spans="1:32" hidden="1">
      <c r="A701" s="49" t="s">
        <v>1016</v>
      </c>
      <c r="B701" s="49">
        <v>8.1580445249066784</v>
      </c>
      <c r="C701" s="49">
        <v>7.8088995660554668</v>
      </c>
      <c r="D701" s="49">
        <v>7.484098594883914</v>
      </c>
      <c r="E701" s="49">
        <v>7.1762162893244357</v>
      </c>
      <c r="F701" s="49">
        <v>6.8805332547378502</v>
      </c>
      <c r="G701" s="49">
        <v>6.593856636708356</v>
      </c>
      <c r="H701" s="49">
        <v>6.3139181520524552</v>
      </c>
      <c r="I701" s="49">
        <v>6.039040975228712</v>
      </c>
      <c r="J701" s="49">
        <v>5.7679433923786849</v>
      </c>
      <c r="K701" s="49">
        <v>5.4996170367840946</v>
      </c>
      <c r="L701" s="49">
        <v>5.2332481440092291</v>
      </c>
      <c r="M701" s="49">
        <v>5.0948256551975284</v>
      </c>
      <c r="N701" s="49">
        <v>4.9698059004426387</v>
      </c>
      <c r="O701" s="49">
        <v>4.8534134032490179</v>
      </c>
      <c r="P701" s="49">
        <v>4.7436891669045727</v>
      </c>
      <c r="Q701" s="49">
        <v>4.6394331748302644</v>
      </c>
      <c r="R701" s="49">
        <v>4.5402801402608191</v>
      </c>
      <c r="S701" s="49">
        <v>4.4441963726781983</v>
      </c>
      <c r="T701" s="49">
        <v>4.3513790074221079</v>
      </c>
      <c r="U701" s="49">
        <v>4.2621295909226404</v>
      </c>
      <c r="V701" s="49">
        <v>4.1738001438736836</v>
      </c>
      <c r="W701" s="49">
        <v>4.0787277260469068</v>
      </c>
      <c r="X701" s="49">
        <v>3.9859174283907541</v>
      </c>
      <c r="Y701" s="49">
        <v>3.8964405794812169</v>
      </c>
      <c r="Z701" s="49">
        <v>3.8124069669380871</v>
      </c>
      <c r="AA701" s="49">
        <v>3.7038488151908129</v>
      </c>
      <c r="AB701" s="49">
        <v>3.6181079490103332</v>
      </c>
      <c r="AC701" s="49">
        <v>3.5345898176306711</v>
      </c>
      <c r="AD701" s="49">
        <v>3.452971683007013</v>
      </c>
      <c r="AE701" s="49">
        <v>3.3729878491638892</v>
      </c>
      <c r="AF701" s="50">
        <v>3.294416851895563</v>
      </c>
    </row>
    <row r="702" spans="1:32" hidden="1">
      <c r="A702" s="49" t="s">
        <v>1017</v>
      </c>
      <c r="B702" s="49">
        <v>10.26150368901309</v>
      </c>
      <c r="C702" s="49">
        <v>9.8370083316109582</v>
      </c>
      <c r="D702" s="49">
        <v>9.446892957191146</v>
      </c>
      <c r="E702" s="49">
        <v>9.080950125352512</v>
      </c>
      <c r="F702" s="49">
        <v>8.7327092123404011</v>
      </c>
      <c r="G702" s="49">
        <v>8.3978077415186725</v>
      </c>
      <c r="H702" s="49">
        <v>8.0731603514528985</v>
      </c>
      <c r="I702" s="49">
        <v>7.7564990827114046</v>
      </c>
      <c r="J702" s="49">
        <v>7.4461025200773232</v>
      </c>
      <c r="K702" s="49">
        <v>7.1406279027126631</v>
      </c>
      <c r="L702" s="49">
        <v>6.8390026190869673</v>
      </c>
      <c r="M702" s="49">
        <v>6.6606840355871144</v>
      </c>
      <c r="N702" s="49">
        <v>6.5013403479332608</v>
      </c>
      <c r="O702" s="49">
        <v>6.3542059993375011</v>
      </c>
      <c r="P702" s="49">
        <v>6.2165082741418809</v>
      </c>
      <c r="Q702" s="49">
        <v>6.086549822254085</v>
      </c>
      <c r="R702" s="49">
        <v>5.9638175630027277</v>
      </c>
      <c r="S702" s="49">
        <v>5.84542715199541</v>
      </c>
      <c r="T702" s="49">
        <v>5.73166224456115</v>
      </c>
      <c r="U702" s="49">
        <v>5.6229552641132061</v>
      </c>
      <c r="V702" s="49">
        <v>5.5155446388198106</v>
      </c>
      <c r="W702" s="49">
        <v>5.3981461347691546</v>
      </c>
      <c r="X702" s="49">
        <v>5.2839889150077006</v>
      </c>
      <c r="Y702" s="49">
        <v>5.174601233195097</v>
      </c>
      <c r="Z702" s="49">
        <v>5.0729916298926669</v>
      </c>
      <c r="AA702" s="49">
        <v>4.9364898274616236</v>
      </c>
      <c r="AB702" s="49">
        <v>4.832506259190235</v>
      </c>
      <c r="AC702" s="49">
        <v>4.731723909722251</v>
      </c>
      <c r="AD702" s="49">
        <v>4.6336864298217177</v>
      </c>
      <c r="AE702" s="49">
        <v>4.5380183125145104</v>
      </c>
      <c r="AF702" s="50">
        <v>4.4444067347537626</v>
      </c>
    </row>
    <row r="703" spans="1:32" hidden="1">
      <c r="A703" s="49" t="s">
        <v>1018</v>
      </c>
      <c r="B703" s="49">
        <v>12.74790327929809</v>
      </c>
      <c r="C703" s="49">
        <v>12.03999966093437</v>
      </c>
      <c r="D703" s="49">
        <v>11.377063026609671</v>
      </c>
      <c r="E703" s="49">
        <v>10.745280425980161</v>
      </c>
      <c r="F703" s="49">
        <v>10.135764518379469</v>
      </c>
      <c r="G703" s="49">
        <v>9.5424561043759848</v>
      </c>
      <c r="H703" s="49">
        <v>8.9610287673962663</v>
      </c>
      <c r="I703" s="49">
        <v>8.3882729944804701</v>
      </c>
      <c r="J703" s="49">
        <v>7.8217290199502134</v>
      </c>
      <c r="K703" s="49">
        <v>7.2594572633135481</v>
      </c>
      <c r="L703" s="49">
        <v>6.6998889902884802</v>
      </c>
      <c r="M703" s="49">
        <v>6.5075800078799473</v>
      </c>
      <c r="N703" s="49">
        <v>6.3233431262448772</v>
      </c>
      <c r="O703" s="49">
        <v>6.1444183663366658</v>
      </c>
      <c r="P703" s="49">
        <v>5.9703356200831514</v>
      </c>
      <c r="Q703" s="49">
        <v>5.7993090573005768</v>
      </c>
      <c r="R703" s="49">
        <v>5.6302479037446727</v>
      </c>
      <c r="S703" s="49">
        <v>5.4654918098680518</v>
      </c>
      <c r="T703" s="49">
        <v>5.3033783532680232</v>
      </c>
      <c r="U703" s="49">
        <v>5.1442056193745227</v>
      </c>
      <c r="V703" s="49">
        <v>4.9866127228459671</v>
      </c>
      <c r="W703" s="49">
        <v>4.8301242344371769</v>
      </c>
      <c r="X703" s="49">
        <v>4.6738910928600594</v>
      </c>
      <c r="Y703" s="49">
        <v>4.5199884062523674</v>
      </c>
      <c r="Z703" s="49">
        <v>4.3760844125703704</v>
      </c>
      <c r="AA703" s="49">
        <v>4.184482390044737</v>
      </c>
      <c r="AB703" s="49">
        <v>4.030498947183661</v>
      </c>
      <c r="AC703" s="49">
        <v>3.8785279933124341</v>
      </c>
      <c r="AD703" s="49">
        <v>3.7282434537185281</v>
      </c>
      <c r="AE703" s="49">
        <v>3.5793678689916999</v>
      </c>
      <c r="AF703" s="50">
        <v>3.4316628059164569</v>
      </c>
    </row>
    <row r="704" spans="1:32" hidden="1">
      <c r="A704" s="49" t="s">
        <v>1019</v>
      </c>
      <c r="B704" s="49">
        <v>4.2178244631766137</v>
      </c>
      <c r="C704" s="49">
        <v>4.1015124596201824</v>
      </c>
      <c r="D704" s="49">
        <v>3.9943873353531032</v>
      </c>
      <c r="E704" s="49">
        <v>3.8944095190844759</v>
      </c>
      <c r="F704" s="49">
        <v>3.8001227371316619</v>
      </c>
      <c r="G704" s="49">
        <v>3.7104516761824491</v>
      </c>
      <c r="H704" s="49">
        <v>3.6245800161870849</v>
      </c>
      <c r="I704" s="49">
        <v>3.541873435224566</v>
      </c>
      <c r="J704" s="49">
        <v>3.4618291045671352</v>
      </c>
      <c r="K704" s="49">
        <v>3.384041470049953</v>
      </c>
      <c r="L704" s="49">
        <v>3.3081784163472272</v>
      </c>
      <c r="M704" s="49">
        <v>3.2394188884033919</v>
      </c>
      <c r="N704" s="49">
        <v>3.1837575349988558</v>
      </c>
      <c r="O704" s="49">
        <v>3.129814681877932</v>
      </c>
      <c r="P704" s="49">
        <v>3.0776730551816902</v>
      </c>
      <c r="Q704" s="49">
        <v>3.027731889857042</v>
      </c>
      <c r="R704" s="49">
        <v>2.9787394052736329</v>
      </c>
      <c r="S704" s="49">
        <v>2.9308904484330922</v>
      </c>
      <c r="T704" s="49">
        <v>2.8863466953583341</v>
      </c>
      <c r="U704" s="49">
        <v>2.8416351014193868</v>
      </c>
      <c r="V704" s="49">
        <v>2.7970026266892321</v>
      </c>
      <c r="W704" s="49">
        <v>2.757350781085703</v>
      </c>
      <c r="X704" s="49">
        <v>2.719200740040701</v>
      </c>
      <c r="Y704" s="49">
        <v>2.6818791716476622</v>
      </c>
      <c r="Z704" s="49">
        <v>2.6488522524761562</v>
      </c>
      <c r="AA704" s="49">
        <v>2.5850971473830469</v>
      </c>
      <c r="AB704" s="49">
        <v>2.5458494635057209</v>
      </c>
      <c r="AC704" s="49">
        <v>2.5078161405667272</v>
      </c>
      <c r="AD704" s="49">
        <v>2.4708993066062042</v>
      </c>
      <c r="AE704" s="49">
        <v>2.4350132893080749</v>
      </c>
      <c r="AF704" s="50">
        <v>2.4000826452698489</v>
      </c>
    </row>
    <row r="705" spans="1:32" hidden="1">
      <c r="A705" s="49" t="s">
        <v>1020</v>
      </c>
      <c r="B705" s="49">
        <v>5.5122896967120134</v>
      </c>
      <c r="C705" s="49">
        <v>5.3611546139133228</v>
      </c>
      <c r="D705" s="49">
        <v>5.2221268315143279</v>
      </c>
      <c r="E705" s="49">
        <v>5.0924968183348636</v>
      </c>
      <c r="F705" s="49">
        <v>4.9703287449169338</v>
      </c>
      <c r="G705" s="49">
        <v>4.8541920580069036</v>
      </c>
      <c r="H705" s="49">
        <v>4.7429996676350807</v>
      </c>
      <c r="I705" s="49">
        <v>4.6359057917974731</v>
      </c>
      <c r="J705" s="49">
        <v>4.5322389424352991</v>
      </c>
      <c r="K705" s="49">
        <v>4.431456516804916</v>
      </c>
      <c r="L705" s="49">
        <v>4.3331131629366091</v>
      </c>
      <c r="M705" s="49">
        <v>4.2429965254878814</v>
      </c>
      <c r="N705" s="49">
        <v>4.1701592587877903</v>
      </c>
      <c r="O705" s="49">
        <v>4.0995810510917057</v>
      </c>
      <c r="P705" s="49">
        <v>4.0313705769303292</v>
      </c>
      <c r="Q705" s="49">
        <v>3.9660539396584409</v>
      </c>
      <c r="R705" s="49">
        <v>3.9019794339794629</v>
      </c>
      <c r="S705" s="49">
        <v>3.8394038938143029</v>
      </c>
      <c r="T705" s="49">
        <v>3.7811774138000072</v>
      </c>
      <c r="U705" s="49">
        <v>3.7227198007778011</v>
      </c>
      <c r="V705" s="49">
        <v>3.6643570189704739</v>
      </c>
      <c r="W705" s="49">
        <v>3.6125915309385488</v>
      </c>
      <c r="X705" s="49">
        <v>3.5627793952177562</v>
      </c>
      <c r="Y705" s="49">
        <v>3.5140323261216979</v>
      </c>
      <c r="Z705" s="49">
        <v>3.4709117058390651</v>
      </c>
      <c r="AA705" s="49">
        <v>3.3873336470871229</v>
      </c>
      <c r="AB705" s="49">
        <v>3.3359888785598759</v>
      </c>
      <c r="AC705" s="49">
        <v>3.2862183217757188</v>
      </c>
      <c r="AD705" s="49">
        <v>3.237891974173166</v>
      </c>
      <c r="AE705" s="49">
        <v>3.1908960264173589</v>
      </c>
      <c r="AF705" s="50">
        <v>3.1451302462213371</v>
      </c>
    </row>
    <row r="706" spans="1:32" hidden="1">
      <c r="A706" s="49" t="s">
        <v>1021</v>
      </c>
      <c r="B706" s="49">
        <v>4.8415344682080894</v>
      </c>
      <c r="C706" s="49">
        <v>4.6862802140159614</v>
      </c>
      <c r="D706" s="49">
        <v>4.5509580204988946</v>
      </c>
      <c r="E706" s="49">
        <v>4.429889388549074</v>
      </c>
      <c r="F706" s="49">
        <v>4.3194940672575477</v>
      </c>
      <c r="G706" s="49">
        <v>4.2173746343615974</v>
      </c>
      <c r="H706" s="49">
        <v>4.1218498471254073</v>
      </c>
      <c r="I706" s="49">
        <v>4.0316967542875819</v>
      </c>
      <c r="J706" s="49">
        <v>3.9459989097637789</v>
      </c>
      <c r="K706" s="49">
        <v>3.8640523950234962</v>
      </c>
      <c r="L706" s="49">
        <v>3.7853051590417168</v>
      </c>
      <c r="M706" s="49">
        <v>3.6865505105557319</v>
      </c>
      <c r="N706" s="49">
        <v>3.5999195318294852</v>
      </c>
      <c r="O706" s="49">
        <v>3.5212326470379982</v>
      </c>
      <c r="P706" s="49">
        <v>3.448756832067521</v>
      </c>
      <c r="Q706" s="49">
        <v>3.3814228096955659</v>
      </c>
      <c r="R706" s="49">
        <v>3.3188818595103871</v>
      </c>
      <c r="S706" s="49">
        <v>3.2593722465039399</v>
      </c>
      <c r="T706" s="49">
        <v>3.2030382015292931</v>
      </c>
      <c r="U706" s="49">
        <v>3.1501114375459438</v>
      </c>
      <c r="V706" s="49">
        <v>3.0983333882102349</v>
      </c>
      <c r="W706" s="49">
        <v>3.0402829073455009</v>
      </c>
      <c r="X706" s="49">
        <v>2.9846604538218489</v>
      </c>
      <c r="Y706" s="49">
        <v>2.9323511078477309</v>
      </c>
      <c r="Z706" s="49">
        <v>2.8851046163434928</v>
      </c>
      <c r="AA706" s="49">
        <v>2.8178256397893779</v>
      </c>
      <c r="AB706" s="49">
        <v>2.770150285793735</v>
      </c>
      <c r="AC706" s="49">
        <v>2.724810010065168</v>
      </c>
      <c r="AD706" s="49">
        <v>2.681524859031601</v>
      </c>
      <c r="AE706" s="49">
        <v>2.6400644929067449</v>
      </c>
      <c r="AF706" s="50">
        <v>2.600237098746911</v>
      </c>
    </row>
    <row r="707" spans="1:32" hidden="1">
      <c r="A707" s="49" t="s">
        <v>1022</v>
      </c>
      <c r="B707" s="49">
        <v>6.000076448026566</v>
      </c>
      <c r="C707" s="49">
        <v>5.8089976203580536</v>
      </c>
      <c r="D707" s="49">
        <v>5.6439551841202578</v>
      </c>
      <c r="E707" s="49">
        <v>5.4975340669792754</v>
      </c>
      <c r="F707" s="49">
        <v>5.3650596267856461</v>
      </c>
      <c r="G707" s="49">
        <v>5.243401990409577</v>
      </c>
      <c r="H707" s="49">
        <v>5.130366569372022</v>
      </c>
      <c r="I707" s="49">
        <v>5.0243572477616798</v>
      </c>
      <c r="J707" s="49">
        <v>4.9241781503933604</v>
      </c>
      <c r="K707" s="49">
        <v>4.8289109130814607</v>
      </c>
      <c r="L707" s="49">
        <v>4.7378354667063034</v>
      </c>
      <c r="M707" s="49">
        <v>4.6126724296826493</v>
      </c>
      <c r="N707" s="49">
        <v>4.5033502062490163</v>
      </c>
      <c r="O707" s="49">
        <v>4.4043934456301264</v>
      </c>
      <c r="P707" s="49">
        <v>4.3135321325810523</v>
      </c>
      <c r="Q707" s="49">
        <v>4.2293658698248304</v>
      </c>
      <c r="R707" s="49">
        <v>4.1514382559834866</v>
      </c>
      <c r="S707" s="49">
        <v>4.0774418238147376</v>
      </c>
      <c r="T707" s="49">
        <v>4.0075660096600876</v>
      </c>
      <c r="U707" s="49">
        <v>3.9421148304424589</v>
      </c>
      <c r="V707" s="49">
        <v>3.878130073971727</v>
      </c>
      <c r="W707" s="49">
        <v>3.8058853343869599</v>
      </c>
      <c r="X707" s="49">
        <v>3.7367866007797188</v>
      </c>
      <c r="Y707" s="49">
        <v>3.6719947324366902</v>
      </c>
      <c r="Z707" s="49">
        <v>3.613804049950712</v>
      </c>
      <c r="AA707" s="49">
        <v>3.5293284378733412</v>
      </c>
      <c r="AB707" s="49">
        <v>3.4705101289206448</v>
      </c>
      <c r="AC707" s="49">
        <v>3.4147212329000189</v>
      </c>
      <c r="AD707" s="49">
        <v>3.361595855712717</v>
      </c>
      <c r="AE707" s="49">
        <v>3.3108330176453129</v>
      </c>
      <c r="AF707" s="50">
        <v>3.2621821446859789</v>
      </c>
    </row>
    <row r="708" spans="1:32" hidden="1">
      <c r="A708" s="49" t="s">
        <v>1023</v>
      </c>
      <c r="B708" s="49">
        <v>6.3605665217816103</v>
      </c>
      <c r="C708" s="49">
        <v>6.0789416041885129</v>
      </c>
      <c r="D708" s="49">
        <v>5.8290287353788592</v>
      </c>
      <c r="E708" s="49">
        <v>5.6018648045990229</v>
      </c>
      <c r="F708" s="49">
        <v>5.3917380150872836</v>
      </c>
      <c r="G708" s="49">
        <v>5.1948009566076827</v>
      </c>
      <c r="H708" s="49">
        <v>5.0083476126883966</v>
      </c>
      <c r="I708" s="49">
        <v>4.8304076066737007</v>
      </c>
      <c r="J708" s="49">
        <v>4.6595047917798356</v>
      </c>
      <c r="K708" s="49">
        <v>4.4945066394428981</v>
      </c>
      <c r="L708" s="49">
        <v>4.3345265014535368</v>
      </c>
      <c r="M708" s="49">
        <v>4.2280932331343539</v>
      </c>
      <c r="N708" s="49">
        <v>4.1288370878639062</v>
      </c>
      <c r="O708" s="49">
        <v>4.0344798816920759</v>
      </c>
      <c r="P708" s="49">
        <v>3.9446257699160912</v>
      </c>
      <c r="Q708" s="49">
        <v>3.8577979659216188</v>
      </c>
      <c r="R708" s="49">
        <v>3.7730908761271862</v>
      </c>
      <c r="S708" s="49">
        <v>3.6924205172594191</v>
      </c>
      <c r="T708" s="49">
        <v>3.614412680934437</v>
      </c>
      <c r="U708" s="49">
        <v>3.5393059710607861</v>
      </c>
      <c r="V708" s="49">
        <v>3.4659738583564361</v>
      </c>
      <c r="W708" s="49">
        <v>3.391998146895725</v>
      </c>
      <c r="X708" s="49">
        <v>3.3190917064480461</v>
      </c>
      <c r="Y708" s="49">
        <v>3.2489744129987361</v>
      </c>
      <c r="Z708" s="49">
        <v>3.1880262231835221</v>
      </c>
      <c r="AA708" s="49">
        <v>3.0882872695437609</v>
      </c>
      <c r="AB708" s="49">
        <v>3.020650841503651</v>
      </c>
      <c r="AC708" s="49">
        <v>2.955566457602357</v>
      </c>
      <c r="AD708" s="49">
        <v>2.8927767833590559</v>
      </c>
      <c r="AE708" s="49">
        <v>2.83206417476385</v>
      </c>
      <c r="AF708" s="50">
        <v>2.7732429201129052</v>
      </c>
    </row>
    <row r="709" spans="1:32" hidden="1">
      <c r="A709" s="49" t="s">
        <v>1024</v>
      </c>
      <c r="B709" s="49">
        <v>6.2829974642906361</v>
      </c>
      <c r="C709" s="49">
        <v>6.0234077893522819</v>
      </c>
      <c r="D709" s="49">
        <v>5.7723135299687582</v>
      </c>
      <c r="E709" s="49">
        <v>5.5274092630016396</v>
      </c>
      <c r="F709" s="49">
        <v>5.2870205037863833</v>
      </c>
      <c r="G709" s="49">
        <v>5.049884208877268</v>
      </c>
      <c r="H709" s="49">
        <v>4.8150162240407939</v>
      </c>
      <c r="I709" s="49">
        <v>4.5816274242176984</v>
      </c>
      <c r="J709" s="49">
        <v>4.3490685560346876</v>
      </c>
      <c r="K709" s="49">
        <v>4.116792737042128</v>
      </c>
      <c r="L709" s="49">
        <v>3.8843292154304709</v>
      </c>
      <c r="M709" s="49">
        <v>3.7950094941446322</v>
      </c>
      <c r="N709" s="49">
        <v>3.7174387900426402</v>
      </c>
      <c r="O709" s="49">
        <v>3.6409723034924579</v>
      </c>
      <c r="P709" s="49">
        <v>3.5656939495828208</v>
      </c>
      <c r="Q709" s="49">
        <v>3.4919846340276401</v>
      </c>
      <c r="R709" s="49">
        <v>3.4186736021824529</v>
      </c>
      <c r="S709" s="49">
        <v>3.3459474877468289</v>
      </c>
      <c r="T709" s="49">
        <v>3.275843486390571</v>
      </c>
      <c r="U709" s="49">
        <v>3.2050978977269109</v>
      </c>
      <c r="V709" s="49">
        <v>3.1339441774356769</v>
      </c>
      <c r="W709" s="49">
        <v>3.069409359168803</v>
      </c>
      <c r="X709" s="49">
        <v>3.0055372880560061</v>
      </c>
      <c r="Y709" s="49">
        <v>2.9416839932887431</v>
      </c>
      <c r="Z709" s="49">
        <v>2.8810981879459998</v>
      </c>
      <c r="AA709" s="49">
        <v>2.790846275011988</v>
      </c>
      <c r="AB709" s="49">
        <v>2.7228528924595299</v>
      </c>
      <c r="AC709" s="49">
        <v>2.6552006470470051</v>
      </c>
      <c r="AD709" s="49">
        <v>2.5877836573952302</v>
      </c>
      <c r="AE709" s="49">
        <v>2.520506602030236</v>
      </c>
      <c r="AF709" s="50">
        <v>2.4532828654927918</v>
      </c>
    </row>
    <row r="710" spans="1:32" hidden="1">
      <c r="A710" s="49" t="s">
        <v>1025</v>
      </c>
      <c r="B710" s="49">
        <v>7.9252245467127933</v>
      </c>
      <c r="C710" s="49">
        <v>7.6098332849873351</v>
      </c>
      <c r="D710" s="49">
        <v>7.3054566053266123</v>
      </c>
      <c r="E710" s="49">
        <v>7.0088890933034076</v>
      </c>
      <c r="F710" s="49">
        <v>6.7177849800319969</v>
      </c>
      <c r="G710" s="49">
        <v>6.4303572259254089</v>
      </c>
      <c r="H710" s="49">
        <v>6.1451956076812522</v>
      </c>
      <c r="I710" s="49">
        <v>5.861151431010752</v>
      </c>
      <c r="J710" s="49">
        <v>5.5772614957810456</v>
      </c>
      <c r="K710" s="49">
        <v>5.2926961843675571</v>
      </c>
      <c r="L710" s="49">
        <v>5.0067229091885812</v>
      </c>
      <c r="M710" s="49">
        <v>4.8934806108831781</v>
      </c>
      <c r="N710" s="49">
        <v>4.7960059858678967</v>
      </c>
      <c r="O710" s="49">
        <v>4.6999584529341769</v>
      </c>
      <c r="P710" s="49">
        <v>4.6054482491147422</v>
      </c>
      <c r="Q710" s="49">
        <v>4.5129848186294232</v>
      </c>
      <c r="R710" s="49">
        <v>4.4209902353544734</v>
      </c>
      <c r="S710" s="49">
        <v>4.3297130913166786</v>
      </c>
      <c r="T710" s="49">
        <v>4.2418884673169526</v>
      </c>
      <c r="U710" s="49">
        <v>4.1531262467318752</v>
      </c>
      <c r="V710" s="49">
        <v>4.0637386339773283</v>
      </c>
      <c r="W710" s="49">
        <v>3.983915553385097</v>
      </c>
      <c r="X710" s="49">
        <v>3.9046959542261028</v>
      </c>
      <c r="Y710" s="49">
        <v>3.8251936529719259</v>
      </c>
      <c r="Z710" s="49">
        <v>3.7497254914654401</v>
      </c>
      <c r="AA710" s="49">
        <v>3.6343184962185191</v>
      </c>
      <c r="AB710" s="49">
        <v>3.5482838918772059</v>
      </c>
      <c r="AC710" s="49">
        <v>3.4623134049720878</v>
      </c>
      <c r="AD710" s="49">
        <v>3.376234717733039</v>
      </c>
      <c r="AE710" s="49">
        <v>3.289887894511216</v>
      </c>
      <c r="AF710" s="50">
        <v>3.2031226964850008</v>
      </c>
    </row>
    <row r="711" spans="1:32" hidden="1">
      <c r="A711" s="49" t="s">
        <v>1026</v>
      </c>
      <c r="B711" s="49">
        <v>6.7104685709941503</v>
      </c>
      <c r="C711" s="49">
        <v>6.4157857325399457</v>
      </c>
      <c r="D711" s="49">
        <v>6.1398527726885339</v>
      </c>
      <c r="E711" s="49">
        <v>5.8770190540278993</v>
      </c>
      <c r="F711" s="49">
        <v>5.6236966222787581</v>
      </c>
      <c r="G711" s="49">
        <v>5.377461507240243</v>
      </c>
      <c r="H711" s="49">
        <v>5.1365950365967921</v>
      </c>
      <c r="I711" s="49">
        <v>4.8998300298566164</v>
      </c>
      <c r="J711" s="49">
        <v>4.6662012178703414</v>
      </c>
      <c r="K711" s="49">
        <v>4.43495250021759</v>
      </c>
      <c r="L711" s="49">
        <v>4.2054769895190471</v>
      </c>
      <c r="M711" s="49">
        <v>4.0934191128467399</v>
      </c>
      <c r="N711" s="49">
        <v>3.9915956687556799</v>
      </c>
      <c r="O711" s="49">
        <v>3.8963550939377778</v>
      </c>
      <c r="P711" s="49">
        <v>3.80619780087846</v>
      </c>
      <c r="Q711" s="49">
        <v>3.7202044803097309</v>
      </c>
      <c r="R711" s="49">
        <v>3.6380930520587911</v>
      </c>
      <c r="S711" s="49">
        <v>3.5583103348625311</v>
      </c>
      <c r="T711" s="49">
        <v>3.4810043251677829</v>
      </c>
      <c r="U711" s="49">
        <v>3.406402321710035</v>
      </c>
      <c r="V711" s="49">
        <v>3.332485688860618</v>
      </c>
      <c r="W711" s="49">
        <v>3.2536939055187002</v>
      </c>
      <c r="X711" s="49">
        <v>3.1765817450228062</v>
      </c>
      <c r="Y711" s="49">
        <v>3.101961124905682</v>
      </c>
      <c r="Z711" s="49">
        <v>3.031432140033151</v>
      </c>
      <c r="AA711" s="49">
        <v>2.9422149115436138</v>
      </c>
      <c r="AB711" s="49">
        <v>2.8702934694419562</v>
      </c>
      <c r="AC711" s="49">
        <v>2.800007846158981</v>
      </c>
      <c r="AD711" s="49">
        <v>2.7311098179616331</v>
      </c>
      <c r="AE711" s="49">
        <v>2.6633947390794761</v>
      </c>
      <c r="AF711" s="50">
        <v>2.596691749414346</v>
      </c>
    </row>
    <row r="712" spans="1:32" hidden="1">
      <c r="A712" s="49" t="s">
        <v>1027</v>
      </c>
      <c r="B712" s="49">
        <v>7.7019498634318619</v>
      </c>
      <c r="C712" s="49">
        <v>7.374454317642714</v>
      </c>
      <c r="D712" s="49">
        <v>7.0709996165041984</v>
      </c>
      <c r="E712" s="49">
        <v>6.7844854528166412</v>
      </c>
      <c r="F712" s="49">
        <v>6.5104121561380834</v>
      </c>
      <c r="G712" s="49">
        <v>6.2457474380435034</v>
      </c>
      <c r="H712" s="49">
        <v>5.9883481433175234</v>
      </c>
      <c r="I712" s="49">
        <v>5.7366403749528958</v>
      </c>
      <c r="J712" s="49">
        <v>5.4894310332762553</v>
      </c>
      <c r="K712" s="49">
        <v>5.2457910070152458</v>
      </c>
      <c r="L712" s="49">
        <v>5.0049796898450296</v>
      </c>
      <c r="M712" s="49">
        <v>4.8733202989893138</v>
      </c>
      <c r="N712" s="49">
        <v>4.7548724070246973</v>
      </c>
      <c r="O712" s="49">
        <v>4.6449299394403738</v>
      </c>
      <c r="P712" s="49">
        <v>4.5415635597356516</v>
      </c>
      <c r="Q712" s="49">
        <v>4.4435919253866931</v>
      </c>
      <c r="R712" s="49">
        <v>4.3506570565955407</v>
      </c>
      <c r="S712" s="49">
        <v>4.2607533847965531</v>
      </c>
      <c r="T712" s="49">
        <v>4.174077152053556</v>
      </c>
      <c r="U712" s="49">
        <v>4.0909278841641488</v>
      </c>
      <c r="V712" s="49">
        <v>4.008691497722257</v>
      </c>
      <c r="W712" s="49">
        <v>3.9197766276067978</v>
      </c>
      <c r="X712" s="49">
        <v>3.8330678139430492</v>
      </c>
      <c r="Y712" s="49">
        <v>3.7496225221137478</v>
      </c>
      <c r="Z712" s="49">
        <v>3.671523797211961</v>
      </c>
      <c r="AA712" s="49">
        <v>3.5691697452840492</v>
      </c>
      <c r="AB712" s="49">
        <v>3.489322414281196</v>
      </c>
      <c r="AC712" s="49">
        <v>3.411637823812419</v>
      </c>
      <c r="AD712" s="49">
        <v>3.3357961432233649</v>
      </c>
      <c r="AE712" s="49">
        <v>3.2615338675500292</v>
      </c>
      <c r="AF712" s="50">
        <v>3.188631159205106</v>
      </c>
    </row>
    <row r="713" spans="1:32" hidden="1">
      <c r="A713" s="49" t="s">
        <v>1028</v>
      </c>
      <c r="B713" s="49">
        <v>12.513674258837989</v>
      </c>
      <c r="C713" s="49">
        <v>11.817757624902621</v>
      </c>
      <c r="D713" s="49">
        <v>11.161665090256131</v>
      </c>
      <c r="E713" s="49">
        <v>10.532995416984649</v>
      </c>
      <c r="F713" s="49">
        <v>9.9237580226541393</v>
      </c>
      <c r="G713" s="49">
        <v>9.3284952203767109</v>
      </c>
      <c r="H713" s="49">
        <v>8.7433013488046747</v>
      </c>
      <c r="I713" s="49">
        <v>8.1652711193653076</v>
      </c>
      <c r="J713" s="49">
        <v>7.5921706554799631</v>
      </c>
      <c r="K713" s="49">
        <v>7.022231747897008</v>
      </c>
      <c r="L713" s="49">
        <v>6.4540179624533893</v>
      </c>
      <c r="M713" s="49">
        <v>6.2674010884636422</v>
      </c>
      <c r="N713" s="49">
        <v>6.0877762765386887</v>
      </c>
      <c r="O713" s="49">
        <v>5.912741437273775</v>
      </c>
      <c r="P713" s="49">
        <v>5.7418748530575137</v>
      </c>
      <c r="Q713" s="49">
        <v>5.5736274147070759</v>
      </c>
      <c r="R713" s="49">
        <v>5.4070539346219473</v>
      </c>
      <c r="S713" s="49">
        <v>5.2441500772615939</v>
      </c>
      <c r="T713" s="49">
        <v>5.0834797156514391</v>
      </c>
      <c r="U713" s="49">
        <v>4.9252876000343306</v>
      </c>
      <c r="V713" s="49">
        <v>4.7684032272640327</v>
      </c>
      <c r="W713" s="49">
        <v>4.6133093373991958</v>
      </c>
      <c r="X713" s="49">
        <v>4.45822457209551</v>
      </c>
      <c r="Y713" s="49">
        <v>4.304894121407564</v>
      </c>
      <c r="Z713" s="49">
        <v>4.1597590392937436</v>
      </c>
      <c r="AA713" s="49">
        <v>3.9742325004737911</v>
      </c>
      <c r="AB713" s="49">
        <v>3.8201723178980642</v>
      </c>
      <c r="AC713" s="49">
        <v>3.6675346297599778</v>
      </c>
      <c r="AD713" s="49">
        <v>3.5160222388059861</v>
      </c>
      <c r="AE713" s="49">
        <v>3.3653804204924409</v>
      </c>
      <c r="AF713" s="50">
        <v>3.215388484680334</v>
      </c>
    </row>
    <row r="714" spans="1:32" hidden="1">
      <c r="A714" s="49" t="s">
        <v>1029</v>
      </c>
      <c r="B714" s="49">
        <v>4.2619540071053521</v>
      </c>
      <c r="C714" s="49">
        <v>4.1427149080332999</v>
      </c>
      <c r="D714" s="49">
        <v>4.0324733896727336</v>
      </c>
      <c r="E714" s="49">
        <v>3.9292645204787551</v>
      </c>
      <c r="F714" s="49">
        <v>3.8316866066442001</v>
      </c>
      <c r="G714" s="49">
        <v>3.7387058248445602</v>
      </c>
      <c r="H714" s="49">
        <v>3.6495384674700042</v>
      </c>
      <c r="I714" s="49">
        <v>3.563576614104687</v>
      </c>
      <c r="J714" s="49">
        <v>3.4803393812065702</v>
      </c>
      <c r="K714" s="49">
        <v>3.3994398965128392</v>
      </c>
      <c r="L714" s="49">
        <v>3.3205622978109299</v>
      </c>
      <c r="M714" s="49">
        <v>3.25170753067089</v>
      </c>
      <c r="N714" s="49">
        <v>3.1956532856440609</v>
      </c>
      <c r="O714" s="49">
        <v>3.1412936529614912</v>
      </c>
      <c r="P714" s="49">
        <v>3.088709100537181</v>
      </c>
      <c r="Q714" s="49">
        <v>3.038288987662956</v>
      </c>
      <c r="R714" s="49">
        <v>2.9888114269379629</v>
      </c>
      <c r="S714" s="49">
        <v>2.9404663240498361</v>
      </c>
      <c r="T714" s="49">
        <v>2.8953630464882991</v>
      </c>
      <c r="U714" s="49">
        <v>2.8501119598137441</v>
      </c>
      <c r="V714" s="49">
        <v>2.804953843421067</v>
      </c>
      <c r="W714" s="49">
        <v>2.7646563771589898</v>
      </c>
      <c r="X714" s="49">
        <v>2.725844413887339</v>
      </c>
      <c r="Y714" s="49">
        <v>2.6878607395193819</v>
      </c>
      <c r="Z714" s="49">
        <v>2.654089304441396</v>
      </c>
      <c r="AA714" s="49">
        <v>2.5903346531965008</v>
      </c>
      <c r="AB714" s="49">
        <v>2.5505249901057958</v>
      </c>
      <c r="AC714" s="49">
        <v>2.5119192557532308</v>
      </c>
      <c r="AD714" s="49">
        <v>2.474421910749788</v>
      </c>
      <c r="AE714" s="49">
        <v>2.437949303025587</v>
      </c>
      <c r="AF714" s="50">
        <v>2.4024277480405938</v>
      </c>
    </row>
    <row r="715" spans="1:32" hidden="1">
      <c r="A715" s="49" t="s">
        <v>1030</v>
      </c>
      <c r="B715" s="49">
        <v>5.5727118113806178</v>
      </c>
      <c r="C715" s="49">
        <v>5.4180217664387147</v>
      </c>
      <c r="D715" s="49">
        <v>5.2752769162602178</v>
      </c>
      <c r="E715" s="49">
        <v>5.1418455448932683</v>
      </c>
      <c r="F715" s="49">
        <v>5.015849510394732</v>
      </c>
      <c r="G715" s="49">
        <v>4.8959028560632536</v>
      </c>
      <c r="H715" s="49">
        <v>4.7809542550960984</v>
      </c>
      <c r="I715" s="49">
        <v>4.6701875546618083</v>
      </c>
      <c r="J715" s="49">
        <v>4.5629565417827838</v>
      </c>
      <c r="K715" s="49">
        <v>4.4587407484140353</v>
      </c>
      <c r="L715" s="49">
        <v>4.3571146691999267</v>
      </c>
      <c r="M715" s="49">
        <v>4.2666634692673764</v>
      </c>
      <c r="N715" s="49">
        <v>4.193235389336305</v>
      </c>
      <c r="O715" s="49">
        <v>4.1220504191681311</v>
      </c>
      <c r="P715" s="49">
        <v>4.0532157780490721</v>
      </c>
      <c r="Q715" s="49">
        <v>3.9872497388357702</v>
      </c>
      <c r="R715" s="49">
        <v>3.92252637511127</v>
      </c>
      <c r="S715" s="49">
        <v>3.8592985537361462</v>
      </c>
      <c r="T715" s="49">
        <v>3.8003734040617072</v>
      </c>
      <c r="U715" s="49">
        <v>3.7412403460725572</v>
      </c>
      <c r="V715" s="49">
        <v>3.6822199703164049</v>
      </c>
      <c r="W715" s="49">
        <v>3.6296764917653608</v>
      </c>
      <c r="X715" s="49">
        <v>3.5790920528362551</v>
      </c>
      <c r="Y715" s="49">
        <v>3.5295920518414232</v>
      </c>
      <c r="Z715" s="49">
        <v>3.4856771720229518</v>
      </c>
      <c r="AA715" s="49">
        <v>3.401870592408728</v>
      </c>
      <c r="AB715" s="49">
        <v>3.3498955642772388</v>
      </c>
      <c r="AC715" s="49">
        <v>3.29950560934047</v>
      </c>
      <c r="AD715" s="49">
        <v>3.2505734396825972</v>
      </c>
      <c r="AE715" s="49">
        <v>3.202987621174898</v>
      </c>
      <c r="AF715" s="50">
        <v>3.1566500128187638</v>
      </c>
    </row>
    <row r="716" spans="1:32" hidden="1">
      <c r="A716" s="49" t="s">
        <v>1031</v>
      </c>
      <c r="B716" s="49">
        <v>7.660935592052752</v>
      </c>
      <c r="C716" s="49">
        <v>7.4154452421705273</v>
      </c>
      <c r="D716" s="49">
        <v>7.2016292038285599</v>
      </c>
      <c r="E716" s="49">
        <v>7.0104658199278038</v>
      </c>
      <c r="F716" s="49">
        <v>6.8362671329989446</v>
      </c>
      <c r="G716" s="49">
        <v>6.6752244465010184</v>
      </c>
      <c r="H716" s="49">
        <v>6.5246669084117936</v>
      </c>
      <c r="I716" s="49">
        <v>6.382651779586312</v>
      </c>
      <c r="J716" s="49">
        <v>6.2477232781262817</v>
      </c>
      <c r="K716" s="49">
        <v>6.1187632704213373</v>
      </c>
      <c r="L716" s="49">
        <v>5.994894896960159</v>
      </c>
      <c r="M716" s="49">
        <v>5.8383327082255656</v>
      </c>
      <c r="N716" s="49">
        <v>5.7010419500716027</v>
      </c>
      <c r="O716" s="49">
        <v>5.576377167801942</v>
      </c>
      <c r="P716" s="49">
        <v>5.4615828215418434</v>
      </c>
      <c r="Q716" s="49">
        <v>5.3549587297772376</v>
      </c>
      <c r="R716" s="49">
        <v>5.2559503283802886</v>
      </c>
      <c r="S716" s="49">
        <v>5.1617566818766711</v>
      </c>
      <c r="T716" s="49">
        <v>5.0726070238129637</v>
      </c>
      <c r="U716" s="49">
        <v>4.9888696506861807</v>
      </c>
      <c r="V716" s="49">
        <v>4.906953955049671</v>
      </c>
      <c r="W716" s="49">
        <v>4.8150672401323868</v>
      </c>
      <c r="X716" s="49">
        <v>4.7270370903032157</v>
      </c>
      <c r="Y716" s="49">
        <v>4.6442709282998278</v>
      </c>
      <c r="Z716" s="49">
        <v>4.5695510463047606</v>
      </c>
      <c r="AA716" s="49">
        <v>4.4629781278992917</v>
      </c>
      <c r="AB716" s="49">
        <v>4.3875701043220312</v>
      </c>
      <c r="AC716" s="49">
        <v>4.3158721018117614</v>
      </c>
      <c r="AD716" s="49">
        <v>4.2474392500786786</v>
      </c>
      <c r="AE716" s="49">
        <v>4.1819055259211524</v>
      </c>
      <c r="AF716" s="50">
        <v>4.1189661331830987</v>
      </c>
    </row>
    <row r="717" spans="1:32" hidden="1">
      <c r="A717" s="49" t="s">
        <v>1032</v>
      </c>
      <c r="B717" s="49">
        <v>4.9739261935944779</v>
      </c>
      <c r="C717" s="49">
        <v>4.8126017136226906</v>
      </c>
      <c r="D717" s="49">
        <v>4.6728615073316906</v>
      </c>
      <c r="E717" s="49">
        <v>4.5485953188865249</v>
      </c>
      <c r="F717" s="49">
        <v>4.4359506447370851</v>
      </c>
      <c r="G717" s="49">
        <v>4.3323477870608356</v>
      </c>
      <c r="H717" s="49">
        <v>4.2359777456557088</v>
      </c>
      <c r="I717" s="49">
        <v>4.1455247247687694</v>
      </c>
      <c r="J717" s="49">
        <v>4.0600028023475989</v>
      </c>
      <c r="K717" s="49">
        <v>3.9786548014003729</v>
      </c>
      <c r="L717" s="49">
        <v>3.9008870120032468</v>
      </c>
      <c r="M717" s="49">
        <v>3.7979248616006909</v>
      </c>
      <c r="N717" s="49">
        <v>3.7079495369043598</v>
      </c>
      <c r="O717" s="49">
        <v>3.6264738317093221</v>
      </c>
      <c r="P717" s="49">
        <v>3.551637324649688</v>
      </c>
      <c r="Q717" s="49">
        <v>3.4822922607872542</v>
      </c>
      <c r="R717" s="49">
        <v>3.4180644820948598</v>
      </c>
      <c r="S717" s="49">
        <v>3.3570629668224381</v>
      </c>
      <c r="T717" s="49">
        <v>3.299442835582223</v>
      </c>
      <c r="U717" s="49">
        <v>3.2454530999035862</v>
      </c>
      <c r="V717" s="49">
        <v>3.1926695468275379</v>
      </c>
      <c r="W717" s="49">
        <v>3.132758895880924</v>
      </c>
      <c r="X717" s="49">
        <v>3.0754443378641891</v>
      </c>
      <c r="Y717" s="49">
        <v>3.0216760595142951</v>
      </c>
      <c r="Z717" s="49">
        <v>2.9733323721160589</v>
      </c>
      <c r="AA717" s="49">
        <v>2.9034756233893408</v>
      </c>
      <c r="AB717" s="49">
        <v>2.854652111189655</v>
      </c>
      <c r="AC717" s="49">
        <v>2.8083255104492419</v>
      </c>
      <c r="AD717" s="49">
        <v>2.76419543339567</v>
      </c>
      <c r="AE717" s="49">
        <v>2.722014753904022</v>
      </c>
      <c r="AF717" s="50">
        <v>2.6815777048986882</v>
      </c>
    </row>
    <row r="718" spans="1:32" hidden="1">
      <c r="A718" s="49" t="s">
        <v>1033</v>
      </c>
      <c r="B718" s="49">
        <v>4.2639329539235176</v>
      </c>
      <c r="C718" s="49">
        <v>4.0740824145259129</v>
      </c>
      <c r="D718" s="49">
        <v>3.9060346539447832</v>
      </c>
      <c r="E718" s="49">
        <v>3.7536558544795389</v>
      </c>
      <c r="F718" s="49">
        <v>3.613038333305612</v>
      </c>
      <c r="G718" s="49">
        <v>3.4815507152870042</v>
      </c>
      <c r="H718" s="49">
        <v>3.3573428627162292</v>
      </c>
      <c r="I718" s="49">
        <v>3.2390680715105931</v>
      </c>
      <c r="J718" s="49">
        <v>3.1257178090209798</v>
      </c>
      <c r="K718" s="49">
        <v>3.016518623180632</v>
      </c>
      <c r="L718" s="49">
        <v>2.9108652514846529</v>
      </c>
      <c r="M718" s="49">
        <v>2.8388261104182368</v>
      </c>
      <c r="N718" s="49">
        <v>2.7717646589503389</v>
      </c>
      <c r="O718" s="49">
        <v>2.7080947838513261</v>
      </c>
      <c r="P718" s="49">
        <v>2.6475386258370772</v>
      </c>
      <c r="Q718" s="49">
        <v>2.589069339042199</v>
      </c>
      <c r="R718" s="49">
        <v>2.5320576242183961</v>
      </c>
      <c r="S718" s="49">
        <v>2.4778299186074739</v>
      </c>
      <c r="T718" s="49">
        <v>2.425432068928572</v>
      </c>
      <c r="U718" s="49">
        <v>2.3750278639811491</v>
      </c>
      <c r="V718" s="49">
        <v>2.3258362498260881</v>
      </c>
      <c r="W718" s="49">
        <v>2.2761751549547729</v>
      </c>
      <c r="X718" s="49">
        <v>2.227239037088999</v>
      </c>
      <c r="Y718" s="49">
        <v>2.1802186739660772</v>
      </c>
      <c r="Z718" s="49">
        <v>2.1395314510281129</v>
      </c>
      <c r="AA718" s="49">
        <v>2.071974582752858</v>
      </c>
      <c r="AB718" s="49">
        <v>2.0266274206577921</v>
      </c>
      <c r="AC718" s="49">
        <v>1.983033792755089</v>
      </c>
      <c r="AD718" s="49">
        <v>1.9410161506749231</v>
      </c>
      <c r="AE718" s="49">
        <v>1.900424351760464</v>
      </c>
      <c r="AF718" s="50">
        <v>1.861130301162764</v>
      </c>
    </row>
    <row r="719" spans="1:32" hidden="1">
      <c r="A719" s="49" t="s">
        <v>1034</v>
      </c>
      <c r="B719" s="49">
        <v>4.4833929065425604</v>
      </c>
      <c r="C719" s="49">
        <v>4.2833653935865001</v>
      </c>
      <c r="D719" s="49">
        <v>4.106514178977088</v>
      </c>
      <c r="E719" s="49">
        <v>3.9463116210042282</v>
      </c>
      <c r="F719" s="49">
        <v>3.7985989883036422</v>
      </c>
      <c r="G719" s="49">
        <v>3.6605757508285879</v>
      </c>
      <c r="H719" s="49">
        <v>3.5302727655196291</v>
      </c>
      <c r="I719" s="49">
        <v>3.4062566534243</v>
      </c>
      <c r="J719" s="49">
        <v>3.2874539334817432</v>
      </c>
      <c r="K719" s="49">
        <v>3.1730413145870648</v>
      </c>
      <c r="L719" s="49">
        <v>3.0623745095724129</v>
      </c>
      <c r="M719" s="49">
        <v>2.986429059360892</v>
      </c>
      <c r="N719" s="49">
        <v>2.9157638476596621</v>
      </c>
      <c r="O719" s="49">
        <v>2.8486946319445972</v>
      </c>
      <c r="P719" s="49">
        <v>2.7849261981368172</v>
      </c>
      <c r="Q719" s="49">
        <v>2.7233683126545132</v>
      </c>
      <c r="R719" s="49">
        <v>2.6633528855756481</v>
      </c>
      <c r="S719" s="49">
        <v>2.6062878173907991</v>
      </c>
      <c r="T719" s="49">
        <v>2.5511601823475321</v>
      </c>
      <c r="U719" s="49">
        <v>2.498143741386821</v>
      </c>
      <c r="V719" s="49">
        <v>2.446409443644459</v>
      </c>
      <c r="W719" s="49">
        <v>2.3941680402415009</v>
      </c>
      <c r="X719" s="49">
        <v>2.3426916113633469</v>
      </c>
      <c r="Y719" s="49">
        <v>2.2932437130223171</v>
      </c>
      <c r="Z719" s="49">
        <v>2.2505111094074519</v>
      </c>
      <c r="AA719" s="49">
        <v>2.1792655642795822</v>
      </c>
      <c r="AB719" s="49">
        <v>2.131581029771052</v>
      </c>
      <c r="AC719" s="49">
        <v>2.085752507133579</v>
      </c>
      <c r="AD719" s="49">
        <v>2.0415914349986739</v>
      </c>
      <c r="AE719" s="49">
        <v>1.9989383687436151</v>
      </c>
      <c r="AF719" s="50">
        <v>1.957657288101929</v>
      </c>
    </row>
    <row r="720" spans="1:32" hidden="1">
      <c r="A720" s="49" t="s">
        <v>1035</v>
      </c>
      <c r="B720" s="49">
        <v>4.6785546590057994</v>
      </c>
      <c r="C720" s="49">
        <v>4.4695258994682288</v>
      </c>
      <c r="D720" s="49">
        <v>4.2848407085100462</v>
      </c>
      <c r="E720" s="49">
        <v>4.1176480302402014</v>
      </c>
      <c r="F720" s="49">
        <v>3.9635833006892129</v>
      </c>
      <c r="G720" s="49">
        <v>3.8197075275030228</v>
      </c>
      <c r="H720" s="49">
        <v>3.6839543173948508</v>
      </c>
      <c r="I720" s="49">
        <v>3.5548195820601678</v>
      </c>
      <c r="J720" s="49">
        <v>3.4311769485057741</v>
      </c>
      <c r="K720" s="49">
        <v>3.3121626120583381</v>
      </c>
      <c r="L720" s="49">
        <v>3.1971006229005039</v>
      </c>
      <c r="M720" s="49">
        <v>3.117663505505107</v>
      </c>
      <c r="N720" s="49">
        <v>3.043781746590982</v>
      </c>
      <c r="O720" s="49">
        <v>2.9736817797643949</v>
      </c>
      <c r="P720" s="49">
        <v>2.9070519881887691</v>
      </c>
      <c r="Q720" s="49">
        <v>2.8427447359736062</v>
      </c>
      <c r="R720" s="49">
        <v>2.7800568742588201</v>
      </c>
      <c r="S720" s="49">
        <v>2.7204685047240962</v>
      </c>
      <c r="T720" s="49">
        <v>2.6629138092178559</v>
      </c>
      <c r="U720" s="49">
        <v>2.607574986946724</v>
      </c>
      <c r="V720" s="49">
        <v>2.5535800597078331</v>
      </c>
      <c r="W720" s="49">
        <v>2.4990446473358841</v>
      </c>
      <c r="X720" s="49">
        <v>2.4453096167843569</v>
      </c>
      <c r="Y720" s="49">
        <v>2.3937035138638318</v>
      </c>
      <c r="Z720" s="49">
        <v>2.349154465619518</v>
      </c>
      <c r="AA720" s="49">
        <v>2.2746217671222539</v>
      </c>
      <c r="AB720" s="49">
        <v>2.2248581536172458</v>
      </c>
      <c r="AC720" s="49">
        <v>2.1770429588817688</v>
      </c>
      <c r="AD720" s="49">
        <v>2.130978221468359</v>
      </c>
      <c r="AE720" s="49">
        <v>2.0864965515024831</v>
      </c>
      <c r="AF720" s="50">
        <v>2.0434551534851031</v>
      </c>
    </row>
    <row r="721" spans="1:32" hidden="1">
      <c r="A721" s="49" t="s">
        <v>1036</v>
      </c>
      <c r="B721" s="49">
        <v>5.6398584921915038</v>
      </c>
      <c r="C721" s="49">
        <v>5.3862838679143223</v>
      </c>
      <c r="D721" s="49">
        <v>5.1630073209093457</v>
      </c>
      <c r="E721" s="49">
        <v>4.9615009596696602</v>
      </c>
      <c r="F721" s="49">
        <v>4.7763322488765816</v>
      </c>
      <c r="G721" s="49">
        <v>4.6038432510673326</v>
      </c>
      <c r="H721" s="49">
        <v>4.4414622369033756</v>
      </c>
      <c r="I721" s="49">
        <v>4.2873174119562671</v>
      </c>
      <c r="J721" s="49">
        <v>4.1400071332157156</v>
      </c>
      <c r="K721" s="49">
        <v>3.9984565733827742</v>
      </c>
      <c r="L721" s="49">
        <v>3.861824719132648</v>
      </c>
      <c r="M721" s="49">
        <v>3.765131299363913</v>
      </c>
      <c r="N721" s="49">
        <v>3.675345996239884</v>
      </c>
      <c r="O721" s="49">
        <v>3.5902558288615589</v>
      </c>
      <c r="P721" s="49">
        <v>3.5094720953539049</v>
      </c>
      <c r="Q721" s="49">
        <v>3.4315630312911232</v>
      </c>
      <c r="R721" s="49">
        <v>3.3556515574989279</v>
      </c>
      <c r="S721" s="49">
        <v>3.283584554903205</v>
      </c>
      <c r="T721" s="49">
        <v>3.2140324365838771</v>
      </c>
      <c r="U721" s="49">
        <v>3.1472227217059952</v>
      </c>
      <c r="V721" s="49">
        <v>3.08206776380778</v>
      </c>
      <c r="W721" s="49">
        <v>3.0162161443723279</v>
      </c>
      <c r="X721" s="49">
        <v>2.9513418663820361</v>
      </c>
      <c r="Y721" s="49">
        <v>2.8891026633884809</v>
      </c>
      <c r="Z721" s="49">
        <v>2.8356469199987808</v>
      </c>
      <c r="AA721" s="49">
        <v>2.7447648060723711</v>
      </c>
      <c r="AB721" s="49">
        <v>2.684763376125332</v>
      </c>
      <c r="AC721" s="49">
        <v>2.6271729957393171</v>
      </c>
      <c r="AD721" s="49">
        <v>2.5717469765425629</v>
      </c>
      <c r="AE721" s="49">
        <v>2.518276764502664</v>
      </c>
      <c r="AF721" s="50">
        <v>2.4665844831967769</v>
      </c>
    </row>
    <row r="722" spans="1:32" hidden="1">
      <c r="A722" s="49" t="s">
        <v>1037</v>
      </c>
      <c r="B722" s="49">
        <v>6.7280603425272556</v>
      </c>
      <c r="C722" s="49">
        <v>6.4419433632918768</v>
      </c>
      <c r="D722" s="49">
        <v>6.1639135282907169</v>
      </c>
      <c r="E722" s="49">
        <v>5.8916485834011167</v>
      </c>
      <c r="F722" s="49">
        <v>5.6234551562134918</v>
      </c>
      <c r="G722" s="49">
        <v>5.3580497217875074</v>
      </c>
      <c r="H722" s="49">
        <v>5.0944262735133332</v>
      </c>
      <c r="I722" s="49">
        <v>4.8317725582724957</v>
      </c>
      <c r="J722" s="49">
        <v>4.5694149418537249</v>
      </c>
      <c r="K722" s="49">
        <v>4.3067808874353366</v>
      </c>
      <c r="L722" s="49">
        <v>4.0433726662360732</v>
      </c>
      <c r="M722" s="49">
        <v>3.9479067449371161</v>
      </c>
      <c r="N722" s="49">
        <v>3.863835192272866</v>
      </c>
      <c r="O722" s="49">
        <v>3.7809000184339432</v>
      </c>
      <c r="P722" s="49">
        <v>3.699184578067634</v>
      </c>
      <c r="Q722" s="49">
        <v>3.6190593169519341</v>
      </c>
      <c r="R722" s="49">
        <v>3.5393962057564581</v>
      </c>
      <c r="S722" s="49">
        <v>3.4603774731708539</v>
      </c>
      <c r="T722" s="49">
        <v>3.383975458758441</v>
      </c>
      <c r="U722" s="49">
        <v>3.307037375919279</v>
      </c>
      <c r="V722" s="49">
        <v>3.2297899022342431</v>
      </c>
      <c r="W722" s="49">
        <v>3.1587335192789951</v>
      </c>
      <c r="X722" s="49">
        <v>3.0883589446844719</v>
      </c>
      <c r="Y722" s="49">
        <v>3.0180455884224031</v>
      </c>
      <c r="Z722" s="49">
        <v>2.9509416040159122</v>
      </c>
      <c r="AA722" s="49">
        <v>2.855165358213847</v>
      </c>
      <c r="AB722" s="49">
        <v>2.78099001506606</v>
      </c>
      <c r="AC722" s="49">
        <v>2.7072004158739742</v>
      </c>
      <c r="AD722" s="49">
        <v>2.6336978518798602</v>
      </c>
      <c r="AE722" s="49">
        <v>2.5603940937383438</v>
      </c>
      <c r="AF722" s="50">
        <v>2.487209608037189</v>
      </c>
    </row>
    <row r="723" spans="1:32" hidden="1">
      <c r="A723" s="49" t="s">
        <v>1038</v>
      </c>
      <c r="B723" s="49">
        <v>8.508496809459297</v>
      </c>
      <c r="C723" s="49">
        <v>8.1554492978028641</v>
      </c>
      <c r="D723" s="49">
        <v>7.8131114148029237</v>
      </c>
      <c r="E723" s="49">
        <v>7.4783533628799752</v>
      </c>
      <c r="F723" s="49">
        <v>7.1488879313488933</v>
      </c>
      <c r="G723" s="49">
        <v>6.8229763634220468</v>
      </c>
      <c r="H723" s="49">
        <v>6.4992506049973677</v>
      </c>
      <c r="I723" s="49">
        <v>6.1766007301701134</v>
      </c>
      <c r="J723" s="49">
        <v>5.8541007817425292</v>
      </c>
      <c r="K723" s="49">
        <v>5.5309582357530829</v>
      </c>
      <c r="L723" s="49">
        <v>5.206478522879288</v>
      </c>
      <c r="M723" s="49">
        <v>5.0854767008711477</v>
      </c>
      <c r="N723" s="49">
        <v>4.9797272103213563</v>
      </c>
      <c r="O723" s="49">
        <v>4.8754144780980306</v>
      </c>
      <c r="P723" s="49">
        <v>4.7726468527480899</v>
      </c>
      <c r="Q723" s="49">
        <v>4.6719178536361277</v>
      </c>
      <c r="R723" s="49">
        <v>4.5717083534433431</v>
      </c>
      <c r="S723" s="49">
        <v>4.4722601721265072</v>
      </c>
      <c r="T723" s="49">
        <v>4.3762145374672956</v>
      </c>
      <c r="U723" s="49">
        <v>4.2793388710666056</v>
      </c>
      <c r="V723" s="49">
        <v>4.1819360734836302</v>
      </c>
      <c r="W723" s="49">
        <v>4.0931735633400796</v>
      </c>
      <c r="X723" s="49">
        <v>4.0052339297084902</v>
      </c>
      <c r="Y723" s="49">
        <v>3.9172810485333649</v>
      </c>
      <c r="Z723" s="49">
        <v>3.833520072063346</v>
      </c>
      <c r="AA723" s="49">
        <v>3.7113153948956579</v>
      </c>
      <c r="AB723" s="49">
        <v>3.61789341057835</v>
      </c>
      <c r="AC723" s="49">
        <v>3.5248729790244822</v>
      </c>
      <c r="AD723" s="49">
        <v>3.4321152365461751</v>
      </c>
      <c r="AE723" s="49">
        <v>3.339495062592547</v>
      </c>
      <c r="AF723" s="50">
        <v>3.2468986651287839</v>
      </c>
    </row>
    <row r="724" spans="1:32" hidden="1">
      <c r="A724" s="49" t="s">
        <v>1039</v>
      </c>
      <c r="B724" s="49">
        <v>10.494193586826899</v>
      </c>
      <c r="C724" s="49">
        <v>10.0414497096244</v>
      </c>
      <c r="D724" s="49">
        <v>9.6182929842857927</v>
      </c>
      <c r="E724" s="49">
        <v>9.2154221867279009</v>
      </c>
      <c r="F724" s="49">
        <v>8.826907537024443</v>
      </c>
      <c r="G724" s="49">
        <v>8.4487205783726314</v>
      </c>
      <c r="H724" s="49">
        <v>8.077983598146032</v>
      </c>
      <c r="I724" s="49">
        <v>7.7125541228634162</v>
      </c>
      <c r="J724" s="49">
        <v>7.3507798843437087</v>
      </c>
      <c r="K724" s="49">
        <v>6.9913467525348167</v>
      </c>
      <c r="L724" s="49">
        <v>6.6331802931406374</v>
      </c>
      <c r="M724" s="49">
        <v>6.4568880983853516</v>
      </c>
      <c r="N724" s="49">
        <v>6.2968971073649094</v>
      </c>
      <c r="O724" s="49">
        <v>6.1473676321880024</v>
      </c>
      <c r="P724" s="49">
        <v>6.0058986416110089</v>
      </c>
      <c r="Q724" s="49">
        <v>5.871016913889699</v>
      </c>
      <c r="R724" s="49">
        <v>5.7422664825906748</v>
      </c>
      <c r="S724" s="49">
        <v>5.6171664032368032</v>
      </c>
      <c r="T724" s="49">
        <v>5.4959484670835961</v>
      </c>
      <c r="U724" s="49">
        <v>5.3789703226912282</v>
      </c>
      <c r="V724" s="49">
        <v>5.2630138503633086</v>
      </c>
      <c r="W724" s="49">
        <v>5.1395036100374334</v>
      </c>
      <c r="X724" s="49">
        <v>5.0185801956002702</v>
      </c>
      <c r="Y724" s="49">
        <v>4.9015295057460513</v>
      </c>
      <c r="Z724" s="49">
        <v>4.7908882176484866</v>
      </c>
      <c r="AA724" s="49">
        <v>4.6504487150349414</v>
      </c>
      <c r="AB724" s="49">
        <v>4.5373994184475439</v>
      </c>
      <c r="AC724" s="49">
        <v>4.4268410285053674</v>
      </c>
      <c r="AD724" s="49">
        <v>4.3183732484998796</v>
      </c>
      <c r="AE724" s="49">
        <v>4.2116652835050328</v>
      </c>
      <c r="AF724" s="50">
        <v>4.106440194177372</v>
      </c>
    </row>
    <row r="725" spans="1:32" hidden="1">
      <c r="A725" s="49" t="s">
        <v>1040</v>
      </c>
      <c r="B725" s="49">
        <v>6.8845718326333509</v>
      </c>
      <c r="C725" s="49">
        <v>6.5700646681661183</v>
      </c>
      <c r="D725" s="49">
        <v>6.2774890433679289</v>
      </c>
      <c r="E725" s="49">
        <v>6.0007568968954734</v>
      </c>
      <c r="F725" s="49">
        <v>5.7360151587562918</v>
      </c>
      <c r="G725" s="49">
        <v>5.4806729170386959</v>
      </c>
      <c r="H725" s="49">
        <v>5.2329048369410032</v>
      </c>
      <c r="I725" s="49">
        <v>4.991376365613875</v>
      </c>
      <c r="J725" s="49">
        <v>4.75508177976839</v>
      </c>
      <c r="K725" s="49">
        <v>4.5232437804455952</v>
      </c>
      <c r="L725" s="49">
        <v>4.2952485977456707</v>
      </c>
      <c r="M725" s="49">
        <v>4.178755868223063</v>
      </c>
      <c r="N725" s="49">
        <v>4.0734194489675097</v>
      </c>
      <c r="O725" s="49">
        <v>3.97531188375546</v>
      </c>
      <c r="P725" s="49">
        <v>3.882819907927415</v>
      </c>
      <c r="Q725" s="49">
        <v>3.7949544950235761</v>
      </c>
      <c r="R725" s="49">
        <v>3.7114117253542971</v>
      </c>
      <c r="S725" s="49">
        <v>3.6305223053036841</v>
      </c>
      <c r="T725" s="49">
        <v>3.5524450342501761</v>
      </c>
      <c r="U725" s="49">
        <v>3.477423914574318</v>
      </c>
      <c r="V725" s="49">
        <v>3.4032906055683871</v>
      </c>
      <c r="W725" s="49">
        <v>3.322017262185669</v>
      </c>
      <c r="X725" s="49">
        <v>3.242866404196393</v>
      </c>
      <c r="Y725" s="49">
        <v>3.1667124656482541</v>
      </c>
      <c r="Z725" s="49">
        <v>3.0952761873724</v>
      </c>
      <c r="AA725" s="49">
        <v>3.0041013316689682</v>
      </c>
      <c r="AB725" s="49">
        <v>2.931828459174159</v>
      </c>
      <c r="AC725" s="49">
        <v>2.861645950788736</v>
      </c>
      <c r="AD725" s="49">
        <v>2.7932909198835749</v>
      </c>
      <c r="AE725" s="49">
        <v>2.7265475009896849</v>
      </c>
      <c r="AF725" s="50">
        <v>2.6612363118508511</v>
      </c>
    </row>
    <row r="726" spans="1:32" hidden="1">
      <c r="A726" s="49" t="s">
        <v>1041</v>
      </c>
      <c r="B726" s="49">
        <v>8.4758618199171867</v>
      </c>
      <c r="C726" s="49">
        <v>7.9986064756817221</v>
      </c>
      <c r="D726" s="49">
        <v>7.5465826003386187</v>
      </c>
      <c r="E726" s="49">
        <v>7.1125936301574502</v>
      </c>
      <c r="F726" s="49">
        <v>6.692029891062397</v>
      </c>
      <c r="G726" s="49">
        <v>6.2817674893443023</v>
      </c>
      <c r="H726" s="49">
        <v>5.8795935591802344</v>
      </c>
      <c r="I726" s="49">
        <v>5.4838832802918791</v>
      </c>
      <c r="J726" s="49">
        <v>5.0934074615870486</v>
      </c>
      <c r="K726" s="49">
        <v>4.7072123366506036</v>
      </c>
      <c r="L726" s="49">
        <v>4.3245414534831346</v>
      </c>
      <c r="M726" s="49">
        <v>4.1991328226000739</v>
      </c>
      <c r="N726" s="49">
        <v>4.0783264306926821</v>
      </c>
      <c r="O726" s="49">
        <v>3.9605647311499048</v>
      </c>
      <c r="P726" s="49">
        <v>3.8455801549352868</v>
      </c>
      <c r="Q726" s="49">
        <v>3.7323657953435041</v>
      </c>
      <c r="R726" s="49">
        <v>3.6203067817882211</v>
      </c>
      <c r="S726" s="49">
        <v>3.510716266869117</v>
      </c>
      <c r="T726" s="49">
        <v>3.4026579993307702</v>
      </c>
      <c r="U726" s="49">
        <v>3.2962976439073608</v>
      </c>
      <c r="V726" s="49">
        <v>3.1908696528979208</v>
      </c>
      <c r="W726" s="49">
        <v>3.0863866350286879</v>
      </c>
      <c r="X726" s="49">
        <v>2.981986233761424</v>
      </c>
      <c r="Y726" s="49">
        <v>2.8788239394356432</v>
      </c>
      <c r="Z726" s="49">
        <v>2.7811641695770151</v>
      </c>
      <c r="AA726" s="49">
        <v>2.6568756164826919</v>
      </c>
      <c r="AB726" s="49">
        <v>2.5534783939812629</v>
      </c>
      <c r="AC726" s="49">
        <v>2.451118682739756</v>
      </c>
      <c r="AD726" s="49">
        <v>2.3496064751571288</v>
      </c>
      <c r="AE726" s="49">
        <v>2.2487795920404099</v>
      </c>
      <c r="AF726" s="50">
        <v>2.1484981846054709</v>
      </c>
    </row>
    <row r="727" spans="1:32" hidden="1">
      <c r="A727" s="49" t="s">
        <v>1042</v>
      </c>
      <c r="B727" s="49">
        <v>8.8283966961457896</v>
      </c>
      <c r="C727" s="49">
        <v>8.332624771016313</v>
      </c>
      <c r="D727" s="49">
        <v>7.8637666715996994</v>
      </c>
      <c r="E727" s="49">
        <v>7.4140020650948788</v>
      </c>
      <c r="F727" s="49">
        <v>6.9783175663868571</v>
      </c>
      <c r="G727" s="49">
        <v>6.553312070908988</v>
      </c>
      <c r="H727" s="49">
        <v>6.1365730811559693</v>
      </c>
      <c r="I727" s="49">
        <v>5.7263261835808574</v>
      </c>
      <c r="J727" s="49">
        <v>5.3212261938945824</v>
      </c>
      <c r="K727" s="49">
        <v>4.9202266625578641</v>
      </c>
      <c r="L727" s="49">
        <v>4.5224950630334222</v>
      </c>
      <c r="M727" s="49">
        <v>4.3916654981362919</v>
      </c>
      <c r="N727" s="49">
        <v>4.2656950094997459</v>
      </c>
      <c r="O727" s="49">
        <v>4.1429207374267687</v>
      </c>
      <c r="P727" s="49">
        <v>4.0230526532147772</v>
      </c>
      <c r="Q727" s="49">
        <v>3.905017592339187</v>
      </c>
      <c r="R727" s="49">
        <v>3.7881606034520048</v>
      </c>
      <c r="S727" s="49">
        <v>3.6738694076345468</v>
      </c>
      <c r="T727" s="49">
        <v>3.5611482151829499</v>
      </c>
      <c r="U727" s="49">
        <v>3.4501687282642819</v>
      </c>
      <c r="V727" s="49">
        <v>3.3401185414995398</v>
      </c>
      <c r="W727" s="49">
        <v>3.2308201945132069</v>
      </c>
      <c r="X727" s="49">
        <v>3.1216682321487679</v>
      </c>
      <c r="Y727" s="49">
        <v>3.0138875478730749</v>
      </c>
      <c r="Z727" s="49">
        <v>2.911999406345787</v>
      </c>
      <c r="AA727" s="49">
        <v>2.78196326542942</v>
      </c>
      <c r="AB727" s="49">
        <v>2.6741213841796672</v>
      </c>
      <c r="AC727" s="49">
        <v>2.5674516968823631</v>
      </c>
      <c r="AD727" s="49">
        <v>2.4617575758698962</v>
      </c>
      <c r="AE727" s="49">
        <v>2.356871611153216</v>
      </c>
      <c r="AF727" s="50">
        <v>2.2526498526183611</v>
      </c>
    </row>
    <row r="728" spans="1:32" hidden="1">
      <c r="A728" s="49" t="s">
        <v>1043</v>
      </c>
      <c r="B728" s="49">
        <v>9.1428733906226363</v>
      </c>
      <c r="C728" s="49">
        <v>8.6307272900403262</v>
      </c>
      <c r="D728" s="49">
        <v>8.1469022131490814</v>
      </c>
      <c r="E728" s="49">
        <v>7.6830535684255352</v>
      </c>
      <c r="F728" s="49">
        <v>7.2338279654748519</v>
      </c>
      <c r="G728" s="49">
        <v>6.7955901374758811</v>
      </c>
      <c r="H728" s="49">
        <v>6.3657582720613766</v>
      </c>
      <c r="I728" s="49">
        <v>5.9424304106779609</v>
      </c>
      <c r="J728" s="49">
        <v>5.5241618193410531</v>
      </c>
      <c r="K728" s="49">
        <v>5.1098258704786836</v>
      </c>
      <c r="L728" s="49">
        <v>4.6985236132578709</v>
      </c>
      <c r="M728" s="49">
        <v>4.5627269245829183</v>
      </c>
      <c r="N728" s="49">
        <v>4.4320176452105571</v>
      </c>
      <c r="O728" s="49">
        <v>4.3046434126127986</v>
      </c>
      <c r="P728" s="49">
        <v>4.1802953312110116</v>
      </c>
      <c r="Q728" s="49">
        <v>4.0578437851308031</v>
      </c>
      <c r="R728" s="49">
        <v>3.936599627570144</v>
      </c>
      <c r="S728" s="49">
        <v>3.8180146968579161</v>
      </c>
      <c r="T728" s="49">
        <v>3.7010423270320518</v>
      </c>
      <c r="U728" s="49">
        <v>3.5858595684362951</v>
      </c>
      <c r="V728" s="49">
        <v>3.4716138435294401</v>
      </c>
      <c r="W728" s="49">
        <v>3.358148905473636</v>
      </c>
      <c r="X728" s="49">
        <v>3.244887056364528</v>
      </c>
      <c r="Y728" s="49">
        <v>3.133113561473766</v>
      </c>
      <c r="Z728" s="49">
        <v>3.027574157502928</v>
      </c>
      <c r="AA728" s="49">
        <v>2.8925616351711789</v>
      </c>
      <c r="AB728" s="49">
        <v>2.780880645022124</v>
      </c>
      <c r="AC728" s="49">
        <v>2.670491286205928</v>
      </c>
      <c r="AD728" s="49">
        <v>2.5611915884961021</v>
      </c>
      <c r="AE728" s="49">
        <v>2.4528099310111968</v>
      </c>
      <c r="AF728" s="50">
        <v>2.3451990711347892</v>
      </c>
    </row>
    <row r="729" spans="1:32" hidden="1">
      <c r="A729" s="49" t="s">
        <v>1044</v>
      </c>
      <c r="B729" s="49">
        <v>10.701130512907721</v>
      </c>
      <c r="C729" s="49">
        <v>10.1039396380484</v>
      </c>
      <c r="D729" s="49">
        <v>9.5421731887068795</v>
      </c>
      <c r="E729" s="49">
        <v>9.0050161246263034</v>
      </c>
      <c r="F729" s="49">
        <v>8.4855123074924972</v>
      </c>
      <c r="G729" s="49">
        <v>7.9789218794044396</v>
      </c>
      <c r="H729" s="49">
        <v>7.4818633872446032</v>
      </c>
      <c r="I729" s="49">
        <v>6.9918314134896988</v>
      </c>
      <c r="J729" s="49">
        <v>6.5069090117890429</v>
      </c>
      <c r="K729" s="49">
        <v>6.0255879189982444</v>
      </c>
      <c r="L729" s="49">
        <v>5.5466516120189411</v>
      </c>
      <c r="M729" s="49">
        <v>5.3866018977445922</v>
      </c>
      <c r="N729" s="49">
        <v>5.2328501201837296</v>
      </c>
      <c r="O729" s="49">
        <v>5.0832503763030221</v>
      </c>
      <c r="P729" s="49">
        <v>4.9374345159513471</v>
      </c>
      <c r="Q729" s="49">
        <v>4.7940151338037076</v>
      </c>
      <c r="R729" s="49">
        <v>4.6521450168796594</v>
      </c>
      <c r="S729" s="49">
        <v>4.5136347961789163</v>
      </c>
      <c r="T729" s="49">
        <v>4.377194208985669</v>
      </c>
      <c r="U729" s="49">
        <v>4.2430520071476083</v>
      </c>
      <c r="V729" s="49">
        <v>4.1101530333930452</v>
      </c>
      <c r="W729" s="49">
        <v>3.9780053384877361</v>
      </c>
      <c r="X729" s="49">
        <v>3.8461465716588359</v>
      </c>
      <c r="Y729" s="49">
        <v>3.7161863775295099</v>
      </c>
      <c r="Z729" s="49">
        <v>3.5940716161816031</v>
      </c>
      <c r="AA729" s="49">
        <v>3.4350832030280789</v>
      </c>
      <c r="AB729" s="49">
        <v>3.3053483512609989</v>
      </c>
      <c r="AC729" s="49">
        <v>3.177278905130668</v>
      </c>
      <c r="AD729" s="49">
        <v>3.0506266571773391</v>
      </c>
      <c r="AE729" s="49">
        <v>2.9251809632572678</v>
      </c>
      <c r="AF729" s="50">
        <v>2.8007613557091742</v>
      </c>
    </row>
    <row r="730" spans="1:32" hidden="1">
      <c r="A730" s="49" t="s">
        <v>1045</v>
      </c>
      <c r="B730" s="49">
        <v>4.6066575773336886</v>
      </c>
      <c r="C730" s="49">
        <v>4.4809272952337</v>
      </c>
      <c r="D730" s="49">
        <v>4.3657639138966591</v>
      </c>
      <c r="E730" s="49">
        <v>4.2588695447962976</v>
      </c>
      <c r="F730" s="49">
        <v>4.158605532935046</v>
      </c>
      <c r="G730" s="49">
        <v>4.0637637555415562</v>
      </c>
      <c r="H730" s="49">
        <v>3.973428786240226</v>
      </c>
      <c r="I730" s="49">
        <v>3.8868908977371248</v>
      </c>
      <c r="J730" s="49">
        <v>3.8035890067294171</v>
      </c>
      <c r="K730" s="49">
        <v>3.7230720252981162</v>
      </c>
      <c r="L730" s="49">
        <v>3.6449719455561249</v>
      </c>
      <c r="M730" s="49">
        <v>3.56892151379129</v>
      </c>
      <c r="N730" s="49">
        <v>3.5079281527630952</v>
      </c>
      <c r="O730" s="49">
        <v>3.4488845401108952</v>
      </c>
      <c r="P730" s="49">
        <v>3.3918868461277998</v>
      </c>
      <c r="Q730" s="49">
        <v>3.337396029516265</v>
      </c>
      <c r="R730" s="49">
        <v>3.283970352076433</v>
      </c>
      <c r="S730" s="49">
        <v>3.23183498540187</v>
      </c>
      <c r="T730" s="49">
        <v>3.1834824714764731</v>
      </c>
      <c r="U730" s="49">
        <v>3.134910179129601</v>
      </c>
      <c r="V730" s="49">
        <v>3.0864030493889172</v>
      </c>
      <c r="W730" s="49">
        <v>3.0435809464579719</v>
      </c>
      <c r="X730" s="49">
        <v>3.0024683424197098</v>
      </c>
      <c r="Y730" s="49">
        <v>2.9622894411278171</v>
      </c>
      <c r="Z730" s="49">
        <v>2.92704304851399</v>
      </c>
      <c r="AA730" s="49">
        <v>2.8563273172077279</v>
      </c>
      <c r="AB730" s="49">
        <v>2.8138595820101151</v>
      </c>
      <c r="AC730" s="49">
        <v>2.7727717927117062</v>
      </c>
      <c r="AD730" s="49">
        <v>2.7329516844528521</v>
      </c>
      <c r="AE730" s="49">
        <v>2.6943010203001712</v>
      </c>
      <c r="AF730" s="50">
        <v>2.6567333241711868</v>
      </c>
    </row>
    <row r="731" spans="1:32" hidden="1">
      <c r="A731" s="49" t="s">
        <v>1046</v>
      </c>
      <c r="B731" s="49">
        <v>5.413667656001933</v>
      </c>
      <c r="C731" s="49">
        <v>5.2666860703684613</v>
      </c>
      <c r="D731" s="49">
        <v>5.1322663997989633</v>
      </c>
      <c r="E731" s="49">
        <v>5.0076646631961879</v>
      </c>
      <c r="F731" s="49">
        <v>4.8909236928135273</v>
      </c>
      <c r="G731" s="49">
        <v>4.7806001751871321</v>
      </c>
      <c r="H731" s="49">
        <v>4.6756001377051017</v>
      </c>
      <c r="I731" s="49">
        <v>4.575075110721869</v>
      </c>
      <c r="J731" s="49">
        <v>4.4783540261976684</v>
      </c>
      <c r="K731" s="49">
        <v>4.3848970851390572</v>
      </c>
      <c r="L731" s="49">
        <v>4.2942636293289427</v>
      </c>
      <c r="M731" s="49">
        <v>4.2045861186379678</v>
      </c>
      <c r="N731" s="49">
        <v>4.1328196678169657</v>
      </c>
      <c r="O731" s="49">
        <v>4.0633644265434938</v>
      </c>
      <c r="P731" s="49">
        <v>3.996334765830893</v>
      </c>
      <c r="Q731" s="49">
        <v>3.9322790967630099</v>
      </c>
      <c r="R731" s="49">
        <v>3.8694817892263602</v>
      </c>
      <c r="S731" s="49">
        <v>3.8082108022307382</v>
      </c>
      <c r="T731" s="49">
        <v>3.751431668080115</v>
      </c>
      <c r="U731" s="49">
        <v>3.694382048681061</v>
      </c>
      <c r="V731" s="49">
        <v>3.637401154649762</v>
      </c>
      <c r="W731" s="49">
        <v>3.5871963201140962</v>
      </c>
      <c r="X731" s="49">
        <v>3.5390152802460348</v>
      </c>
      <c r="Y731" s="49">
        <v>3.4919351302528701</v>
      </c>
      <c r="Z731" s="49">
        <v>3.450712300379192</v>
      </c>
      <c r="AA731" s="49">
        <v>3.3672919849637428</v>
      </c>
      <c r="AB731" s="49">
        <v>3.3174623307034619</v>
      </c>
      <c r="AC731" s="49">
        <v>3.2692648829902722</v>
      </c>
      <c r="AD731" s="49">
        <v>3.222566069009646</v>
      </c>
      <c r="AE731" s="49">
        <v>3.1772490154321749</v>
      </c>
      <c r="AF731" s="50">
        <v>3.133210849347988</v>
      </c>
    </row>
    <row r="732" spans="1:32" hidden="1">
      <c r="A732" s="49" t="s">
        <v>1047</v>
      </c>
      <c r="B732" s="49">
        <v>5.830578263874826</v>
      </c>
      <c r="C732" s="49">
        <v>5.5685821923554588</v>
      </c>
      <c r="D732" s="49">
        <v>5.3378238033616601</v>
      </c>
      <c r="E732" s="49">
        <v>5.129510720879086</v>
      </c>
      <c r="F732" s="49">
        <v>4.9380419059421694</v>
      </c>
      <c r="G732" s="49">
        <v>4.7596459474479698</v>
      </c>
      <c r="H732" s="49">
        <v>4.5916713275407162</v>
      </c>
      <c r="I732" s="49">
        <v>4.4321881706911652</v>
      </c>
      <c r="J732" s="49">
        <v>4.2797513346700216</v>
      </c>
      <c r="K732" s="49">
        <v>4.1332526298335193</v>
      </c>
      <c r="L732" s="49">
        <v>3.9918249331647662</v>
      </c>
      <c r="M732" s="49">
        <v>3.8919443337189721</v>
      </c>
      <c r="N732" s="49">
        <v>3.7991836814775142</v>
      </c>
      <c r="O732" s="49">
        <v>3.7112628215753438</v>
      </c>
      <c r="P732" s="49">
        <v>3.6277820241449579</v>
      </c>
      <c r="Q732" s="49">
        <v>3.5472656651868051</v>
      </c>
      <c r="R732" s="49">
        <v>3.468809697600304</v>
      </c>
      <c r="S732" s="49">
        <v>3.3943195733389242</v>
      </c>
      <c r="T732" s="49">
        <v>3.3224245426832448</v>
      </c>
      <c r="U732" s="49">
        <v>3.2533598406624149</v>
      </c>
      <c r="V732" s="49">
        <v>3.1860037948127831</v>
      </c>
      <c r="W732" s="49">
        <v>3.1179339829046491</v>
      </c>
      <c r="X732" s="49">
        <v>3.0508738781104392</v>
      </c>
      <c r="Y732" s="49">
        <v>2.986533368408971</v>
      </c>
      <c r="Z732" s="49">
        <v>2.931253565058118</v>
      </c>
      <c r="AA732" s="49">
        <v>2.837373807546578</v>
      </c>
      <c r="AB732" s="49">
        <v>2.7753465805630229</v>
      </c>
      <c r="AC732" s="49">
        <v>2.715806669468543</v>
      </c>
      <c r="AD732" s="49">
        <v>2.6584991972666239</v>
      </c>
      <c r="AE732" s="49">
        <v>2.6032086902953528</v>
      </c>
      <c r="AF732" s="50">
        <v>2.54975137380295</v>
      </c>
    </row>
    <row r="733" spans="1:32" hidden="1">
      <c r="A733" s="49" t="s">
        <v>1048</v>
      </c>
      <c r="B733" s="49">
        <v>6.5961406888183793</v>
      </c>
      <c r="C733" s="49">
        <v>6.3281653767992516</v>
      </c>
      <c r="D733" s="49">
        <v>6.0697523827434363</v>
      </c>
      <c r="E733" s="49">
        <v>5.8183924843399373</v>
      </c>
      <c r="F733" s="49">
        <v>5.5722675997004876</v>
      </c>
      <c r="G733" s="49">
        <v>5.3300105342714232</v>
      </c>
      <c r="H733" s="49">
        <v>5.0905599301888946</v>
      </c>
      <c r="I733" s="49">
        <v>4.8530685282440942</v>
      </c>
      <c r="J733" s="49">
        <v>4.616842854711348</v>
      </c>
      <c r="K733" s="49">
        <v>4.3813022393777059</v>
      </c>
      <c r="L733" s="49">
        <v>4.1459501624915207</v>
      </c>
      <c r="M733" s="49">
        <v>4.0517917783049189</v>
      </c>
      <c r="N733" s="49">
        <v>3.970797822781396</v>
      </c>
      <c r="O733" s="49">
        <v>3.8911105394072401</v>
      </c>
      <c r="P733" s="49">
        <v>3.812828509818007</v>
      </c>
      <c r="Q733" s="49">
        <v>3.7363831907876439</v>
      </c>
      <c r="R733" s="49">
        <v>3.6604697240479922</v>
      </c>
      <c r="S733" s="49">
        <v>3.5853005276267771</v>
      </c>
      <c r="T733" s="49">
        <v>3.513165594452345</v>
      </c>
      <c r="U733" s="49">
        <v>3.4404094957212932</v>
      </c>
      <c r="V733" s="49">
        <v>3.3672950092386</v>
      </c>
      <c r="W733" s="49">
        <v>3.3009625671083058</v>
      </c>
      <c r="X733" s="49">
        <v>3.2355077110360342</v>
      </c>
      <c r="Y733" s="49">
        <v>3.170212418978982</v>
      </c>
      <c r="Z733" s="49">
        <v>3.1087472989545</v>
      </c>
      <c r="AA733" s="49">
        <v>3.013950688879599</v>
      </c>
      <c r="AB733" s="49">
        <v>2.9444092485453002</v>
      </c>
      <c r="AC733" s="49">
        <v>2.8754102273451219</v>
      </c>
      <c r="AD733" s="49">
        <v>2.806842285739489</v>
      </c>
      <c r="AE733" s="49">
        <v>2.7386060971765569</v>
      </c>
      <c r="AF733" s="50">
        <v>2.6706123026014179</v>
      </c>
    </row>
    <row r="734" spans="1:32" hidden="1">
      <c r="A734" s="49" t="s">
        <v>1049</v>
      </c>
      <c r="B734" s="49">
        <v>7.5622494455501039</v>
      </c>
      <c r="C734" s="49">
        <v>7.261163005429121</v>
      </c>
      <c r="D734" s="49">
        <v>6.9713944244917201</v>
      </c>
      <c r="E734" s="49">
        <v>6.6899304876197077</v>
      </c>
      <c r="F734" s="49">
        <v>6.4145845009081777</v>
      </c>
      <c r="G734" s="49">
        <v>6.1437085829701097</v>
      </c>
      <c r="H734" s="49">
        <v>5.8760199333198342</v>
      </c>
      <c r="I734" s="49">
        <v>5.6104909223352051</v>
      </c>
      <c r="J734" s="49">
        <v>5.3462767962173494</v>
      </c>
      <c r="K734" s="49">
        <v>5.0826665168304341</v>
      </c>
      <c r="L734" s="49">
        <v>4.8190483520837288</v>
      </c>
      <c r="M734" s="49">
        <v>4.7108510246994006</v>
      </c>
      <c r="N734" s="49">
        <v>4.6183648747503296</v>
      </c>
      <c r="O734" s="49">
        <v>4.5273923457036327</v>
      </c>
      <c r="P734" s="49">
        <v>4.4380492887857157</v>
      </c>
      <c r="Q734" s="49">
        <v>4.3508492898629294</v>
      </c>
      <c r="R734" s="49">
        <v>4.2642300440790386</v>
      </c>
      <c r="S734" s="49">
        <v>4.1784438592637381</v>
      </c>
      <c r="T734" s="49">
        <v>4.0962241975735196</v>
      </c>
      <c r="U734" s="49">
        <v>4.0132018136252663</v>
      </c>
      <c r="V734" s="49">
        <v>3.929689976563524</v>
      </c>
      <c r="W734" s="49">
        <v>3.8542313825762911</v>
      </c>
      <c r="X734" s="49">
        <v>3.7798095167880028</v>
      </c>
      <c r="Y734" s="49">
        <v>3.705566197868146</v>
      </c>
      <c r="Z734" s="49">
        <v>3.635880900057944</v>
      </c>
      <c r="AA734" s="49">
        <v>3.526403834836493</v>
      </c>
      <c r="AB734" s="49">
        <v>3.447052497236665</v>
      </c>
      <c r="AC734" s="49">
        <v>3.3683321640979931</v>
      </c>
      <c r="AD734" s="49">
        <v>3.2901084093036861</v>
      </c>
      <c r="AE734" s="49">
        <v>3.2122610531361802</v>
      </c>
      <c r="AF734" s="50">
        <v>3.1346817144543841</v>
      </c>
    </row>
    <row r="735" spans="1:32" hidden="1">
      <c r="A735" s="49" t="s">
        <v>1050</v>
      </c>
      <c r="B735" s="49">
        <v>11.1478623889271</v>
      </c>
      <c r="C735" s="49">
        <v>10.52256317674183</v>
      </c>
      <c r="D735" s="49">
        <v>9.9332748712242225</v>
      </c>
      <c r="E735" s="49">
        <v>9.3693757604625567</v>
      </c>
      <c r="F735" s="49">
        <v>8.824051521353681</v>
      </c>
      <c r="G735" s="49">
        <v>8.2926747833858254</v>
      </c>
      <c r="H735" s="49">
        <v>7.7719590859366727</v>
      </c>
      <c r="I735" s="49">
        <v>7.2594833191212107</v>
      </c>
      <c r="J735" s="49">
        <v>6.7534083301284138</v>
      </c>
      <c r="K735" s="49">
        <v>6.2522998291240546</v>
      </c>
      <c r="L735" s="49">
        <v>5.7550132706101707</v>
      </c>
      <c r="M735" s="49">
        <v>5.5887980209408958</v>
      </c>
      <c r="N735" s="49">
        <v>5.429092723292948</v>
      </c>
      <c r="O735" s="49">
        <v>5.2736960971831248</v>
      </c>
      <c r="P735" s="49">
        <v>5.1222354675102846</v>
      </c>
      <c r="Q735" s="49">
        <v>4.9732854586425423</v>
      </c>
      <c r="R735" s="49">
        <v>4.8259751903100181</v>
      </c>
      <c r="S735" s="49">
        <v>4.6821782538629453</v>
      </c>
      <c r="T735" s="49">
        <v>4.5405666413011927</v>
      </c>
      <c r="U735" s="49">
        <v>4.4013808024462984</v>
      </c>
      <c r="V735" s="49">
        <v>4.2635325791204206</v>
      </c>
      <c r="W735" s="49">
        <v>4.1268041300384892</v>
      </c>
      <c r="X735" s="49">
        <v>3.9902278846143839</v>
      </c>
      <c r="Y735" s="49">
        <v>3.8554592636424911</v>
      </c>
      <c r="Z735" s="49">
        <v>3.7286118322840252</v>
      </c>
      <c r="AA735" s="49">
        <v>3.5636508567841192</v>
      </c>
      <c r="AB735" s="49">
        <v>3.428653390820481</v>
      </c>
      <c r="AC735" s="49">
        <v>3.2951914195248291</v>
      </c>
      <c r="AD735" s="49">
        <v>3.1629982112131731</v>
      </c>
      <c r="AE735" s="49">
        <v>3.0318463778684639</v>
      </c>
      <c r="AF735" s="50">
        <v>2.9015401055969261</v>
      </c>
    </row>
    <row r="736" spans="1:32" hidden="1">
      <c r="A736" s="49" t="s">
        <v>1051</v>
      </c>
      <c r="B736" s="49">
        <v>2.8474423981206352</v>
      </c>
      <c r="C736" s="49">
        <v>2.768313743530705</v>
      </c>
      <c r="D736" s="49">
        <v>2.695435103398752</v>
      </c>
      <c r="E736" s="49">
        <v>2.6274630135627071</v>
      </c>
      <c r="F736" s="49">
        <v>2.5634397326330798</v>
      </c>
      <c r="G736" s="49">
        <v>2.502659417304276</v>
      </c>
      <c r="H736" s="49">
        <v>2.4445874719360128</v>
      </c>
      <c r="I736" s="49">
        <v>2.388809647465465</v>
      </c>
      <c r="J736" s="49">
        <v>2.3349986609726918</v>
      </c>
      <c r="K736" s="49">
        <v>2.2828915853332878</v>
      </c>
      <c r="L736" s="49">
        <v>2.2322741040096532</v>
      </c>
      <c r="M736" s="49">
        <v>2.1858508159080712</v>
      </c>
      <c r="N736" s="49">
        <v>2.1483104341823491</v>
      </c>
      <c r="O736" s="49">
        <v>2.1119351746952431</v>
      </c>
      <c r="P736" s="49">
        <v>2.076781521777459</v>
      </c>
      <c r="Q736" s="49">
        <v>2.043120811834688</v>
      </c>
      <c r="R736" s="49">
        <v>2.0101038284230031</v>
      </c>
      <c r="S736" s="49">
        <v>1.977862993781605</v>
      </c>
      <c r="T736" s="49">
        <v>1.947866262725763</v>
      </c>
      <c r="U736" s="49">
        <v>1.9177559673299209</v>
      </c>
      <c r="V736" s="49">
        <v>1.887699671977739</v>
      </c>
      <c r="W736" s="49">
        <v>1.860997665826899</v>
      </c>
      <c r="X736" s="49">
        <v>1.8353212159423209</v>
      </c>
      <c r="Y736" s="49">
        <v>1.8102132364811421</v>
      </c>
      <c r="Z736" s="49">
        <v>1.788030523741662</v>
      </c>
      <c r="AA736" s="49">
        <v>1.744957889912119</v>
      </c>
      <c r="AB736" s="49">
        <v>1.7185515567185099</v>
      </c>
      <c r="AC736" s="49">
        <v>1.69297563973165</v>
      </c>
      <c r="AD736" s="49">
        <v>1.6681639866463569</v>
      </c>
      <c r="AE736" s="49">
        <v>1.644058689467311</v>
      </c>
      <c r="AF736" s="50">
        <v>1.620608752570041</v>
      </c>
    </row>
    <row r="737" spans="1:32" hidden="1">
      <c r="A737" s="49" t="s">
        <v>1052</v>
      </c>
      <c r="B737" s="49">
        <v>4.0944402298271267</v>
      </c>
      <c r="C737" s="49">
        <v>3.982708707232566</v>
      </c>
      <c r="D737" s="49">
        <v>3.8804387768117978</v>
      </c>
      <c r="E737" s="49">
        <v>3.785585782780263</v>
      </c>
      <c r="F737" s="49">
        <v>3.6966920341753982</v>
      </c>
      <c r="G737" s="49">
        <v>3.6126831606499641</v>
      </c>
      <c r="H737" s="49">
        <v>3.5327453838440759</v>
      </c>
      <c r="I737" s="49">
        <v>3.4562480587629212</v>
      </c>
      <c r="J737" s="49">
        <v>3.3826928767620021</v>
      </c>
      <c r="K737" s="49">
        <v>3.3116794577373092</v>
      </c>
      <c r="L737" s="49">
        <v>3.242881389290269</v>
      </c>
      <c r="M737" s="49">
        <v>3.175176494683682</v>
      </c>
      <c r="N737" s="49">
        <v>3.1209452617090099</v>
      </c>
      <c r="O737" s="49">
        <v>3.0684567787363881</v>
      </c>
      <c r="P737" s="49">
        <v>3.0177974180813329</v>
      </c>
      <c r="Q737" s="49">
        <v>2.9693801721220772</v>
      </c>
      <c r="R737" s="49">
        <v>2.9219145474317592</v>
      </c>
      <c r="S737" s="49">
        <v>2.875602295349954</v>
      </c>
      <c r="T737" s="49">
        <v>2.832675597727448</v>
      </c>
      <c r="U737" s="49">
        <v>2.789550570901981</v>
      </c>
      <c r="V737" s="49">
        <v>2.7464823137158598</v>
      </c>
      <c r="W737" s="49">
        <v>2.7084902154914401</v>
      </c>
      <c r="X737" s="49">
        <v>2.6720294616077109</v>
      </c>
      <c r="Y737" s="49">
        <v>2.6364053997780759</v>
      </c>
      <c r="Z737" s="49">
        <v>2.605200643904773</v>
      </c>
      <c r="AA737" s="49">
        <v>2.542217902102291</v>
      </c>
      <c r="AB737" s="49">
        <v>2.504541972864109</v>
      </c>
      <c r="AC737" s="49">
        <v>2.468102458759545</v>
      </c>
      <c r="AD737" s="49">
        <v>2.432799003948384</v>
      </c>
      <c r="AE737" s="49">
        <v>2.398543795502194</v>
      </c>
      <c r="AF737" s="50">
        <v>2.3652595361709499</v>
      </c>
    </row>
    <row r="738" spans="1:32" hidden="1">
      <c r="A738" s="49" t="s">
        <v>1053</v>
      </c>
      <c r="B738" s="49">
        <v>5.3669740003184403</v>
      </c>
      <c r="C738" s="49">
        <v>5.2222314227082292</v>
      </c>
      <c r="D738" s="49">
        <v>5.0902510355250232</v>
      </c>
      <c r="E738" s="49">
        <v>4.9682565005485166</v>
      </c>
      <c r="F738" s="49">
        <v>4.8542680440951367</v>
      </c>
      <c r="G738" s="49">
        <v>4.7468261004224983</v>
      </c>
      <c r="H738" s="49">
        <v>4.6448247570421071</v>
      </c>
      <c r="I738" s="49">
        <v>4.5474066325716427</v>
      </c>
      <c r="J738" s="49">
        <v>4.4538939358946301</v>
      </c>
      <c r="K738" s="49">
        <v>4.3637417668998992</v>
      </c>
      <c r="L738" s="49">
        <v>4.2765055949904749</v>
      </c>
      <c r="M738" s="49">
        <v>4.1870228529053826</v>
      </c>
      <c r="N738" s="49">
        <v>4.1157370053919244</v>
      </c>
      <c r="O738" s="49">
        <v>4.046786667354807</v>
      </c>
      <c r="P738" s="49">
        <v>3.9802888920461079</v>
      </c>
      <c r="Q738" s="49">
        <v>3.9168023331689459</v>
      </c>
      <c r="R738" s="49">
        <v>3.8545824140151508</v>
      </c>
      <c r="S738" s="49">
        <v>3.7939021900790508</v>
      </c>
      <c r="T738" s="49">
        <v>3.737779901121479</v>
      </c>
      <c r="U738" s="49">
        <v>3.6813702544465472</v>
      </c>
      <c r="V738" s="49">
        <v>3.625018447722598</v>
      </c>
      <c r="W738" s="49">
        <v>3.5755048307685851</v>
      </c>
      <c r="X738" s="49">
        <v>3.5280454133095889</v>
      </c>
      <c r="Y738" s="49">
        <v>3.4817013160358359</v>
      </c>
      <c r="Z738" s="49">
        <v>3.441317059509529</v>
      </c>
      <c r="AA738" s="49">
        <v>3.3579478369062659</v>
      </c>
      <c r="AB738" s="49">
        <v>3.3087817255781991</v>
      </c>
      <c r="AC738" s="49">
        <v>3.2612722648311752</v>
      </c>
      <c r="AD738" s="49">
        <v>3.2152840632296029</v>
      </c>
      <c r="AE738" s="49">
        <v>3.1706986737663621</v>
      </c>
      <c r="AF738" s="50">
        <v>3.127411854613694</v>
      </c>
    </row>
    <row r="739" spans="1:32" hidden="1">
      <c r="A739" s="49" t="s">
        <v>1054</v>
      </c>
      <c r="B739" s="49">
        <v>5.4406969157449332</v>
      </c>
      <c r="C739" s="49">
        <v>5.2669038090048481</v>
      </c>
      <c r="D739" s="49">
        <v>5.1161808957613584</v>
      </c>
      <c r="E739" s="49">
        <v>4.9819535131641191</v>
      </c>
      <c r="F739" s="49">
        <v>4.8600765322612487</v>
      </c>
      <c r="G739" s="49">
        <v>4.74777438334264</v>
      </c>
      <c r="H739" s="49">
        <v>4.6431007243132578</v>
      </c>
      <c r="I739" s="49">
        <v>4.5446398365395488</v>
      </c>
      <c r="J739" s="49">
        <v>4.4513308762377752</v>
      </c>
      <c r="K739" s="49">
        <v>4.3623590620390553</v>
      </c>
      <c r="L739" s="49">
        <v>4.2770854403146119</v>
      </c>
      <c r="M739" s="49">
        <v>4.1647239504980584</v>
      </c>
      <c r="N739" s="49">
        <v>4.0663932091232713</v>
      </c>
      <c r="O739" s="49">
        <v>3.9772491265871599</v>
      </c>
      <c r="P739" s="49">
        <v>3.895283328087817</v>
      </c>
      <c r="Q739" s="49">
        <v>3.8192567606266419</v>
      </c>
      <c r="R739" s="49">
        <v>3.7487655397644901</v>
      </c>
      <c r="S739" s="49">
        <v>3.6817679940621608</v>
      </c>
      <c r="T739" s="49">
        <v>3.6184315914045162</v>
      </c>
      <c r="U739" s="49">
        <v>3.5590251916494231</v>
      </c>
      <c r="V739" s="49">
        <v>3.5009312443516021</v>
      </c>
      <c r="W739" s="49">
        <v>3.4355363580735911</v>
      </c>
      <c r="X739" s="49">
        <v>3.3729380945321279</v>
      </c>
      <c r="Y739" s="49">
        <v>3.3141627216314471</v>
      </c>
      <c r="Z739" s="49">
        <v>3.261238831203328</v>
      </c>
      <c r="AA739" s="49">
        <v>3.1850775333902308</v>
      </c>
      <c r="AB739" s="49">
        <v>3.1316230582799358</v>
      </c>
      <c r="AC739" s="49">
        <v>3.0808591277576221</v>
      </c>
      <c r="AD739" s="49">
        <v>3.0324615471843841</v>
      </c>
      <c r="AE739" s="49">
        <v>2.9861636123973438</v>
      </c>
      <c r="AF739" s="50">
        <v>2.941743261593682</v>
      </c>
    </row>
    <row r="740" spans="1:32" hidden="1">
      <c r="A740" s="49" t="s">
        <v>1055</v>
      </c>
      <c r="B740" s="49">
        <v>7.1114117061470976</v>
      </c>
      <c r="C740" s="49">
        <v>6.8856889237803669</v>
      </c>
      <c r="D740" s="49">
        <v>6.6915585129488253</v>
      </c>
      <c r="E740" s="49">
        <v>6.5200122404231209</v>
      </c>
      <c r="F740" s="49">
        <v>6.365370962076554</v>
      </c>
      <c r="G740" s="49">
        <v>6.2238321389467446</v>
      </c>
      <c r="H740" s="49">
        <v>6.0927294336142612</v>
      </c>
      <c r="I740" s="49">
        <v>5.9701235472131042</v>
      </c>
      <c r="J740" s="49">
        <v>5.8545614037285656</v>
      </c>
      <c r="K740" s="49">
        <v>5.7449270547276239</v>
      </c>
      <c r="L740" s="49">
        <v>5.6403454451715449</v>
      </c>
      <c r="M740" s="49">
        <v>5.4905173806007079</v>
      </c>
      <c r="N740" s="49">
        <v>5.3598986041444174</v>
      </c>
      <c r="O740" s="49">
        <v>5.2418424824580336</v>
      </c>
      <c r="P740" s="49">
        <v>5.1335936822754498</v>
      </c>
      <c r="Q740" s="49">
        <v>5.0334525599933047</v>
      </c>
      <c r="R740" s="49">
        <v>4.9408655203083232</v>
      </c>
      <c r="S740" s="49">
        <v>4.8530314997225439</v>
      </c>
      <c r="T740" s="49">
        <v>4.7701809170262406</v>
      </c>
      <c r="U740" s="49">
        <v>4.6926833142727418</v>
      </c>
      <c r="V740" s="49">
        <v>4.6169473411099933</v>
      </c>
      <c r="W740" s="49">
        <v>4.5311574248683977</v>
      </c>
      <c r="X740" s="49">
        <v>4.4491679719563439</v>
      </c>
      <c r="Y740" s="49">
        <v>4.3723883611064247</v>
      </c>
      <c r="Z740" s="49">
        <v>4.303603858887187</v>
      </c>
      <c r="AA740" s="49">
        <v>4.20289046524009</v>
      </c>
      <c r="AB740" s="49">
        <v>4.1333071521085598</v>
      </c>
      <c r="AC740" s="49">
        <v>4.0673829406243627</v>
      </c>
      <c r="AD740" s="49">
        <v>4.0046736663721889</v>
      </c>
      <c r="AE740" s="49">
        <v>3.9448140059328338</v>
      </c>
      <c r="AF740" s="50">
        <v>3.8874998549466588</v>
      </c>
    </row>
    <row r="741" spans="1:32" hidden="1">
      <c r="A741" s="49" t="s">
        <v>1056</v>
      </c>
      <c r="B741" s="49">
        <v>3.943694605751805</v>
      </c>
      <c r="C741" s="49">
        <v>3.7696278440855409</v>
      </c>
      <c r="D741" s="49">
        <v>3.614788948580387</v>
      </c>
      <c r="E741" s="49">
        <v>3.4737784031341619</v>
      </c>
      <c r="F741" s="49">
        <v>3.3431563011430789</v>
      </c>
      <c r="G741" s="49">
        <v>3.2206062308107901</v>
      </c>
      <c r="H741" s="49">
        <v>3.1044994764097238</v>
      </c>
      <c r="I741" s="49">
        <v>2.9936504752886601</v>
      </c>
      <c r="J741" s="49">
        <v>2.8871713428368642</v>
      </c>
      <c r="K741" s="49">
        <v>2.7843811253223318</v>
      </c>
      <c r="L741" s="49">
        <v>2.6847469184095081</v>
      </c>
      <c r="M741" s="49">
        <v>2.6189984402728639</v>
      </c>
      <c r="N741" s="49">
        <v>2.557658013481507</v>
      </c>
      <c r="O741" s="49">
        <v>2.4993280793345241</v>
      </c>
      <c r="P741" s="49">
        <v>2.4437633884011269</v>
      </c>
      <c r="Q741" s="49">
        <v>2.3900591215865412</v>
      </c>
      <c r="R741" s="49">
        <v>2.3376606540248548</v>
      </c>
      <c r="S741" s="49">
        <v>2.2877356761007519</v>
      </c>
      <c r="T741" s="49">
        <v>2.239443493771486</v>
      </c>
      <c r="U741" s="49">
        <v>2.192927932190242</v>
      </c>
      <c r="V741" s="49">
        <v>2.147500827562979</v>
      </c>
      <c r="W741" s="49">
        <v>2.101675682856504</v>
      </c>
      <c r="X741" s="49">
        <v>2.0565092931683591</v>
      </c>
      <c r="Y741" s="49">
        <v>2.0130495854684258</v>
      </c>
      <c r="Z741" s="49">
        <v>1.9751843848157331</v>
      </c>
      <c r="AA741" s="49">
        <v>1.9136875707334231</v>
      </c>
      <c r="AB741" s="49">
        <v>1.87176010924898</v>
      </c>
      <c r="AC741" s="49">
        <v>1.8313947538248041</v>
      </c>
      <c r="AD741" s="49">
        <v>1.7924347091058861</v>
      </c>
      <c r="AE741" s="49">
        <v>1.754747348971532</v>
      </c>
      <c r="AF741" s="50">
        <v>1.718219492459222</v>
      </c>
    </row>
    <row r="742" spans="1:32" hidden="1">
      <c r="A742" s="49" t="s">
        <v>1057</v>
      </c>
      <c r="B742" s="49">
        <v>4.194887381731129</v>
      </c>
      <c r="C742" s="49">
        <v>4.0092723349817643</v>
      </c>
      <c r="D742" s="49">
        <v>3.8444476243038181</v>
      </c>
      <c r="E742" s="49">
        <v>3.694552448319933</v>
      </c>
      <c r="F742" s="49">
        <v>3.5558524549807178</v>
      </c>
      <c r="G742" s="49">
        <v>3.425832565934527</v>
      </c>
      <c r="H742" s="49">
        <v>3.3027241010480308</v>
      </c>
      <c r="I742" s="49">
        <v>3.185239408879458</v>
      </c>
      <c r="J742" s="49">
        <v>3.0724139896027371</v>
      </c>
      <c r="K742" s="49">
        <v>2.963508003622541</v>
      </c>
      <c r="L742" s="49">
        <v>2.8579423601681748</v>
      </c>
      <c r="M742" s="49">
        <v>2.7877923231428281</v>
      </c>
      <c r="N742" s="49">
        <v>2.7223727364939441</v>
      </c>
      <c r="O742" s="49">
        <v>2.660182190211676</v>
      </c>
      <c r="P742" s="49">
        <v>2.6009585019806511</v>
      </c>
      <c r="Q742" s="49">
        <v>2.5437290453884742</v>
      </c>
      <c r="R742" s="49">
        <v>2.487897526530384</v>
      </c>
      <c r="S742" s="49">
        <v>2.4347224892268291</v>
      </c>
      <c r="T742" s="49">
        <v>2.3832995732498281</v>
      </c>
      <c r="U742" s="49">
        <v>2.3337846614192799</v>
      </c>
      <c r="V742" s="49">
        <v>2.2854369518840589</v>
      </c>
      <c r="W742" s="49">
        <v>2.236660817060264</v>
      </c>
      <c r="X742" s="49">
        <v>2.1885888259201991</v>
      </c>
      <c r="Y742" s="49">
        <v>2.142350242569703</v>
      </c>
      <c r="Z742" s="49">
        <v>2.1021338707549408</v>
      </c>
      <c r="AA742" s="49">
        <v>2.0364501637624728</v>
      </c>
      <c r="AB742" s="49">
        <v>1.9918466294713799</v>
      </c>
      <c r="AC742" s="49">
        <v>1.9489202258934999</v>
      </c>
      <c r="AD742" s="49">
        <v>1.9075017830714001</v>
      </c>
      <c r="AE742" s="49">
        <v>1.867448222109636</v>
      </c>
      <c r="AF742" s="50">
        <v>1.8286374554883289</v>
      </c>
    </row>
    <row r="743" spans="1:32" hidden="1">
      <c r="A743" s="49" t="s">
        <v>1058</v>
      </c>
      <c r="B743" s="49">
        <v>4.3663104847937007</v>
      </c>
      <c r="C743" s="49">
        <v>4.1728863449726203</v>
      </c>
      <c r="D743" s="49">
        <v>4.0012188255010246</v>
      </c>
      <c r="E743" s="49">
        <v>3.8451816309906239</v>
      </c>
      <c r="F743" s="49">
        <v>3.7008715116502349</v>
      </c>
      <c r="G743" s="49">
        <v>3.565659825365822</v>
      </c>
      <c r="H743" s="49">
        <v>3.437698169979702</v>
      </c>
      <c r="I743" s="49">
        <v>3.315640961697619</v>
      </c>
      <c r="J743" s="49">
        <v>3.1984803931655041</v>
      </c>
      <c r="K743" s="49">
        <v>3.0854434756093818</v>
      </c>
      <c r="L743" s="49">
        <v>2.97592523125354</v>
      </c>
      <c r="M743" s="49">
        <v>2.9027500121291721</v>
      </c>
      <c r="N743" s="49">
        <v>2.8345375986395722</v>
      </c>
      <c r="O743" s="49">
        <v>2.7697114685062139</v>
      </c>
      <c r="P743" s="49">
        <v>2.7079954267397399</v>
      </c>
      <c r="Q743" s="49">
        <v>2.6483686734392688</v>
      </c>
      <c r="R743" s="49">
        <v>2.590205509123475</v>
      </c>
      <c r="S743" s="49">
        <v>2.5348245017814168</v>
      </c>
      <c r="T743" s="49">
        <v>2.4812770161010218</v>
      </c>
      <c r="U743" s="49">
        <v>2.429725800535572</v>
      </c>
      <c r="V743" s="49">
        <v>2.3793942082116009</v>
      </c>
      <c r="W743" s="49">
        <v>2.3286083422150021</v>
      </c>
      <c r="X743" s="49">
        <v>2.2785569604916418</v>
      </c>
      <c r="Y743" s="49">
        <v>2.230423807715995</v>
      </c>
      <c r="Z743" s="49">
        <v>2.188600718866796</v>
      </c>
      <c r="AA743" s="49">
        <v>2.1200753069444001</v>
      </c>
      <c r="AB743" s="49">
        <v>2.073645014121043</v>
      </c>
      <c r="AC743" s="49">
        <v>2.028970906662193</v>
      </c>
      <c r="AD743" s="49">
        <v>1.985876275640299</v>
      </c>
      <c r="AE743" s="49">
        <v>1.9442116638983451</v>
      </c>
      <c r="AF743" s="50">
        <v>1.90384953882126</v>
      </c>
    </row>
    <row r="744" spans="1:32" hidden="1">
      <c r="A744" s="49" t="s">
        <v>1059</v>
      </c>
      <c r="B744" s="49">
        <v>4.9005733559407627</v>
      </c>
      <c r="C744" s="49">
        <v>4.6825034799249909</v>
      </c>
      <c r="D744" s="49">
        <v>4.4894271748184922</v>
      </c>
      <c r="E744" s="49">
        <v>4.3143079195744898</v>
      </c>
      <c r="F744" s="49">
        <v>4.1526627665209199</v>
      </c>
      <c r="G744" s="49">
        <v>4.0014728437987426</v>
      </c>
      <c r="H744" s="49">
        <v>3.8586154742925971</v>
      </c>
      <c r="I744" s="49">
        <v>3.7225455082902532</v>
      </c>
      <c r="J744" s="49">
        <v>3.5921057482331831</v>
      </c>
      <c r="K744" s="49">
        <v>3.4664086889617578</v>
      </c>
      <c r="L744" s="49">
        <v>3.3447597827402431</v>
      </c>
      <c r="M744" s="49">
        <v>3.262058703784799</v>
      </c>
      <c r="N744" s="49">
        <v>3.1850577193563732</v>
      </c>
      <c r="O744" s="49">
        <v>3.1119412645819682</v>
      </c>
      <c r="P744" s="49">
        <v>3.0423911859415371</v>
      </c>
      <c r="Q744" s="49">
        <v>2.9752321130340129</v>
      </c>
      <c r="R744" s="49">
        <v>2.9097437183247439</v>
      </c>
      <c r="S744" s="49">
        <v>2.8474440398079608</v>
      </c>
      <c r="T744" s="49">
        <v>2.7872409508938571</v>
      </c>
      <c r="U744" s="49">
        <v>2.7293218259430252</v>
      </c>
      <c r="V744" s="49">
        <v>2.672792693480341</v>
      </c>
      <c r="W744" s="49">
        <v>2.6157264858737879</v>
      </c>
      <c r="X744" s="49">
        <v>2.559492226917373</v>
      </c>
      <c r="Y744" s="49">
        <v>2.5054526874129781</v>
      </c>
      <c r="Z744" s="49">
        <v>2.4586633776905709</v>
      </c>
      <c r="AA744" s="49">
        <v>2.3811248476624218</v>
      </c>
      <c r="AB744" s="49">
        <v>2.329006656439176</v>
      </c>
      <c r="AC744" s="49">
        <v>2.2788974054736801</v>
      </c>
      <c r="AD744" s="49">
        <v>2.2305938674840409</v>
      </c>
      <c r="AE744" s="49">
        <v>2.1839241806137362</v>
      </c>
      <c r="AF744" s="50">
        <v>2.1387417164849918</v>
      </c>
    </row>
    <row r="745" spans="1:32" hidden="1">
      <c r="A745" s="49" t="s">
        <v>1060</v>
      </c>
      <c r="B745" s="49">
        <v>4.4855108467171796</v>
      </c>
      <c r="C745" s="49">
        <v>4.2879768122408581</v>
      </c>
      <c r="D745" s="49">
        <v>4.0965308851502984</v>
      </c>
      <c r="E745" s="49">
        <v>3.9098046721114978</v>
      </c>
      <c r="F745" s="49">
        <v>3.7268152587501571</v>
      </c>
      <c r="G745" s="49">
        <v>3.546831773061168</v>
      </c>
      <c r="H745" s="49">
        <v>3.3692948745940599</v>
      </c>
      <c r="I745" s="49">
        <v>3.1937658809060689</v>
      </c>
      <c r="J745" s="49">
        <v>3.0198933644492292</v>
      </c>
      <c r="K745" s="49">
        <v>2.847390498312464</v>
      </c>
      <c r="L745" s="49">
        <v>2.676019259667398</v>
      </c>
      <c r="M745" s="49">
        <v>2.6127218012815852</v>
      </c>
      <c r="N745" s="49">
        <v>2.557062721249594</v>
      </c>
      <c r="O745" s="49">
        <v>2.5022228692623592</v>
      </c>
      <c r="P745" s="49">
        <v>2.448260561584334</v>
      </c>
      <c r="Q745" s="49">
        <v>2.3954262431879569</v>
      </c>
      <c r="R745" s="49">
        <v>2.342969184608052</v>
      </c>
      <c r="S745" s="49">
        <v>2.291012974979505</v>
      </c>
      <c r="T745" s="49">
        <v>2.240881484531219</v>
      </c>
      <c r="U745" s="49">
        <v>2.1904656970797052</v>
      </c>
      <c r="V745" s="49">
        <v>2.1399175434205948</v>
      </c>
      <c r="W745" s="49">
        <v>2.092899346378827</v>
      </c>
      <c r="X745" s="49">
        <v>2.0465487307624142</v>
      </c>
      <c r="Y745" s="49">
        <v>2.0004561617869041</v>
      </c>
      <c r="Z745" s="49">
        <v>1.9567598752503439</v>
      </c>
      <c r="AA745" s="49">
        <v>1.8938594085896701</v>
      </c>
      <c r="AB745" s="49">
        <v>1.845806356559726</v>
      </c>
      <c r="AC745" s="49">
        <v>1.798252113551849</v>
      </c>
      <c r="AD745" s="49">
        <v>1.7511393818182319</v>
      </c>
      <c r="AE745" s="49">
        <v>1.704417930008316</v>
      </c>
      <c r="AF745" s="50">
        <v>1.658043438716045</v>
      </c>
    </row>
    <row r="746" spans="1:32" hidden="1">
      <c r="A746" s="49" t="s">
        <v>1061</v>
      </c>
      <c r="B746" s="49">
        <v>5.911910602000388</v>
      </c>
      <c r="C746" s="49">
        <v>5.6672908959619086</v>
      </c>
      <c r="D746" s="49">
        <v>5.4314133018323174</v>
      </c>
      <c r="E746" s="49">
        <v>5.2021316032076168</v>
      </c>
      <c r="F746" s="49">
        <v>4.977898392137873</v>
      </c>
      <c r="G746" s="49">
        <v>4.7575574256121236</v>
      </c>
      <c r="H746" s="49">
        <v>4.5402183145733037</v>
      </c>
      <c r="I746" s="49">
        <v>4.3251773182348661</v>
      </c>
      <c r="J746" s="49">
        <v>4.1118653162922607</v>
      </c>
      <c r="K746" s="49">
        <v>3.8998125020568151</v>
      </c>
      <c r="L746" s="49">
        <v>3.6886237426014481</v>
      </c>
      <c r="M746" s="49">
        <v>3.6044468156179561</v>
      </c>
      <c r="N746" s="49">
        <v>3.5319176851401992</v>
      </c>
      <c r="O746" s="49">
        <v>3.460584518922142</v>
      </c>
      <c r="P746" s="49">
        <v>3.390536178718798</v>
      </c>
      <c r="Q746" s="49">
        <v>3.3221557532593682</v>
      </c>
      <c r="R746" s="49">
        <v>3.2542927188114472</v>
      </c>
      <c r="S746" s="49">
        <v>3.187136025104786</v>
      </c>
      <c r="T746" s="49">
        <v>3.1227123723892851</v>
      </c>
      <c r="U746" s="49">
        <v>3.0577916306070461</v>
      </c>
      <c r="V746" s="49">
        <v>2.9926063980970992</v>
      </c>
      <c r="W746" s="49">
        <v>2.9330599096738181</v>
      </c>
      <c r="X746" s="49">
        <v>2.8744038951913158</v>
      </c>
      <c r="Y746" s="49">
        <v>2.8160077655051321</v>
      </c>
      <c r="Z746" s="49">
        <v>2.761134404964948</v>
      </c>
      <c r="AA746" s="49">
        <v>2.676791894048995</v>
      </c>
      <c r="AB746" s="49">
        <v>2.6149913568323941</v>
      </c>
      <c r="AC746" s="49">
        <v>2.5538068449867719</v>
      </c>
      <c r="AD746" s="49">
        <v>2.493146120986192</v>
      </c>
      <c r="AE746" s="49">
        <v>2.432927709383268</v>
      </c>
      <c r="AF746" s="50">
        <v>2.3730791135266598</v>
      </c>
    </row>
    <row r="747" spans="1:32" hidden="1">
      <c r="A747" s="49" t="s">
        <v>1062</v>
      </c>
      <c r="B747" s="49">
        <v>7.3530517383310254</v>
      </c>
      <c r="C747" s="49">
        <v>7.0606243878858033</v>
      </c>
      <c r="D747" s="49">
        <v>6.7797728047519747</v>
      </c>
      <c r="E747" s="49">
        <v>6.5075813313280744</v>
      </c>
      <c r="F747" s="49">
        <v>6.2419438607297568</v>
      </c>
      <c r="G747" s="49">
        <v>5.9812826954491571</v>
      </c>
      <c r="H747" s="49">
        <v>5.7243788619369624</v>
      </c>
      <c r="I747" s="49">
        <v>5.4702648342673843</v>
      </c>
      <c r="J747" s="49">
        <v>5.2181540423878046</v>
      </c>
      <c r="K747" s="49">
        <v>4.967393008267539</v>
      </c>
      <c r="L747" s="49">
        <v>4.717427914204519</v>
      </c>
      <c r="M747" s="49">
        <v>4.6121387762798616</v>
      </c>
      <c r="N747" s="49">
        <v>4.5226123270599796</v>
      </c>
      <c r="O747" s="49">
        <v>4.4346668210081521</v>
      </c>
      <c r="P747" s="49">
        <v>4.3484222324072643</v>
      </c>
      <c r="Q747" s="49">
        <v>4.2643975399765628</v>
      </c>
      <c r="R747" s="49">
        <v>4.181031570268015</v>
      </c>
      <c r="S747" s="49">
        <v>4.0985801103861661</v>
      </c>
      <c r="T747" s="49">
        <v>4.019790874241286</v>
      </c>
      <c r="U747" s="49">
        <v>3.9402828288443552</v>
      </c>
      <c r="V747" s="49">
        <v>3.8603711441214572</v>
      </c>
      <c r="W747" s="49">
        <v>3.7879319734701959</v>
      </c>
      <c r="X747" s="49">
        <v>3.7166694888369038</v>
      </c>
      <c r="Y747" s="49">
        <v>3.6457270204574992</v>
      </c>
      <c r="Z747" s="49">
        <v>3.579525079227174</v>
      </c>
      <c r="AA747" s="49">
        <v>3.4733492738318912</v>
      </c>
      <c r="AB747" s="49">
        <v>3.3976890102616859</v>
      </c>
      <c r="AC747" s="49">
        <v>3.322824798495053</v>
      </c>
      <c r="AD747" s="49">
        <v>3.248629327352123</v>
      </c>
      <c r="AE747" s="49">
        <v>3.1749897710431472</v>
      </c>
      <c r="AF747" s="50">
        <v>3.1018053651587718</v>
      </c>
    </row>
    <row r="748" spans="1:32" hidden="1">
      <c r="A748" s="49" t="s">
        <v>1063</v>
      </c>
      <c r="B748" s="49">
        <v>7.2058481491511071</v>
      </c>
      <c r="C748" s="49">
        <v>6.8968319209075126</v>
      </c>
      <c r="D748" s="49">
        <v>6.6092945301650428</v>
      </c>
      <c r="E748" s="49">
        <v>6.3367376760187026</v>
      </c>
      <c r="F748" s="49">
        <v>6.0750344487061687</v>
      </c>
      <c r="G748" s="49">
        <v>5.8213958659312164</v>
      </c>
      <c r="H748" s="49">
        <v>5.5738434254142701</v>
      </c>
      <c r="I748" s="49">
        <v>5.3309172578811994</v>
      </c>
      <c r="J748" s="49">
        <v>5.0915041268350052</v>
      </c>
      <c r="K748" s="49">
        <v>4.8547307809650864</v>
      </c>
      <c r="L748" s="49">
        <v>4.6198950025370067</v>
      </c>
      <c r="M748" s="49">
        <v>4.4976901371242279</v>
      </c>
      <c r="N748" s="49">
        <v>4.3872939659824297</v>
      </c>
      <c r="O748" s="49">
        <v>4.2844911484801296</v>
      </c>
      <c r="P748" s="49">
        <v>4.1875513045162798</v>
      </c>
      <c r="Q748" s="49">
        <v>4.095413952414356</v>
      </c>
      <c r="R748" s="49">
        <v>4.0077546802572597</v>
      </c>
      <c r="S748" s="49">
        <v>3.9227796695549202</v>
      </c>
      <c r="T748" s="49">
        <v>3.8406609700679</v>
      </c>
      <c r="U748" s="49">
        <v>3.7616624021470759</v>
      </c>
      <c r="V748" s="49">
        <v>3.683450958580158</v>
      </c>
      <c r="W748" s="49">
        <v>3.5994294089122638</v>
      </c>
      <c r="X748" s="49">
        <v>3.5173451678786982</v>
      </c>
      <c r="Y748" s="49">
        <v>3.4381371111091381</v>
      </c>
      <c r="Z748" s="49">
        <v>3.3636556361432182</v>
      </c>
      <c r="AA748" s="49">
        <v>3.2675572491555189</v>
      </c>
      <c r="AB748" s="49">
        <v>3.1914546320575861</v>
      </c>
      <c r="AC748" s="49">
        <v>3.1172382187365422</v>
      </c>
      <c r="AD748" s="49">
        <v>3.0446207550065481</v>
      </c>
      <c r="AE748" s="49">
        <v>2.9733653274211469</v>
      </c>
      <c r="AF748" s="50">
        <v>2.9032740448402921</v>
      </c>
    </row>
    <row r="749" spans="1:32" hidden="1">
      <c r="A749" s="49" t="s">
        <v>1064</v>
      </c>
      <c r="B749" s="49">
        <v>8.7427538265750151</v>
      </c>
      <c r="C749" s="49">
        <v>8.3807517942224816</v>
      </c>
      <c r="D749" s="49">
        <v>8.0477210737771152</v>
      </c>
      <c r="E749" s="49">
        <v>7.7349931111151253</v>
      </c>
      <c r="F749" s="49">
        <v>7.4370688508447707</v>
      </c>
      <c r="G749" s="49">
        <v>7.1502372143862303</v>
      </c>
      <c r="H749" s="49">
        <v>6.8718701300964016</v>
      </c>
      <c r="I749" s="49">
        <v>6.6000325246698468</v>
      </c>
      <c r="J749" s="49">
        <v>6.3332525109417253</v>
      </c>
      <c r="K749" s="49">
        <v>6.0703789202261964</v>
      </c>
      <c r="L749" s="49">
        <v>5.8104892096317009</v>
      </c>
      <c r="M749" s="49">
        <v>5.6587719093861857</v>
      </c>
      <c r="N749" s="49">
        <v>5.5230584152014544</v>
      </c>
      <c r="O749" s="49">
        <v>5.3976357432949449</v>
      </c>
      <c r="P749" s="49">
        <v>5.2801612273413667</v>
      </c>
      <c r="Q749" s="49">
        <v>5.1692002028985247</v>
      </c>
      <c r="R749" s="49">
        <v>5.0643171721809557</v>
      </c>
      <c r="S749" s="49">
        <v>4.9630780810465609</v>
      </c>
      <c r="T749" s="49">
        <v>4.865720228943049</v>
      </c>
      <c r="U749" s="49">
        <v>4.7726060919296076</v>
      </c>
      <c r="V749" s="49">
        <v>4.6805643612083214</v>
      </c>
      <c r="W749" s="49">
        <v>4.5802569989721853</v>
      </c>
      <c r="X749" s="49">
        <v>4.4826466224080672</v>
      </c>
      <c r="Y749" s="49">
        <v>4.3890179046572548</v>
      </c>
      <c r="Z749" s="49">
        <v>4.3019008254462836</v>
      </c>
      <c r="AA749" s="49">
        <v>4.1853717859920021</v>
      </c>
      <c r="AB749" s="49">
        <v>4.0961804770419183</v>
      </c>
      <c r="AC749" s="49">
        <v>4.0096413164945606</v>
      </c>
      <c r="AD749" s="49">
        <v>3.925367733037969</v>
      </c>
      <c r="AE749" s="49">
        <v>3.8430413594106181</v>
      </c>
      <c r="AF749" s="50">
        <v>3.762396704791092</v>
      </c>
    </row>
    <row r="750" spans="1:32" hidden="1">
      <c r="A750" s="49" t="s">
        <v>1065</v>
      </c>
      <c r="B750" s="49">
        <v>8.1340699816101321</v>
      </c>
      <c r="C750" s="49">
        <v>7.6744745807024142</v>
      </c>
      <c r="D750" s="49">
        <v>7.2373223513675962</v>
      </c>
      <c r="E750" s="49">
        <v>6.8162606903109877</v>
      </c>
      <c r="F750" s="49">
        <v>6.407219528543699</v>
      </c>
      <c r="G750" s="49">
        <v>6.0074399551453794</v>
      </c>
      <c r="H750" s="49">
        <v>5.6149671379660742</v>
      </c>
      <c r="I750" s="49">
        <v>5.2283653457344688</v>
      </c>
      <c r="J750" s="49">
        <v>4.8465481584859331</v>
      </c>
      <c r="K750" s="49">
        <v>4.468672389529738</v>
      </c>
      <c r="L750" s="49">
        <v>4.0940691492758416</v>
      </c>
      <c r="M750" s="49">
        <v>3.9747330419429772</v>
      </c>
      <c r="N750" s="49">
        <v>3.8594638153167131</v>
      </c>
      <c r="O750" s="49">
        <v>3.746904634291313</v>
      </c>
      <c r="P750" s="49">
        <v>3.6368250321580891</v>
      </c>
      <c r="Q750" s="49">
        <v>3.5283466083324182</v>
      </c>
      <c r="R750" s="49">
        <v>3.420932639975431</v>
      </c>
      <c r="S750" s="49">
        <v>3.315735761715493</v>
      </c>
      <c r="T750" s="49">
        <v>3.211937862124834</v>
      </c>
      <c r="U750" s="49">
        <v>3.1096863068504592</v>
      </c>
      <c r="V750" s="49">
        <v>3.008310941767133</v>
      </c>
      <c r="W750" s="49">
        <v>2.9077815560757312</v>
      </c>
      <c r="X750" s="49">
        <v>2.8074097076103319</v>
      </c>
      <c r="Y750" s="49">
        <v>2.7082162957890259</v>
      </c>
      <c r="Z750" s="49">
        <v>2.6139700895856759</v>
      </c>
      <c r="AA750" s="49">
        <v>2.496308478025306</v>
      </c>
      <c r="AB750" s="49">
        <v>2.3971758448564779</v>
      </c>
      <c r="AC750" s="49">
        <v>2.2990622595396459</v>
      </c>
      <c r="AD750" s="49">
        <v>2.201806232681454</v>
      </c>
      <c r="AE750" s="49">
        <v>2.1052705159391918</v>
      </c>
      <c r="AF750" s="50">
        <v>2.0093373348881909</v>
      </c>
    </row>
    <row r="751" spans="1:32" hidden="1">
      <c r="A751" s="49" t="s">
        <v>1066</v>
      </c>
      <c r="B751" s="49">
        <v>8.5299151361287517</v>
      </c>
      <c r="C751" s="49">
        <v>8.0488303900658646</v>
      </c>
      <c r="D751" s="49">
        <v>7.591992312953419</v>
      </c>
      <c r="E751" s="49">
        <v>7.1525150019399186</v>
      </c>
      <c r="F751" s="49">
        <v>6.7259872510400163</v>
      </c>
      <c r="G751" s="49">
        <v>6.3094192911626248</v>
      </c>
      <c r="H751" s="49">
        <v>5.900692992634279</v>
      </c>
      <c r="I751" s="49">
        <v>5.4982528946490588</v>
      </c>
      <c r="J751" s="49">
        <v>5.100922129631817</v>
      </c>
      <c r="K751" s="49">
        <v>4.7077874251725884</v>
      </c>
      <c r="L751" s="49">
        <v>4.3181243744458104</v>
      </c>
      <c r="M751" s="49">
        <v>4.1925325796992823</v>
      </c>
      <c r="N751" s="49">
        <v>4.0713546233794196</v>
      </c>
      <c r="O751" s="49">
        <v>3.9531096760127431</v>
      </c>
      <c r="P751" s="49">
        <v>3.8375453534615138</v>
      </c>
      <c r="Q751" s="49">
        <v>3.723703411473434</v>
      </c>
      <c r="R751" s="49">
        <v>3.6109984606835841</v>
      </c>
      <c r="S751" s="49">
        <v>3.5006856037442788</v>
      </c>
      <c r="T751" s="49">
        <v>3.3918728198479529</v>
      </c>
      <c r="U751" s="49">
        <v>3.284719951370207</v>
      </c>
      <c r="V751" s="49">
        <v>3.178496709749127</v>
      </c>
      <c r="W751" s="49">
        <v>3.0731669370118371</v>
      </c>
      <c r="X751" s="49">
        <v>2.9679484723458538</v>
      </c>
      <c r="Y751" s="49">
        <v>2.863948149916685</v>
      </c>
      <c r="Z751" s="49">
        <v>2.7652505131091489</v>
      </c>
      <c r="AA751" s="49">
        <v>2.6410915039845868</v>
      </c>
      <c r="AB751" s="49">
        <v>2.5369691939366872</v>
      </c>
      <c r="AC751" s="49">
        <v>2.433879156528151</v>
      </c>
      <c r="AD751" s="49">
        <v>2.3316416270447919</v>
      </c>
      <c r="AE751" s="49">
        <v>2.2301034251518672</v>
      </c>
      <c r="AF751" s="50">
        <v>2.1291327142541099</v>
      </c>
    </row>
    <row r="752" spans="1:32" hidden="1">
      <c r="A752" s="49" t="s">
        <v>1067</v>
      </c>
      <c r="B752" s="49">
        <v>8.8011250280116968</v>
      </c>
      <c r="C752" s="49">
        <v>8.3054933038115202</v>
      </c>
      <c r="D752" s="49">
        <v>7.8354543769588174</v>
      </c>
      <c r="E752" s="49">
        <v>7.3836665146010763</v>
      </c>
      <c r="F752" s="49">
        <v>6.945424922784321</v>
      </c>
      <c r="G752" s="49">
        <v>6.517539479193208</v>
      </c>
      <c r="H752" s="49">
        <v>6.0977488787060432</v>
      </c>
      <c r="I752" s="49">
        <v>5.6843913795819114</v>
      </c>
      <c r="J752" s="49">
        <v>5.2762086311111416</v>
      </c>
      <c r="K752" s="49">
        <v>4.8722231100216078</v>
      </c>
      <c r="L752" s="49">
        <v>4.4716584686815679</v>
      </c>
      <c r="M752" s="49">
        <v>4.3419053780434442</v>
      </c>
      <c r="N752" s="49">
        <v>4.2167779803180778</v>
      </c>
      <c r="O752" s="49">
        <v>4.0947064745498043</v>
      </c>
      <c r="P752" s="49">
        <v>3.9754190821708528</v>
      </c>
      <c r="Q752" s="49">
        <v>3.857901835740575</v>
      </c>
      <c r="R752" s="49">
        <v>3.74153571935507</v>
      </c>
      <c r="S752" s="49">
        <v>3.6276374229645891</v>
      </c>
      <c r="T752" s="49">
        <v>3.515265124181878</v>
      </c>
      <c r="U752" s="49">
        <v>3.4045833352155102</v>
      </c>
      <c r="V752" s="49">
        <v>3.2948228129906512</v>
      </c>
      <c r="W752" s="49">
        <v>3.1859247823054102</v>
      </c>
      <c r="X752" s="49">
        <v>3.0771592908783898</v>
      </c>
      <c r="Y752" s="49">
        <v>2.9696880819140001</v>
      </c>
      <c r="Z752" s="49">
        <v>2.867798829734443</v>
      </c>
      <c r="AA752" s="49">
        <v>2.739205283634162</v>
      </c>
      <c r="AB752" s="49">
        <v>2.6316559759577118</v>
      </c>
      <c r="AC752" s="49">
        <v>2.5252098848132931</v>
      </c>
      <c r="AD752" s="49">
        <v>2.419679752436823</v>
      </c>
      <c r="AE752" s="49">
        <v>2.3149061196007801</v>
      </c>
      <c r="AF752" s="50">
        <v>2.2107518484655069</v>
      </c>
    </row>
    <row r="753" spans="1:32" hidden="1">
      <c r="A753" s="49" t="s">
        <v>1068</v>
      </c>
      <c r="B753" s="49">
        <v>9.652917253234623</v>
      </c>
      <c r="C753" s="49">
        <v>9.1127628469454081</v>
      </c>
      <c r="D753" s="49">
        <v>8.6021287557867545</v>
      </c>
      <c r="E753" s="49">
        <v>8.1122414635383002</v>
      </c>
      <c r="F753" s="49">
        <v>7.6374689032061447</v>
      </c>
      <c r="G753" s="49">
        <v>7.1739834888672203</v>
      </c>
      <c r="H753" s="49">
        <v>6.7190640275152917</v>
      </c>
      <c r="I753" s="49">
        <v>6.2707032974277306</v>
      </c>
      <c r="J753" s="49">
        <v>5.827374179751434</v>
      </c>
      <c r="K753" s="49">
        <v>5.3878835004965291</v>
      </c>
      <c r="L753" s="49">
        <v>4.9512770122511256</v>
      </c>
      <c r="M753" s="49">
        <v>4.8079381451722902</v>
      </c>
      <c r="N753" s="49">
        <v>4.6698973642649166</v>
      </c>
      <c r="O753" s="49">
        <v>4.5353401200005798</v>
      </c>
      <c r="P753" s="49">
        <v>4.4039486605452129</v>
      </c>
      <c r="Q753" s="49">
        <v>4.2745524600626013</v>
      </c>
      <c r="R753" s="49">
        <v>4.1464372602459889</v>
      </c>
      <c r="S753" s="49">
        <v>4.0211132582509208</v>
      </c>
      <c r="T753" s="49">
        <v>3.8974949316695811</v>
      </c>
      <c r="U753" s="49">
        <v>3.7757681645965651</v>
      </c>
      <c r="V753" s="49">
        <v>3.6550478777589541</v>
      </c>
      <c r="W753" s="49">
        <v>3.5352270630882781</v>
      </c>
      <c r="X753" s="49">
        <v>3.4156188943561361</v>
      </c>
      <c r="Y753" s="49">
        <v>3.29756074361114</v>
      </c>
      <c r="Z753" s="49">
        <v>3.1859908379024588</v>
      </c>
      <c r="AA753" s="49">
        <v>3.0437541465485638</v>
      </c>
      <c r="AB753" s="49">
        <v>2.9257962871758338</v>
      </c>
      <c r="AC753" s="49">
        <v>2.8091840188814921</v>
      </c>
      <c r="AD753" s="49">
        <v>2.6937072975964051</v>
      </c>
      <c r="AE753" s="49">
        <v>2.5791876560159039</v>
      </c>
      <c r="AF753" s="50">
        <v>2.4654719918403432</v>
      </c>
    </row>
    <row r="754" spans="1:32" hidden="1">
      <c r="A754" s="49" t="s">
        <v>1069</v>
      </c>
      <c r="B754" s="49">
        <v>4.7208433495546522</v>
      </c>
      <c r="C754" s="49">
        <v>4.5923611884753539</v>
      </c>
      <c r="D754" s="49">
        <v>4.4748648755981231</v>
      </c>
      <c r="E754" s="49">
        <v>4.3659760486805634</v>
      </c>
      <c r="F754" s="49">
        <v>4.2639990129115137</v>
      </c>
      <c r="G754" s="49">
        <v>4.1676838969804546</v>
      </c>
      <c r="H754" s="49">
        <v>4.0760839147553991</v>
      </c>
      <c r="I754" s="49">
        <v>3.988465276855127</v>
      </c>
      <c r="J754" s="49">
        <v>3.9042481104414222</v>
      </c>
      <c r="K754" s="49">
        <v>3.8229664402842212</v>
      </c>
      <c r="L754" s="49">
        <v>3.7442403201555088</v>
      </c>
      <c r="M754" s="49">
        <v>3.6660284798900649</v>
      </c>
      <c r="N754" s="49">
        <v>3.603461469360834</v>
      </c>
      <c r="O754" s="49">
        <v>3.5429117800404542</v>
      </c>
      <c r="P754" s="49">
        <v>3.4844792057323608</v>
      </c>
      <c r="Q754" s="49">
        <v>3.4286426293644658</v>
      </c>
      <c r="R754" s="49">
        <v>3.3739034510727031</v>
      </c>
      <c r="S754" s="49">
        <v>3.320495671363795</v>
      </c>
      <c r="T754" s="49">
        <v>3.271009188685821</v>
      </c>
      <c r="U754" s="49">
        <v>3.2212846463157701</v>
      </c>
      <c r="V754" s="49">
        <v>3.1716183632416222</v>
      </c>
      <c r="W754" s="49">
        <v>3.1278472523787482</v>
      </c>
      <c r="X754" s="49">
        <v>3.0858512295399678</v>
      </c>
      <c r="Y754" s="49">
        <v>3.0448245538693248</v>
      </c>
      <c r="Z754" s="49">
        <v>3.0089237969664659</v>
      </c>
      <c r="AA754" s="49">
        <v>2.9361526373077971</v>
      </c>
      <c r="AB754" s="49">
        <v>2.8927405590797748</v>
      </c>
      <c r="AC754" s="49">
        <v>2.850761624600799</v>
      </c>
      <c r="AD754" s="49">
        <v>2.810099516762651</v>
      </c>
      <c r="AE754" s="49">
        <v>2.7706524591801909</v>
      </c>
      <c r="AF754" s="50">
        <v>2.7323308659444892</v>
      </c>
    </row>
    <row r="755" spans="1:32" hidden="1">
      <c r="A755" s="49" t="s">
        <v>1070</v>
      </c>
      <c r="B755" s="49">
        <v>6.0025863893372131</v>
      </c>
      <c r="C755" s="49">
        <v>5.8406476744551812</v>
      </c>
      <c r="D755" s="49">
        <v>5.6929402742146547</v>
      </c>
      <c r="E755" s="49">
        <v>5.5563604780145663</v>
      </c>
      <c r="F755" s="49">
        <v>5.4286947712461053</v>
      </c>
      <c r="G755" s="49">
        <v>5.3083110004402254</v>
      </c>
      <c r="H755" s="49">
        <v>5.1939722409947633</v>
      </c>
      <c r="I755" s="49">
        <v>5.0847193161777682</v>
      </c>
      <c r="J755" s="49">
        <v>4.9797937495655979</v>
      </c>
      <c r="K755" s="49">
        <v>4.8785855733029004</v>
      </c>
      <c r="L755" s="49">
        <v>4.7805969807838258</v>
      </c>
      <c r="M755" s="49">
        <v>4.6805898533349399</v>
      </c>
      <c r="N755" s="49">
        <v>4.6008763291454313</v>
      </c>
      <c r="O755" s="49">
        <v>4.5237697300017352</v>
      </c>
      <c r="P755" s="49">
        <v>4.4494006344594847</v>
      </c>
      <c r="Q755" s="49">
        <v>4.3783920892314194</v>
      </c>
      <c r="R755" s="49">
        <v>4.3087986556212243</v>
      </c>
      <c r="S755" s="49">
        <v>4.2409248420892318</v>
      </c>
      <c r="T755" s="49">
        <v>4.1781366593325027</v>
      </c>
      <c r="U755" s="49">
        <v>4.1150306323891099</v>
      </c>
      <c r="V755" s="49">
        <v>4.0519916641616911</v>
      </c>
      <c r="W755" s="49">
        <v>3.9965809325896262</v>
      </c>
      <c r="X755" s="49">
        <v>3.9434564148197269</v>
      </c>
      <c r="Y755" s="49">
        <v>3.891570800447627</v>
      </c>
      <c r="Z755" s="49">
        <v>3.8463245227524192</v>
      </c>
      <c r="AA755" s="49">
        <v>3.7531577665778908</v>
      </c>
      <c r="AB755" s="49">
        <v>3.698116871706806</v>
      </c>
      <c r="AC755" s="49">
        <v>3.6449186876349802</v>
      </c>
      <c r="AD755" s="49">
        <v>3.5934119111496301</v>
      </c>
      <c r="AE755" s="49">
        <v>3.543464173958375</v>
      </c>
      <c r="AF755" s="50">
        <v>3.4949589817973332</v>
      </c>
    </row>
    <row r="756" spans="1:32" hidden="1">
      <c r="A756" s="49" t="s">
        <v>1071</v>
      </c>
      <c r="B756" s="49">
        <v>9.2807145896176664</v>
      </c>
      <c r="C756" s="49">
        <v>8.9849420769968411</v>
      </c>
      <c r="D756" s="49">
        <v>8.729080075617782</v>
      </c>
      <c r="E756" s="49">
        <v>8.5017212379495071</v>
      </c>
      <c r="F756" s="49">
        <v>8.2956725289885647</v>
      </c>
      <c r="G756" s="49">
        <v>8.106116667878819</v>
      </c>
      <c r="H756" s="49">
        <v>7.9296748722411863</v>
      </c>
      <c r="I756" s="49">
        <v>7.763888882723764</v>
      </c>
      <c r="J756" s="49">
        <v>7.6069160886554856</v>
      </c>
      <c r="K756" s="49">
        <v>7.4573407622654626</v>
      </c>
      <c r="L756" s="49">
        <v>7.3140522123920393</v>
      </c>
      <c r="M756" s="49">
        <v>7.121329396972687</v>
      </c>
      <c r="N756" s="49">
        <v>6.952847160380256</v>
      </c>
      <c r="O756" s="49">
        <v>6.800231356891195</v>
      </c>
      <c r="P756" s="49">
        <v>6.6600101729516812</v>
      </c>
      <c r="Q756" s="49">
        <v>6.5300417811925673</v>
      </c>
      <c r="R756" s="49">
        <v>6.4096281753305853</v>
      </c>
      <c r="S756" s="49">
        <v>6.2952399655308398</v>
      </c>
      <c r="T756" s="49">
        <v>6.1871668812438427</v>
      </c>
      <c r="U756" s="49">
        <v>6.0858739324837448</v>
      </c>
      <c r="V756" s="49">
        <v>5.9868361466760316</v>
      </c>
      <c r="W756" s="49">
        <v>5.8751735943367063</v>
      </c>
      <c r="X756" s="49">
        <v>5.7683298835179428</v>
      </c>
      <c r="Y756" s="49">
        <v>5.668078466252175</v>
      </c>
      <c r="Z756" s="49">
        <v>5.57792477256449</v>
      </c>
      <c r="AA756" s="49">
        <v>5.4475935089655998</v>
      </c>
      <c r="AB756" s="49">
        <v>5.3564921838685704</v>
      </c>
      <c r="AC756" s="49">
        <v>5.2700244849054148</v>
      </c>
      <c r="AD756" s="49">
        <v>5.1876297392676367</v>
      </c>
      <c r="AE756" s="49">
        <v>5.1088467304675333</v>
      </c>
      <c r="AF756" s="50">
        <v>5.0332914717257839</v>
      </c>
    </row>
    <row r="757" spans="1:32" hidden="1">
      <c r="A757" s="49" t="s">
        <v>1072</v>
      </c>
      <c r="B757" s="49">
        <v>9.3751075578893399</v>
      </c>
      <c r="C757" s="49">
        <v>9.0776144437565822</v>
      </c>
      <c r="D757" s="49">
        <v>8.821813642216501</v>
      </c>
      <c r="E757" s="49">
        <v>8.5958140020699556</v>
      </c>
      <c r="F757" s="49">
        <v>8.392118794311779</v>
      </c>
      <c r="G757" s="49">
        <v>8.2057084293792037</v>
      </c>
      <c r="H757" s="49">
        <v>8.0330631198597082</v>
      </c>
      <c r="I757" s="49">
        <v>7.8716227814822126</v>
      </c>
      <c r="J757" s="49">
        <v>7.7194691533119979</v>
      </c>
      <c r="K757" s="49">
        <v>7.5751289895882561</v>
      </c>
      <c r="L757" s="49">
        <v>7.4374470287162424</v>
      </c>
      <c r="M757" s="49">
        <v>7.2398357558304074</v>
      </c>
      <c r="N757" s="49">
        <v>7.0675736633493296</v>
      </c>
      <c r="O757" s="49">
        <v>6.9118892548349704</v>
      </c>
      <c r="P757" s="49">
        <v>6.7691463543027908</v>
      </c>
      <c r="Q757" s="49">
        <v>6.6371019714947952</v>
      </c>
      <c r="R757" s="49">
        <v>6.5150255475341963</v>
      </c>
      <c r="S757" s="49">
        <v>6.3992205555453596</v>
      </c>
      <c r="T757" s="49">
        <v>6.2899910937674051</v>
      </c>
      <c r="U757" s="49">
        <v>6.1878248600932269</v>
      </c>
      <c r="V757" s="49">
        <v>6.0879823907944166</v>
      </c>
      <c r="W757" s="49">
        <v>5.9748705424273858</v>
      </c>
      <c r="X757" s="49">
        <v>5.8667728771558796</v>
      </c>
      <c r="Y757" s="49">
        <v>5.7655492425112964</v>
      </c>
      <c r="Z757" s="49">
        <v>5.6748751358031031</v>
      </c>
      <c r="AA757" s="49">
        <v>5.5420647223280497</v>
      </c>
      <c r="AB757" s="49">
        <v>5.4503340236839888</v>
      </c>
      <c r="AC757" s="49">
        <v>5.3634306889524783</v>
      </c>
      <c r="AD757" s="49">
        <v>5.2807685243575753</v>
      </c>
      <c r="AE757" s="49">
        <v>5.2018653904948007</v>
      </c>
      <c r="AF757" s="50">
        <v>5.1263199449442034</v>
      </c>
    </row>
    <row r="758" spans="1:32" hidden="1">
      <c r="A758" s="49" t="s">
        <v>1073</v>
      </c>
      <c r="B758" s="49">
        <v>3.866435492782355</v>
      </c>
      <c r="C758" s="49">
        <v>3.696981113996793</v>
      </c>
      <c r="D758" s="49">
        <v>3.545684459617362</v>
      </c>
      <c r="E758" s="49">
        <v>3.4074420814200219</v>
      </c>
      <c r="F758" s="49">
        <v>3.2790023287916559</v>
      </c>
      <c r="G758" s="49">
        <v>3.158175307052332</v>
      </c>
      <c r="H758" s="49">
        <v>3.0434210709431189</v>
      </c>
      <c r="I758" s="49">
        <v>2.933618532376939</v>
      </c>
      <c r="J758" s="49">
        <v>2.8279279798387629</v>
      </c>
      <c r="K758" s="49">
        <v>2.7257053136628411</v>
      </c>
      <c r="L758" s="49">
        <v>2.6264463945179251</v>
      </c>
      <c r="M758" s="49">
        <v>2.5626852960018218</v>
      </c>
      <c r="N758" s="49">
        <v>2.5030852232044798</v>
      </c>
      <c r="O758" s="49">
        <v>2.4463331017565202</v>
      </c>
      <c r="P758" s="49">
        <v>2.3921985799404708</v>
      </c>
      <c r="Q758" s="49">
        <v>2.33983128236539</v>
      </c>
      <c r="R758" s="49">
        <v>2.288709811275091</v>
      </c>
      <c r="S758" s="49">
        <v>2.23993175949288</v>
      </c>
      <c r="T758" s="49">
        <v>2.19270684009622</v>
      </c>
      <c r="U758" s="49">
        <v>2.1471702171516829</v>
      </c>
      <c r="V758" s="49">
        <v>2.1026748075741128</v>
      </c>
      <c r="W758" s="49">
        <v>2.057828361253951</v>
      </c>
      <c r="X758" s="49">
        <v>2.0136183180038989</v>
      </c>
      <c r="Y758" s="49">
        <v>1.9710300557623399</v>
      </c>
      <c r="Z758" s="49">
        <v>1.933720423832902</v>
      </c>
      <c r="AA758" s="49">
        <v>1.8741987602847059</v>
      </c>
      <c r="AB758" s="49">
        <v>1.833099690490203</v>
      </c>
      <c r="AC758" s="49">
        <v>1.7934860964070769</v>
      </c>
      <c r="AD758" s="49">
        <v>1.755210501910871</v>
      </c>
      <c r="AE758" s="49">
        <v>1.7181481302808519</v>
      </c>
      <c r="AF758" s="50">
        <v>1.6821924679286071</v>
      </c>
    </row>
    <row r="759" spans="1:32" hidden="1">
      <c r="A759" s="49" t="s">
        <v>1074</v>
      </c>
      <c r="B759" s="49">
        <v>4.0453054496585032</v>
      </c>
      <c r="C759" s="49">
        <v>3.867637107731126</v>
      </c>
      <c r="D759" s="49">
        <v>3.7091891810806339</v>
      </c>
      <c r="E759" s="49">
        <v>3.5645547336301941</v>
      </c>
      <c r="F759" s="49">
        <v>3.43028866426797</v>
      </c>
      <c r="G759" s="49">
        <v>3.3040707398336342</v>
      </c>
      <c r="H759" s="49">
        <v>3.1842693226242988</v>
      </c>
      <c r="I759" s="49">
        <v>3.0696965451320111</v>
      </c>
      <c r="J759" s="49">
        <v>2.9594626573733902</v>
      </c>
      <c r="K759" s="49">
        <v>2.8528851628857961</v>
      </c>
      <c r="L759" s="49">
        <v>2.7494298575305489</v>
      </c>
      <c r="M759" s="49">
        <v>2.6825337533273501</v>
      </c>
      <c r="N759" s="49">
        <v>2.6200371472134441</v>
      </c>
      <c r="O759" s="49">
        <v>2.5605499238073679</v>
      </c>
      <c r="P759" s="49">
        <v>2.5038273878021999</v>
      </c>
      <c r="Q759" s="49">
        <v>2.4489697371167898</v>
      </c>
      <c r="R759" s="49">
        <v>2.395425399831022</v>
      </c>
      <c r="S759" s="49">
        <v>2.3443536247189569</v>
      </c>
      <c r="T759" s="49">
        <v>2.2949186800033829</v>
      </c>
      <c r="U759" s="49">
        <v>2.247262797183442</v>
      </c>
      <c r="V759" s="49">
        <v>2.2007020883103361</v>
      </c>
      <c r="W759" s="49">
        <v>2.153759837038272</v>
      </c>
      <c r="X759" s="49">
        <v>2.1074855897058491</v>
      </c>
      <c r="Y759" s="49">
        <v>2.0629199225214441</v>
      </c>
      <c r="Z759" s="49">
        <v>2.0239243733240149</v>
      </c>
      <c r="AA759" s="49">
        <v>1.961470001373109</v>
      </c>
      <c r="AB759" s="49">
        <v>1.918465337229541</v>
      </c>
      <c r="AC759" s="49">
        <v>1.8770255418342821</v>
      </c>
      <c r="AD759" s="49">
        <v>1.8369949392668921</v>
      </c>
      <c r="AE759" s="49">
        <v>1.798241822244895</v>
      </c>
      <c r="AF759" s="50">
        <v>1.7606537676286069</v>
      </c>
    </row>
    <row r="760" spans="1:32" hidden="1">
      <c r="A760" s="49" t="s">
        <v>1075</v>
      </c>
      <c r="B760" s="49">
        <v>4.2151505495640276</v>
      </c>
      <c r="C760" s="49">
        <v>4.0297413103181459</v>
      </c>
      <c r="D760" s="49">
        <v>3.8645027344212441</v>
      </c>
      <c r="E760" s="49">
        <v>3.7137716367262579</v>
      </c>
      <c r="F760" s="49">
        <v>3.5739400355804429</v>
      </c>
      <c r="G760" s="49">
        <v>3.4425782679428032</v>
      </c>
      <c r="H760" s="49">
        <v>3.3179779352954188</v>
      </c>
      <c r="I760" s="49">
        <v>3.198895430603879</v>
      </c>
      <c r="J760" s="49">
        <v>3.0843993645696819</v>
      </c>
      <c r="K760" s="49">
        <v>2.973775389242022</v>
      </c>
      <c r="L760" s="49">
        <v>2.8664644419377301</v>
      </c>
      <c r="M760" s="49">
        <v>2.7965556713721589</v>
      </c>
      <c r="N760" s="49">
        <v>2.7312772124906122</v>
      </c>
      <c r="O760" s="49">
        <v>2.6691642042479611</v>
      </c>
      <c r="P760" s="49">
        <v>2.6099589727282768</v>
      </c>
      <c r="Q760" s="49">
        <v>2.5527133117947431</v>
      </c>
      <c r="R760" s="49">
        <v>2.4968459989965499</v>
      </c>
      <c r="S760" s="49">
        <v>2.443579113611138</v>
      </c>
      <c r="T760" s="49">
        <v>2.3920319107629919</v>
      </c>
      <c r="U760" s="49">
        <v>2.342354471082674</v>
      </c>
      <c r="V760" s="49">
        <v>2.2938260380030688</v>
      </c>
      <c r="W760" s="49">
        <v>2.2448906439106548</v>
      </c>
      <c r="X760" s="49">
        <v>2.196654103819855</v>
      </c>
      <c r="Y760" s="49">
        <v>2.1502134094437242</v>
      </c>
      <c r="Z760" s="49">
        <v>2.1096392442817939</v>
      </c>
      <c r="AA760" s="49">
        <v>2.044331065675228</v>
      </c>
      <c r="AB760" s="49">
        <v>1.9995206172192239</v>
      </c>
      <c r="AC760" s="49">
        <v>1.9563548156659449</v>
      </c>
      <c r="AD760" s="49">
        <v>1.914669626440566</v>
      </c>
      <c r="AE760" s="49">
        <v>1.874326279997848</v>
      </c>
      <c r="AF760" s="50">
        <v>1.8352063337310569</v>
      </c>
    </row>
    <row r="761" spans="1:32" hidden="1">
      <c r="A761" s="49" t="s">
        <v>1076</v>
      </c>
      <c r="B761" s="49">
        <v>4.4878059013662721</v>
      </c>
      <c r="C761" s="49">
        <v>4.2899380998716552</v>
      </c>
      <c r="D761" s="49">
        <v>4.1139080366030498</v>
      </c>
      <c r="E761" s="49">
        <v>3.9535548709612618</v>
      </c>
      <c r="F761" s="49">
        <v>3.8049527707246629</v>
      </c>
      <c r="G761" s="49">
        <v>3.6654574784407532</v>
      </c>
      <c r="H761" s="49">
        <v>3.533209306646131</v>
      </c>
      <c r="I761" s="49">
        <v>3.406854218040706</v>
      </c>
      <c r="J761" s="49">
        <v>3.2853778813625798</v>
      </c>
      <c r="K761" s="49">
        <v>3.1680021439526</v>
      </c>
      <c r="L761" s="49">
        <v>3.0541178502173651</v>
      </c>
      <c r="M761" s="49">
        <v>2.979486236693115</v>
      </c>
      <c r="N761" s="49">
        <v>2.9098211440640012</v>
      </c>
      <c r="O761" s="49">
        <v>2.84354985253586</v>
      </c>
      <c r="P761" s="49">
        <v>2.7803973685673058</v>
      </c>
      <c r="Q761" s="49">
        <v>2.7193449172861031</v>
      </c>
      <c r="R761" s="49">
        <v>2.659767871138154</v>
      </c>
      <c r="S761" s="49">
        <v>2.6029835475940701</v>
      </c>
      <c r="T761" s="49">
        <v>2.5480447905099419</v>
      </c>
      <c r="U761" s="49">
        <v>2.4951144845545539</v>
      </c>
      <c r="V761" s="49">
        <v>2.4434168403154111</v>
      </c>
      <c r="W761" s="49">
        <v>2.3912823928018621</v>
      </c>
      <c r="X761" s="49">
        <v>2.339895339989007</v>
      </c>
      <c r="Y761" s="49">
        <v>2.2904384283445309</v>
      </c>
      <c r="Z761" s="49">
        <v>2.2473003190624889</v>
      </c>
      <c r="AA761" s="49">
        <v>2.1774908642578019</v>
      </c>
      <c r="AB761" s="49">
        <v>2.1297741740978959</v>
      </c>
      <c r="AC761" s="49">
        <v>2.0838249517106568</v>
      </c>
      <c r="AD761" s="49">
        <v>2.039466431908374</v>
      </c>
      <c r="AE761" s="49">
        <v>1.9965490860677131</v>
      </c>
      <c r="AF761" s="50">
        <v>1.9549452984428399</v>
      </c>
    </row>
    <row r="762" spans="1:32" hidden="1">
      <c r="A762" s="49" t="s">
        <v>1077</v>
      </c>
      <c r="B762" s="49">
        <v>6.6893123214999273</v>
      </c>
      <c r="C762" s="49">
        <v>6.4174715060515286</v>
      </c>
      <c r="D762" s="49">
        <v>6.1556565988644056</v>
      </c>
      <c r="E762" s="49">
        <v>5.9013366006366379</v>
      </c>
      <c r="F762" s="49">
        <v>5.6526831645745368</v>
      </c>
      <c r="G762" s="49">
        <v>5.4083266792633431</v>
      </c>
      <c r="H762" s="49">
        <v>5.167209047467777</v>
      </c>
      <c r="I762" s="49">
        <v>4.9284906124949606</v>
      </c>
      <c r="J762" s="49">
        <v>4.6914890018827764</v>
      </c>
      <c r="K762" s="49">
        <v>4.455637606501023</v>
      </c>
      <c r="L762" s="49">
        <v>4.2204565844619184</v>
      </c>
      <c r="M762" s="49">
        <v>4.1249315315016641</v>
      </c>
      <c r="N762" s="49">
        <v>4.0429998411794044</v>
      </c>
      <c r="O762" s="49">
        <v>3.962437782545067</v>
      </c>
      <c r="P762" s="49">
        <v>3.8833482915954578</v>
      </c>
      <c r="Q762" s="49">
        <v>3.8061779925511798</v>
      </c>
      <c r="R762" s="49">
        <v>3.7295815071950011</v>
      </c>
      <c r="S762" s="49">
        <v>3.6537789482978171</v>
      </c>
      <c r="T762" s="49">
        <v>3.5811364195730921</v>
      </c>
      <c r="U762" s="49">
        <v>3.5078803098897922</v>
      </c>
      <c r="V762" s="49">
        <v>3.4342821549208788</v>
      </c>
      <c r="W762" s="49">
        <v>3.367412565632435</v>
      </c>
      <c r="X762" s="49">
        <v>3.3015139211669111</v>
      </c>
      <c r="Y762" s="49">
        <v>3.235847077858018</v>
      </c>
      <c r="Z762" s="49">
        <v>3.1742128378206331</v>
      </c>
      <c r="AA762" s="49">
        <v>3.0781548923483411</v>
      </c>
      <c r="AB762" s="49">
        <v>3.008299818181341</v>
      </c>
      <c r="AC762" s="49">
        <v>2.9390818573420359</v>
      </c>
      <c r="AD762" s="49">
        <v>2.8703895222269691</v>
      </c>
      <c r="AE762" s="49">
        <v>2.8021238082780369</v>
      </c>
      <c r="AF762" s="50">
        <v>2.7341960965241752</v>
      </c>
    </row>
    <row r="763" spans="1:32" hidden="1">
      <c r="A763" s="49" t="s">
        <v>1078</v>
      </c>
      <c r="B763" s="49">
        <v>8.1805251833752912</v>
      </c>
      <c r="C763" s="49">
        <v>7.8587012587284111</v>
      </c>
      <c r="D763" s="49">
        <v>7.5497294088061144</v>
      </c>
      <c r="E763" s="49">
        <v>7.2502591545665229</v>
      </c>
      <c r="F763" s="49">
        <v>6.9578627794761427</v>
      </c>
      <c r="G763" s="49">
        <v>6.6707142991284218</v>
      </c>
      <c r="H763" s="49">
        <v>6.3873956367724087</v>
      </c>
      <c r="I763" s="49">
        <v>6.1067740259585177</v>
      </c>
      <c r="J763" s="49">
        <v>5.8279213923718309</v>
      </c>
      <c r="K763" s="49">
        <v>5.5500595550945127</v>
      </c>
      <c r="L763" s="49">
        <v>5.2725218909512526</v>
      </c>
      <c r="M763" s="49">
        <v>5.1553612653237577</v>
      </c>
      <c r="N763" s="49">
        <v>5.0558764241912506</v>
      </c>
      <c r="O763" s="49">
        <v>4.9580830861871954</v>
      </c>
      <c r="P763" s="49">
        <v>4.8621114702467949</v>
      </c>
      <c r="Q763" s="49">
        <v>4.7685395470782161</v>
      </c>
      <c r="R763" s="49">
        <v>4.6756081678839454</v>
      </c>
      <c r="S763" s="49">
        <v>4.583601113003593</v>
      </c>
      <c r="T763" s="49">
        <v>4.4955954128184326</v>
      </c>
      <c r="U763" s="49">
        <v>4.4066718063226711</v>
      </c>
      <c r="V763" s="49">
        <v>4.3171826755680174</v>
      </c>
      <c r="W763" s="49">
        <v>4.2365717615158509</v>
      </c>
      <c r="X763" s="49">
        <v>4.1572100294664294</v>
      </c>
      <c r="Y763" s="49">
        <v>4.0781350545415771</v>
      </c>
      <c r="Z763" s="49">
        <v>4.004288666103891</v>
      </c>
      <c r="AA763" s="49">
        <v>3.8856549854417448</v>
      </c>
      <c r="AB763" s="49">
        <v>3.8010805624399091</v>
      </c>
      <c r="AC763" s="49">
        <v>3.7173144308308901</v>
      </c>
      <c r="AD763" s="49">
        <v>3.6342099642978449</v>
      </c>
      <c r="AE763" s="49">
        <v>3.551636641999643</v>
      </c>
      <c r="AF763" s="50">
        <v>3.4694773173324638</v>
      </c>
    </row>
    <row r="764" spans="1:32" hidden="1">
      <c r="A764" s="49" t="s">
        <v>1079</v>
      </c>
      <c r="B764" s="49">
        <v>11.84013189315198</v>
      </c>
      <c r="C764" s="49">
        <v>11.347763893271431</v>
      </c>
      <c r="D764" s="49">
        <v>10.89247172971104</v>
      </c>
      <c r="E764" s="49">
        <v>10.462653673657149</v>
      </c>
      <c r="F764" s="49">
        <v>10.05091342263457</v>
      </c>
      <c r="G764" s="49">
        <v>9.6522252556700181</v>
      </c>
      <c r="H764" s="49">
        <v>9.2629973029066583</v>
      </c>
      <c r="I764" s="49">
        <v>8.8805529893762909</v>
      </c>
      <c r="J764" s="49">
        <v>8.5028251947607707</v>
      </c>
      <c r="K764" s="49">
        <v>8.1281663958118848</v>
      </c>
      <c r="L764" s="49">
        <v>7.7552256924282652</v>
      </c>
      <c r="M764" s="49">
        <v>7.5515846641616946</v>
      </c>
      <c r="N764" s="49">
        <v>7.3685109367052037</v>
      </c>
      <c r="O764" s="49">
        <v>7.1986388424039696</v>
      </c>
      <c r="P764" s="49">
        <v>7.0389432837935786</v>
      </c>
      <c r="Q764" s="49">
        <v>6.8875695643108177</v>
      </c>
      <c r="R764" s="49">
        <v>6.7439481847326679</v>
      </c>
      <c r="S764" s="49">
        <v>6.6049460507996018</v>
      </c>
      <c r="T764" s="49">
        <v>6.4708610846795116</v>
      </c>
      <c r="U764" s="49">
        <v>6.3421510260617344</v>
      </c>
      <c r="V764" s="49">
        <v>6.2147443063396652</v>
      </c>
      <c r="W764" s="49">
        <v>6.0774259127527923</v>
      </c>
      <c r="X764" s="49">
        <v>5.943328159272748</v>
      </c>
      <c r="Y764" s="49">
        <v>5.8140764538078642</v>
      </c>
      <c r="Z764" s="49">
        <v>5.6928796527933034</v>
      </c>
      <c r="AA764" s="49">
        <v>5.5338764049413172</v>
      </c>
      <c r="AB764" s="49">
        <v>5.4094942222337021</v>
      </c>
      <c r="AC764" s="49">
        <v>5.2881916402797584</v>
      </c>
      <c r="AD764" s="49">
        <v>5.1694567228569408</v>
      </c>
      <c r="AE764" s="49">
        <v>5.0528653132792112</v>
      </c>
      <c r="AF764" s="50">
        <v>4.9380612006231477</v>
      </c>
    </row>
    <row r="765" spans="1:32" hidden="1">
      <c r="A765" s="49" t="s">
        <v>1080</v>
      </c>
      <c r="B765" s="49">
        <v>11.42911820688639</v>
      </c>
      <c r="C765" s="49">
        <v>10.96006057972326</v>
      </c>
      <c r="D765" s="49">
        <v>10.52924649961294</v>
      </c>
      <c r="E765" s="49">
        <v>10.12513462771906</v>
      </c>
      <c r="F765" s="49">
        <v>9.7403973366241203</v>
      </c>
      <c r="G765" s="49">
        <v>9.3700836199819584</v>
      </c>
      <c r="H765" s="49">
        <v>9.0106816042147422</v>
      </c>
      <c r="I765" s="49">
        <v>8.6595998626877755</v>
      </c>
      <c r="J765" s="49">
        <v>8.3148617421003781</v>
      </c>
      <c r="K765" s="49">
        <v>7.9749158288754973</v>
      </c>
      <c r="L765" s="49">
        <v>7.6385133957571387</v>
      </c>
      <c r="M765" s="49">
        <v>7.4394590218419578</v>
      </c>
      <c r="N765" s="49">
        <v>7.2615980335086379</v>
      </c>
      <c r="O765" s="49">
        <v>7.0973530423268532</v>
      </c>
      <c r="P765" s="49">
        <v>6.943615680151999</v>
      </c>
      <c r="Q765" s="49">
        <v>6.79848182027885</v>
      </c>
      <c r="R765" s="49">
        <v>6.6613718182002941</v>
      </c>
      <c r="S765" s="49">
        <v>6.5290584839345556</v>
      </c>
      <c r="T765" s="49">
        <v>6.4018545158734641</v>
      </c>
      <c r="U765" s="49">
        <v>6.2802382357375519</v>
      </c>
      <c r="V765" s="49">
        <v>6.1600075795916478</v>
      </c>
      <c r="W765" s="49">
        <v>6.0288826375742142</v>
      </c>
      <c r="X765" s="49">
        <v>5.9012765770494324</v>
      </c>
      <c r="Y765" s="49">
        <v>5.7788867320214123</v>
      </c>
      <c r="Z765" s="49">
        <v>5.6650573490624083</v>
      </c>
      <c r="AA765" s="49">
        <v>5.5122441224238816</v>
      </c>
      <c r="AB765" s="49">
        <v>5.3955499840387304</v>
      </c>
      <c r="AC765" s="49">
        <v>5.2822987389419893</v>
      </c>
      <c r="AD765" s="49">
        <v>5.1719750845527903</v>
      </c>
      <c r="AE765" s="49">
        <v>5.0641541115939956</v>
      </c>
      <c r="AF765" s="50">
        <v>4.9584809688031823</v>
      </c>
    </row>
    <row r="766" spans="1:32" hidden="1">
      <c r="A766" s="49" t="s">
        <v>1081</v>
      </c>
      <c r="B766" s="49">
        <v>8.2367817795104976</v>
      </c>
      <c r="C766" s="49">
        <v>7.771235064535416</v>
      </c>
      <c r="D766" s="49">
        <v>7.3271235941727486</v>
      </c>
      <c r="E766" s="49">
        <v>6.8982512618710921</v>
      </c>
      <c r="F766" s="49">
        <v>6.4806422096489271</v>
      </c>
      <c r="G766" s="49">
        <v>6.0715963805298347</v>
      </c>
      <c r="H766" s="49">
        <v>5.6691963270565973</v>
      </c>
      <c r="I766" s="49">
        <v>5.2720299427567552</v>
      </c>
      <c r="J766" s="49">
        <v>4.8790252080753032</v>
      </c>
      <c r="K766" s="49">
        <v>4.4893469089500906</v>
      </c>
      <c r="L766" s="49">
        <v>4.1023294930310223</v>
      </c>
      <c r="M766" s="49">
        <v>3.9821903249377568</v>
      </c>
      <c r="N766" s="49">
        <v>3.8658482082466361</v>
      </c>
      <c r="O766" s="49">
        <v>3.7520401188686341</v>
      </c>
      <c r="P766" s="49">
        <v>3.6405485940679831</v>
      </c>
      <c r="Q766" s="49">
        <v>3.5305571991178391</v>
      </c>
      <c r="R766" s="49">
        <v>3.4215673176527921</v>
      </c>
      <c r="S766" s="49">
        <v>3.3146424549560649</v>
      </c>
      <c r="T766" s="49">
        <v>3.2090236328968329</v>
      </c>
      <c r="U766" s="49">
        <v>3.104844679818334</v>
      </c>
      <c r="V766" s="49">
        <v>3.0014850878727999</v>
      </c>
      <c r="W766" s="49">
        <v>2.8985125459509842</v>
      </c>
      <c r="X766" s="49">
        <v>2.7958564455668919</v>
      </c>
      <c r="Y766" s="49">
        <v>2.6944667349617459</v>
      </c>
      <c r="Z766" s="49">
        <v>2.5978541672065498</v>
      </c>
      <c r="AA766" s="49">
        <v>2.4796422663923852</v>
      </c>
      <c r="AB766" s="49">
        <v>2.3788326638078972</v>
      </c>
      <c r="AC766" s="49">
        <v>2.2791642169724482</v>
      </c>
      <c r="AD766" s="49">
        <v>2.1804949140371841</v>
      </c>
      <c r="AE766" s="49">
        <v>2.0827046527629061</v>
      </c>
      <c r="AF766" s="50">
        <v>1.985690944083871</v>
      </c>
    </row>
    <row r="767" spans="1:32" hidden="1">
      <c r="A767" s="49" t="s">
        <v>1082</v>
      </c>
      <c r="B767" s="49">
        <v>8.5268235277753845</v>
      </c>
      <c r="C767" s="49">
        <v>8.0452552173029108</v>
      </c>
      <c r="D767" s="49">
        <v>7.5861796285364056</v>
      </c>
      <c r="E767" s="49">
        <v>7.1431242388809242</v>
      </c>
      <c r="F767" s="49">
        <v>6.7119374797196976</v>
      </c>
      <c r="G767" s="49">
        <v>6.2898013172644784</v>
      </c>
      <c r="H767" s="49">
        <v>5.8747156726780467</v>
      </c>
      <c r="I767" s="49">
        <v>5.4652085959047776</v>
      </c>
      <c r="J767" s="49">
        <v>5.0601635446152278</v>
      </c>
      <c r="K767" s="49">
        <v>4.6587114471822204</v>
      </c>
      <c r="L767" s="49">
        <v>4.2601605397945068</v>
      </c>
      <c r="M767" s="49">
        <v>4.1354922774194272</v>
      </c>
      <c r="N767" s="49">
        <v>4.0148515195705414</v>
      </c>
      <c r="O767" s="49">
        <v>3.8969028218978421</v>
      </c>
      <c r="P767" s="49">
        <v>3.7814185826146529</v>
      </c>
      <c r="Q767" s="49">
        <v>3.6675345260353689</v>
      </c>
      <c r="R767" s="49">
        <v>3.5547225906015258</v>
      </c>
      <c r="S767" s="49">
        <v>3.444114840272011</v>
      </c>
      <c r="T767" s="49">
        <v>3.3349066651873969</v>
      </c>
      <c r="U767" s="49">
        <v>3.227242239315999</v>
      </c>
      <c r="V767" s="49">
        <v>3.1204627467688768</v>
      </c>
      <c r="W767" s="49">
        <v>3.0141100648404708</v>
      </c>
      <c r="X767" s="49">
        <v>2.9080810451669459</v>
      </c>
      <c r="Y767" s="49">
        <v>2.8033874624173269</v>
      </c>
      <c r="Z767" s="49">
        <v>2.7037688120042369</v>
      </c>
      <c r="AA767" s="49">
        <v>2.5811305796640509</v>
      </c>
      <c r="AB767" s="49">
        <v>2.4770144919658952</v>
      </c>
      <c r="AC767" s="49">
        <v>2.3741007162421339</v>
      </c>
      <c r="AD767" s="49">
        <v>2.272238089178773</v>
      </c>
      <c r="AE767" s="49">
        <v>2.171298760469758</v>
      </c>
      <c r="AF767" s="50">
        <v>2.071173620566376</v>
      </c>
    </row>
    <row r="768" spans="1:32" hidden="1">
      <c r="A768" s="49" t="s">
        <v>1083</v>
      </c>
      <c r="B768" s="49">
        <v>8.8004890234828999</v>
      </c>
      <c r="C768" s="49">
        <v>8.3039006144956709</v>
      </c>
      <c r="D768" s="49">
        <v>7.8309664053956691</v>
      </c>
      <c r="E768" s="49">
        <v>7.3748434135716074</v>
      </c>
      <c r="F768" s="49">
        <v>6.9311418366008652</v>
      </c>
      <c r="G768" s="49">
        <v>6.4968813678405839</v>
      </c>
      <c r="H768" s="49">
        <v>6.0699462284599006</v>
      </c>
      <c r="I768" s="49">
        <v>5.6487788156426184</v>
      </c>
      <c r="J768" s="49">
        <v>5.2321971295051926</v>
      </c>
      <c r="K768" s="49">
        <v>4.8192806767304859</v>
      </c>
      <c r="L768" s="49">
        <v>4.4092963018737006</v>
      </c>
      <c r="M768" s="49">
        <v>4.2803928011634618</v>
      </c>
      <c r="N768" s="49">
        <v>4.1557375410946378</v>
      </c>
      <c r="O768" s="49">
        <v>4.0339273048081701</v>
      </c>
      <c r="P768" s="49">
        <v>3.9147259187727972</v>
      </c>
      <c r="Q768" s="49">
        <v>3.7972238956602951</v>
      </c>
      <c r="R768" s="49">
        <v>3.680865238477339</v>
      </c>
      <c r="S768" s="49">
        <v>3.5668491775191131</v>
      </c>
      <c r="T768" s="49">
        <v>3.45432750626818</v>
      </c>
      <c r="U768" s="49">
        <v>3.3434551068489808</v>
      </c>
      <c r="V768" s="49">
        <v>3.2335361660766679</v>
      </c>
      <c r="W768" s="49">
        <v>3.1240883554338019</v>
      </c>
      <c r="X768" s="49">
        <v>3.0149524055138182</v>
      </c>
      <c r="Y768" s="49">
        <v>2.9071997679445718</v>
      </c>
      <c r="Z768" s="49">
        <v>2.8047899671861392</v>
      </c>
      <c r="AA768" s="49">
        <v>2.6779706004022712</v>
      </c>
      <c r="AB768" s="49">
        <v>2.5707355388594011</v>
      </c>
      <c r="AC768" s="49">
        <v>2.464740293479132</v>
      </c>
      <c r="AD768" s="49">
        <v>2.3598238748516511</v>
      </c>
      <c r="AE768" s="49">
        <v>2.2558500565818198</v>
      </c>
      <c r="AF768" s="50">
        <v>2.152702517579212</v>
      </c>
    </row>
    <row r="769" spans="1:32" hidden="1">
      <c r="A769" s="49" t="s">
        <v>1084</v>
      </c>
      <c r="B769" s="49">
        <v>9.235459957522254</v>
      </c>
      <c r="C769" s="49">
        <v>8.7138046581705204</v>
      </c>
      <c r="D769" s="49">
        <v>8.2178742574498216</v>
      </c>
      <c r="E769" s="49">
        <v>7.740283482790467</v>
      </c>
      <c r="F769" s="49">
        <v>7.2762973579295904</v>
      </c>
      <c r="G769" s="49">
        <v>6.822703530467467</v>
      </c>
      <c r="H769" s="49">
        <v>6.377223507296506</v>
      </c>
      <c r="I769" s="49">
        <v>5.9381817158897592</v>
      </c>
      <c r="J769" s="49">
        <v>5.5043082987154177</v>
      </c>
      <c r="K769" s="49">
        <v>5.0746158857248052</v>
      </c>
      <c r="L769" s="49">
        <v>4.6483194990649546</v>
      </c>
      <c r="M769" s="49">
        <v>4.5127440070422313</v>
      </c>
      <c r="N769" s="49">
        <v>4.3818016516766161</v>
      </c>
      <c r="O769" s="49">
        <v>4.2539557986632763</v>
      </c>
      <c r="P769" s="49">
        <v>4.128948080814542</v>
      </c>
      <c r="Q769" s="49">
        <v>4.0057824828157802</v>
      </c>
      <c r="R769" s="49">
        <v>3.8838501266584409</v>
      </c>
      <c r="S769" s="49">
        <v>3.76446503039111</v>
      </c>
      <c r="T769" s="49">
        <v>3.6466981973936679</v>
      </c>
      <c r="U769" s="49">
        <v>3.5307195360153751</v>
      </c>
      <c r="V769" s="49">
        <v>3.4157668935808361</v>
      </c>
      <c r="W769" s="49">
        <v>3.3014182371071041</v>
      </c>
      <c r="X769" s="49">
        <v>3.1873422127900422</v>
      </c>
      <c r="Y769" s="49">
        <v>3.0747093397237251</v>
      </c>
      <c r="Z769" s="49">
        <v>2.9678432114164179</v>
      </c>
      <c r="AA769" s="49">
        <v>2.8342383647876068</v>
      </c>
      <c r="AB769" s="49">
        <v>2.7219622366237042</v>
      </c>
      <c r="AC769" s="49">
        <v>2.6109634288923909</v>
      </c>
      <c r="AD769" s="49">
        <v>2.5010627961903258</v>
      </c>
      <c r="AE769" s="49">
        <v>2.3921085241725599</v>
      </c>
      <c r="AF769" s="50">
        <v>2.283970764286416</v>
      </c>
    </row>
    <row r="770" spans="1:32" hidden="1">
      <c r="A770" s="49" t="s">
        <v>1085</v>
      </c>
      <c r="B770" s="49">
        <v>9.7116065555394897</v>
      </c>
      <c r="C770" s="49">
        <v>9.3998170282714284</v>
      </c>
      <c r="D770" s="49">
        <v>9.1277683079484362</v>
      </c>
      <c r="E770" s="49">
        <v>8.8841425668467</v>
      </c>
      <c r="F770" s="49">
        <v>8.6618039969811527</v>
      </c>
      <c r="G770" s="49">
        <v>8.4559742923438233</v>
      </c>
      <c r="H770" s="49">
        <v>8.2633025717415922</v>
      </c>
      <c r="I770" s="49">
        <v>8.0813513820525067</v>
      </c>
      <c r="J770" s="49">
        <v>7.9082941724920897</v>
      </c>
      <c r="K770" s="49">
        <v>7.7427279872640664</v>
      </c>
      <c r="L770" s="49">
        <v>7.5835525634981078</v>
      </c>
      <c r="M770" s="49">
        <v>7.3859857951122923</v>
      </c>
      <c r="N770" s="49">
        <v>7.2125880754097498</v>
      </c>
      <c r="O770" s="49">
        <v>7.0550297886965421</v>
      </c>
      <c r="P770" s="49">
        <v>6.9098570671788524</v>
      </c>
      <c r="Q770" s="49">
        <v>6.7749388299778071</v>
      </c>
      <c r="R770" s="49">
        <v>6.6495799998534979</v>
      </c>
      <c r="S770" s="49">
        <v>6.5302694976818296</v>
      </c>
      <c r="T770" s="49">
        <v>6.4172946556811201</v>
      </c>
      <c r="U770" s="49">
        <v>6.3111171517005573</v>
      </c>
      <c r="V770" s="49">
        <v>6.2072357751535936</v>
      </c>
      <c r="W770" s="49">
        <v>6.0908535154473142</v>
      </c>
      <c r="X770" s="49">
        <v>5.9793182471123068</v>
      </c>
      <c r="Y770" s="49">
        <v>5.8743942937353131</v>
      </c>
      <c r="Z770" s="49">
        <v>5.7795696518631239</v>
      </c>
      <c r="AA770" s="49">
        <v>5.6448241258530691</v>
      </c>
      <c r="AB770" s="49">
        <v>5.5491603648360472</v>
      </c>
      <c r="AC770" s="49">
        <v>5.4581594672696916</v>
      </c>
      <c r="AD770" s="49">
        <v>5.3712636406655756</v>
      </c>
      <c r="AE770" s="49">
        <v>5.2880139281215968</v>
      </c>
      <c r="AF770" s="50">
        <v>5.2080281218957669</v>
      </c>
    </row>
    <row r="771" spans="1:32" hidden="1">
      <c r="A771" s="49" t="s">
        <v>1086</v>
      </c>
      <c r="B771" s="49">
        <v>12.335394827313429</v>
      </c>
      <c r="C771" s="49">
        <v>11.942182389248879</v>
      </c>
      <c r="D771" s="49">
        <v>11.60235177643373</v>
      </c>
      <c r="E771" s="49">
        <v>11.300732545946561</v>
      </c>
      <c r="F771" s="49">
        <v>11.02776165240803</v>
      </c>
      <c r="G771" s="49">
        <v>10.77703679954219</v>
      </c>
      <c r="H771" s="49">
        <v>10.54406930677089</v>
      </c>
      <c r="I771" s="49">
        <v>10.32559494133146</v>
      </c>
      <c r="J771" s="49">
        <v>10.11916831832108</v>
      </c>
      <c r="K771" s="49">
        <v>9.9229117921893337</v>
      </c>
      <c r="L771" s="49">
        <v>9.7353533834595165</v>
      </c>
      <c r="M771" s="49">
        <v>9.4782798283091676</v>
      </c>
      <c r="N771" s="49">
        <v>9.2537068169241419</v>
      </c>
      <c r="O771" s="49">
        <v>9.0504018862617048</v>
      </c>
      <c r="P771" s="49">
        <v>8.8637083267626338</v>
      </c>
      <c r="Q771" s="49">
        <v>8.6907534054536697</v>
      </c>
      <c r="R771" s="49">
        <v>8.5306010588431533</v>
      </c>
      <c r="S771" s="49">
        <v>8.3785173344536066</v>
      </c>
      <c r="T771" s="49">
        <v>8.2348910628678027</v>
      </c>
      <c r="U771" s="49">
        <v>8.1003461838214079</v>
      </c>
      <c r="V771" s="49">
        <v>7.9688133050659458</v>
      </c>
      <c r="W771" s="49">
        <v>7.8203391148335184</v>
      </c>
      <c r="X771" s="49">
        <v>7.6783213319389994</v>
      </c>
      <c r="Y771" s="49">
        <v>7.5451414150101748</v>
      </c>
      <c r="Z771" s="49">
        <v>7.4255061430147347</v>
      </c>
      <c r="AA771" s="49">
        <v>7.2519451368914147</v>
      </c>
      <c r="AB771" s="49">
        <v>7.1310249707806257</v>
      </c>
      <c r="AC771" s="49">
        <v>7.0163208662235483</v>
      </c>
      <c r="AD771" s="49">
        <v>6.9070819295091619</v>
      </c>
      <c r="AE771" s="49">
        <v>6.8026904827994867</v>
      </c>
      <c r="AF771" s="50">
        <v>6.7026322901307589</v>
      </c>
    </row>
    <row r="772" spans="1:32" hidden="1">
      <c r="A772" s="49" t="s">
        <v>1087</v>
      </c>
      <c r="B772" s="49">
        <v>6.0844735203667843</v>
      </c>
      <c r="C772" s="49">
        <v>5.81525076924693</v>
      </c>
      <c r="D772" s="49">
        <v>5.5761541428010624</v>
      </c>
      <c r="E772" s="49">
        <v>5.3586987335244256</v>
      </c>
      <c r="F772" s="49">
        <v>5.1574784063788162</v>
      </c>
      <c r="G772" s="49">
        <v>4.9688523019900019</v>
      </c>
      <c r="H772" s="49">
        <v>4.7902601757499967</v>
      </c>
      <c r="I772" s="49">
        <v>4.6198381857986917</v>
      </c>
      <c r="J772" s="49">
        <v>4.4561903172520729</v>
      </c>
      <c r="K772" s="49">
        <v>4.2982457884040404</v>
      </c>
      <c r="L772" s="49">
        <v>4.1451665229608956</v>
      </c>
      <c r="M772" s="49">
        <v>4.0434046337824299</v>
      </c>
      <c r="N772" s="49">
        <v>3.948510687945388</v>
      </c>
      <c r="O772" s="49">
        <v>3.8583046885848118</v>
      </c>
      <c r="P772" s="49">
        <v>3.7724050637762421</v>
      </c>
      <c r="Q772" s="49">
        <v>3.689400032990692</v>
      </c>
      <c r="R772" s="49">
        <v>3.608424168693503</v>
      </c>
      <c r="S772" s="49">
        <v>3.53130196073388</v>
      </c>
      <c r="T772" s="49">
        <v>3.4567212059173191</v>
      </c>
      <c r="U772" s="49">
        <v>3.3849073047215921</v>
      </c>
      <c r="V772" s="49">
        <v>3.3147857645712548</v>
      </c>
      <c r="W772" s="49">
        <v>3.2440417815398268</v>
      </c>
      <c r="X772" s="49">
        <v>3.1743188234501338</v>
      </c>
      <c r="Y772" s="49">
        <v>3.107254117071637</v>
      </c>
      <c r="Z772" s="49">
        <v>3.04892108365474</v>
      </c>
      <c r="AA772" s="49">
        <v>2.953663603253021</v>
      </c>
      <c r="AB772" s="49">
        <v>2.8889695830237878</v>
      </c>
      <c r="AC772" s="49">
        <v>2.826707830880554</v>
      </c>
      <c r="AD772" s="49">
        <v>2.7666332958668178</v>
      </c>
      <c r="AE772" s="49">
        <v>2.7085387178927181</v>
      </c>
      <c r="AF772" s="50">
        <v>2.6522472410439248</v>
      </c>
    </row>
    <row r="773" spans="1:32" hidden="1">
      <c r="A773" s="49" t="s">
        <v>1088</v>
      </c>
      <c r="B773" s="49">
        <v>13.37445651285573</v>
      </c>
      <c r="C773" s="49">
        <v>12.803097961141111</v>
      </c>
      <c r="D773" s="49">
        <v>12.268939148165449</v>
      </c>
      <c r="E773" s="49">
        <v>11.759807698062559</v>
      </c>
      <c r="F773" s="49">
        <v>11.26790446989018</v>
      </c>
      <c r="G773" s="49">
        <v>10.78789370462988</v>
      </c>
      <c r="H773" s="49">
        <v>10.31592746477363</v>
      </c>
      <c r="I773" s="49">
        <v>9.8491051752225971</v>
      </c>
      <c r="J773" s="49">
        <v>9.385154517681757</v>
      </c>
      <c r="K773" s="49">
        <v>8.9222330181486456</v>
      </c>
      <c r="L773" s="49">
        <v>8.458799221347034</v>
      </c>
      <c r="M773" s="49">
        <v>8.233755418302275</v>
      </c>
      <c r="N773" s="49">
        <v>8.0293596415299007</v>
      </c>
      <c r="O773" s="49">
        <v>7.8382093663993899</v>
      </c>
      <c r="P773" s="49">
        <v>7.657259797161859</v>
      </c>
      <c r="Q773" s="49">
        <v>7.4846421782150117</v>
      </c>
      <c r="R773" s="49">
        <v>7.3197764907725951</v>
      </c>
      <c r="S773" s="49">
        <v>7.1595190937753124</v>
      </c>
      <c r="T773" s="49">
        <v>7.0041617793855941</v>
      </c>
      <c r="U773" s="49">
        <v>6.8541554812320884</v>
      </c>
      <c r="V773" s="49">
        <v>6.7054251207827811</v>
      </c>
      <c r="W773" s="49">
        <v>6.5475985090563427</v>
      </c>
      <c r="X773" s="49">
        <v>6.3928361494973904</v>
      </c>
      <c r="Y773" s="49">
        <v>6.2427472329560256</v>
      </c>
      <c r="Z773" s="49">
        <v>6.1005136517670469</v>
      </c>
      <c r="AA773" s="49">
        <v>5.9204504400520399</v>
      </c>
      <c r="AB773" s="49">
        <v>5.7746942107810728</v>
      </c>
      <c r="AC773" s="49">
        <v>5.631805044376633</v>
      </c>
      <c r="AD773" s="49">
        <v>5.4912608622621031</v>
      </c>
      <c r="AE773" s="49">
        <v>5.3526277377801579</v>
      </c>
      <c r="AF773" s="50">
        <v>5.2155399319767382</v>
      </c>
    </row>
    <row r="774" spans="1:32" hidden="1">
      <c r="A774" s="49" t="s">
        <v>1089</v>
      </c>
      <c r="B774" s="49">
        <v>15.798593093622941</v>
      </c>
      <c r="C774" s="49">
        <v>15.14037996200897</v>
      </c>
      <c r="D774" s="49">
        <v>14.531191553054679</v>
      </c>
      <c r="E774" s="49">
        <v>13.955642899553929</v>
      </c>
      <c r="F774" s="49">
        <v>13.40392282462221</v>
      </c>
      <c r="G774" s="49">
        <v>12.86936194153861</v>
      </c>
      <c r="H774" s="49">
        <v>12.347191025319621</v>
      </c>
      <c r="I774" s="49">
        <v>11.83385364311715</v>
      </c>
      <c r="J774" s="49">
        <v>11.32660072587513</v>
      </c>
      <c r="K774" s="49">
        <v>10.82323886770542</v>
      </c>
      <c r="L774" s="49">
        <v>10.321967274634311</v>
      </c>
      <c r="M774" s="49">
        <v>10.050874833395261</v>
      </c>
      <c r="N774" s="49">
        <v>9.806942194838129</v>
      </c>
      <c r="O774" s="49">
        <v>9.580410204209036</v>
      </c>
      <c r="P774" s="49">
        <v>9.3672658576093895</v>
      </c>
      <c r="Q774" s="49">
        <v>9.1650464822342883</v>
      </c>
      <c r="R774" s="49">
        <v>8.9729891489273221</v>
      </c>
      <c r="S774" s="49">
        <v>8.7869472098714443</v>
      </c>
      <c r="T774" s="49">
        <v>8.6073068880310046</v>
      </c>
      <c r="U774" s="49">
        <v>8.4346645195028209</v>
      </c>
      <c r="V774" s="49">
        <v>8.2636418809392875</v>
      </c>
      <c r="W774" s="49">
        <v>8.0792586520914007</v>
      </c>
      <c r="X774" s="49">
        <v>7.8993786934230492</v>
      </c>
      <c r="Y774" s="49">
        <v>7.7261669516922087</v>
      </c>
      <c r="Z774" s="49">
        <v>7.5638887096905894</v>
      </c>
      <c r="AA774" s="49">
        <v>7.3518954210096119</v>
      </c>
      <c r="AB774" s="49">
        <v>7.1859920123120116</v>
      </c>
      <c r="AC774" s="49">
        <v>7.0244939137060944</v>
      </c>
      <c r="AD774" s="49">
        <v>6.8667439129097954</v>
      </c>
      <c r="AE774" s="49">
        <v>6.7122003567092499</v>
      </c>
      <c r="AF774" s="50">
        <v>6.560411176602412</v>
      </c>
    </row>
    <row r="775" spans="1:32" hidden="1">
      <c r="A775" s="49" t="s">
        <v>1090</v>
      </c>
      <c r="B775" s="49">
        <v>12.05666442987742</v>
      </c>
      <c r="C775" s="49">
        <v>11.38309676722106</v>
      </c>
      <c r="D775" s="49">
        <v>10.747744149847019</v>
      </c>
      <c r="E775" s="49">
        <v>10.13871201713814</v>
      </c>
      <c r="F775" s="49">
        <v>9.5483347600091832</v>
      </c>
      <c r="G775" s="49">
        <v>8.9713756693220112</v>
      </c>
      <c r="H775" s="49">
        <v>8.4040865565784753</v>
      </c>
      <c r="I775" s="49">
        <v>7.8436788182084456</v>
      </c>
      <c r="J775" s="49">
        <v>7.2880079894151439</v>
      </c>
      <c r="K775" s="49">
        <v>6.7353764329173984</v>
      </c>
      <c r="L775" s="49">
        <v>6.1844049231798692</v>
      </c>
      <c r="M775" s="49">
        <v>6.0053666023502412</v>
      </c>
      <c r="N775" s="49">
        <v>5.8329434848029518</v>
      </c>
      <c r="O775" s="49">
        <v>5.6648740064313392</v>
      </c>
      <c r="P775" s="49">
        <v>5.5007636092296206</v>
      </c>
      <c r="Q775" s="49">
        <v>5.3391527992221546</v>
      </c>
      <c r="R775" s="49">
        <v>5.1791508643288164</v>
      </c>
      <c r="S775" s="49">
        <v>5.0226448244545416</v>
      </c>
      <c r="T775" s="49">
        <v>4.8682804786631806</v>
      </c>
      <c r="U775" s="49">
        <v>4.7162912453309529</v>
      </c>
      <c r="V775" s="49">
        <v>4.5655723646794488</v>
      </c>
      <c r="W775" s="49">
        <v>4.4163524611897822</v>
      </c>
      <c r="X775" s="49">
        <v>4.2672812525723138</v>
      </c>
      <c r="Y775" s="49">
        <v>4.120021785196144</v>
      </c>
      <c r="Z775" s="49">
        <v>3.9807134119084231</v>
      </c>
      <c r="AA775" s="49">
        <v>3.803117246529744</v>
      </c>
      <c r="AB775" s="49">
        <v>3.6556151512217552</v>
      </c>
      <c r="AC775" s="49">
        <v>3.5096463176921531</v>
      </c>
      <c r="AD775" s="49">
        <v>3.3649409743848588</v>
      </c>
      <c r="AE775" s="49">
        <v>3.2212691353836749</v>
      </c>
      <c r="AF775" s="50">
        <v>3.078432749231117</v>
      </c>
    </row>
    <row r="776" spans="1:32" hidden="1">
      <c r="A776" s="49" t="s">
        <v>1091</v>
      </c>
      <c r="B776" s="49">
        <v>8.2685413324289119</v>
      </c>
      <c r="C776" s="49">
        <v>8.0051873594192795</v>
      </c>
      <c r="D776" s="49">
        <v>7.777163200253697</v>
      </c>
      <c r="E776" s="49">
        <v>7.5743278860967962</v>
      </c>
      <c r="F776" s="49">
        <v>7.390284941088332</v>
      </c>
      <c r="G776" s="49">
        <v>7.2207488960339292</v>
      </c>
      <c r="H776" s="49">
        <v>7.0627125253181671</v>
      </c>
      <c r="I776" s="49">
        <v>6.9139865923547559</v>
      </c>
      <c r="J776" s="49">
        <v>6.7729289328037794</v>
      </c>
      <c r="K776" s="49">
        <v>6.6382767034391081</v>
      </c>
      <c r="L776" s="49">
        <v>6.5090380934074599</v>
      </c>
      <c r="M776" s="49">
        <v>6.3378646400533869</v>
      </c>
      <c r="N776" s="49">
        <v>6.1881195041458863</v>
      </c>
      <c r="O776" s="49">
        <v>6.0524030266189808</v>
      </c>
      <c r="P776" s="49">
        <v>5.9276473264794642</v>
      </c>
      <c r="Q776" s="49">
        <v>5.8119597214532188</v>
      </c>
      <c r="R776" s="49">
        <v>5.7047233141695113</v>
      </c>
      <c r="S776" s="49">
        <v>5.6028193562083244</v>
      </c>
      <c r="T776" s="49">
        <v>5.5065037335668769</v>
      </c>
      <c r="U776" s="49">
        <v>5.4161872152434674</v>
      </c>
      <c r="V776" s="49">
        <v>5.3278713480397384</v>
      </c>
      <c r="W776" s="49">
        <v>5.2284115936699216</v>
      </c>
      <c r="X776" s="49">
        <v>5.1332184129166283</v>
      </c>
      <c r="Y776" s="49">
        <v>5.0438591947051998</v>
      </c>
      <c r="Z776" s="49">
        <v>4.9634321230821756</v>
      </c>
      <c r="AA776" s="49">
        <v>4.8475069249318308</v>
      </c>
      <c r="AB776" s="49">
        <v>4.7662588610093994</v>
      </c>
      <c r="AC776" s="49">
        <v>4.6891145160214549</v>
      </c>
      <c r="AD776" s="49">
        <v>4.6155785592390437</v>
      </c>
      <c r="AE776" s="49">
        <v>4.5452435091387908</v>
      </c>
      <c r="AF776" s="50">
        <v>4.4777701007499573</v>
      </c>
    </row>
    <row r="777" spans="1:32" hidden="1">
      <c r="A777" s="49" t="s">
        <v>1092</v>
      </c>
      <c r="B777" s="49">
        <v>10.08530650232105</v>
      </c>
      <c r="C777" s="49">
        <v>9.7654738319959424</v>
      </c>
      <c r="D777" s="49">
        <v>9.4905300121846992</v>
      </c>
      <c r="E777" s="49">
        <v>9.247654816584463</v>
      </c>
      <c r="F777" s="49">
        <v>9.0287651817387964</v>
      </c>
      <c r="G777" s="49">
        <v>8.8284484366945737</v>
      </c>
      <c r="H777" s="49">
        <v>8.6429087456944664</v>
      </c>
      <c r="I777" s="49">
        <v>8.4693848780553171</v>
      </c>
      <c r="J777" s="49">
        <v>8.305807525738885</v>
      </c>
      <c r="K777" s="49">
        <v>8.1505871354481698</v>
      </c>
      <c r="L777" s="49">
        <v>8.0024769611175817</v>
      </c>
      <c r="M777" s="49">
        <v>7.7898379009908592</v>
      </c>
      <c r="N777" s="49">
        <v>7.6044810749755909</v>
      </c>
      <c r="O777" s="49">
        <v>7.4369656959483743</v>
      </c>
      <c r="P777" s="49">
        <v>7.2833779931704052</v>
      </c>
      <c r="Q777" s="49">
        <v>7.1413036897527116</v>
      </c>
      <c r="R777" s="49">
        <v>7.0099562468698764</v>
      </c>
      <c r="S777" s="49">
        <v>6.8853573149688794</v>
      </c>
      <c r="T777" s="49">
        <v>6.7678339714933404</v>
      </c>
      <c r="U777" s="49">
        <v>6.6579108555552908</v>
      </c>
      <c r="V777" s="49">
        <v>6.5504875289147018</v>
      </c>
      <c r="W777" s="49">
        <v>6.4287964134567419</v>
      </c>
      <c r="X777" s="49">
        <v>6.3124994675486317</v>
      </c>
      <c r="Y777" s="49">
        <v>6.2035976553986014</v>
      </c>
      <c r="Z777" s="49">
        <v>6.1060453949260882</v>
      </c>
      <c r="AA777" s="49">
        <v>5.9631527776586744</v>
      </c>
      <c r="AB777" s="49">
        <v>5.8644602282566511</v>
      </c>
      <c r="AC777" s="49">
        <v>5.7709594837176841</v>
      </c>
      <c r="AD777" s="49">
        <v>5.6820195467389221</v>
      </c>
      <c r="AE777" s="49">
        <v>5.5971214300832433</v>
      </c>
      <c r="AF777" s="50">
        <v>5.5158331213749596</v>
      </c>
    </row>
    <row r="778" spans="1:32" hidden="1">
      <c r="A778" s="49" t="s">
        <v>1093</v>
      </c>
      <c r="B778" s="49">
        <v>5.5434307828298399</v>
      </c>
      <c r="C778" s="49">
        <v>5.2963918611204353</v>
      </c>
      <c r="D778" s="49">
        <v>5.0778701107846889</v>
      </c>
      <c r="E778" s="49">
        <v>4.8798230714321242</v>
      </c>
      <c r="F778" s="49">
        <v>4.6971265408815857</v>
      </c>
      <c r="G778" s="49">
        <v>4.5263295608340037</v>
      </c>
      <c r="H778" s="49">
        <v>4.3650054514082406</v>
      </c>
      <c r="I778" s="49">
        <v>4.2113876297788781</v>
      </c>
      <c r="J778" s="49">
        <v>4.0641529507170038</v>
      </c>
      <c r="K778" s="49">
        <v>3.9222865464084449</v>
      </c>
      <c r="L778" s="49">
        <v>3.784994122160215</v>
      </c>
      <c r="M778" s="49">
        <v>3.6912869633772192</v>
      </c>
      <c r="N778" s="49">
        <v>3.6040629213863999</v>
      </c>
      <c r="O778" s="49">
        <v>3.521255691901819</v>
      </c>
      <c r="P778" s="49">
        <v>3.4425033120193298</v>
      </c>
      <c r="Q778" s="49">
        <v>3.366468070556742</v>
      </c>
      <c r="R778" s="49">
        <v>3.2923301645919421</v>
      </c>
      <c r="S778" s="49">
        <v>3.221817641627426</v>
      </c>
      <c r="T778" s="49">
        <v>3.153687491687478</v>
      </c>
      <c r="U778" s="49">
        <v>3.0881531121415979</v>
      </c>
      <c r="V778" s="49">
        <v>3.0241970002137362</v>
      </c>
      <c r="W778" s="49">
        <v>2.9596229256763742</v>
      </c>
      <c r="X778" s="49">
        <v>2.895992134346578</v>
      </c>
      <c r="Y778" s="49">
        <v>2.8348559360750358</v>
      </c>
      <c r="Z778" s="49">
        <v>2.781969122552594</v>
      </c>
      <c r="AA778" s="49">
        <v>2.694076586106299</v>
      </c>
      <c r="AB778" s="49">
        <v>2.6351167568416689</v>
      </c>
      <c r="AC778" s="49">
        <v>2.5784402522355419</v>
      </c>
      <c r="AD778" s="49">
        <v>2.5238157856825838</v>
      </c>
      <c r="AE778" s="49">
        <v>2.471047773239138</v>
      </c>
      <c r="AF778" s="50">
        <v>2.419969353587637</v>
      </c>
    </row>
    <row r="779" spans="1:32" hidden="1">
      <c r="A779" s="49" t="s">
        <v>1094</v>
      </c>
      <c r="B779" s="49">
        <v>10.54856350296135</v>
      </c>
      <c r="C779" s="49">
        <v>10.11261041626069</v>
      </c>
      <c r="D779" s="49">
        <v>9.7096564028655727</v>
      </c>
      <c r="E779" s="49">
        <v>9.329212783033352</v>
      </c>
      <c r="F779" s="49">
        <v>8.9645782344389566</v>
      </c>
      <c r="G779" s="49">
        <v>8.6111850994559269</v>
      </c>
      <c r="H779" s="49">
        <v>8.2657549500531111</v>
      </c>
      <c r="I779" s="49">
        <v>7.9258309546071839</v>
      </c>
      <c r="J779" s="49">
        <v>7.5895019068693763</v>
      </c>
      <c r="K779" s="49">
        <v>7.2552307445050293</v>
      </c>
      <c r="L779" s="49">
        <v>6.9217433069554684</v>
      </c>
      <c r="M779" s="49">
        <v>6.740293860349758</v>
      </c>
      <c r="N779" s="49">
        <v>6.577154428965156</v>
      </c>
      <c r="O779" s="49">
        <v>6.42573341632378</v>
      </c>
      <c r="P779" s="49">
        <v>6.2833189193818804</v>
      </c>
      <c r="Q779" s="49">
        <v>6.1482460093300686</v>
      </c>
      <c r="R779" s="49">
        <v>6.0199969414889036</v>
      </c>
      <c r="S779" s="49">
        <v>5.895771949711234</v>
      </c>
      <c r="T779" s="49">
        <v>5.7758293595580756</v>
      </c>
      <c r="U779" s="49">
        <v>5.6605689398066401</v>
      </c>
      <c r="V779" s="49">
        <v>5.5463622164280828</v>
      </c>
      <c r="W779" s="49">
        <v>5.4236768582240709</v>
      </c>
      <c r="X779" s="49">
        <v>5.3038000288387526</v>
      </c>
      <c r="Y779" s="49">
        <v>5.1881726236841068</v>
      </c>
      <c r="Z779" s="49">
        <v>5.0796413272052892</v>
      </c>
      <c r="AA779" s="49">
        <v>4.9374561342111054</v>
      </c>
      <c r="AB779" s="49">
        <v>4.825966131367462</v>
      </c>
      <c r="AC779" s="49">
        <v>4.7171401694841437</v>
      </c>
      <c r="AD779" s="49">
        <v>4.6105189854925834</v>
      </c>
      <c r="AE779" s="49">
        <v>4.5057213310693669</v>
      </c>
      <c r="AF779" s="50">
        <v>4.4024263028453996</v>
      </c>
    </row>
    <row r="780" spans="1:32" hidden="1">
      <c r="A780" s="49" t="s">
        <v>1095</v>
      </c>
      <c r="B780" s="49">
        <v>12.115661931288249</v>
      </c>
      <c r="C780" s="49">
        <v>11.62791139836216</v>
      </c>
      <c r="D780" s="49">
        <v>11.18129473641409</v>
      </c>
      <c r="E780" s="49">
        <v>10.763053109891899</v>
      </c>
      <c r="F780" s="49">
        <v>10.365057241959949</v>
      </c>
      <c r="G780" s="49">
        <v>9.981786764524248</v>
      </c>
      <c r="H780" s="49">
        <v>9.6092987376276433</v>
      </c>
      <c r="I780" s="49">
        <v>9.2446566763865476</v>
      </c>
      <c r="J780" s="49">
        <v>8.8855937926564685</v>
      </c>
      <c r="K780" s="49">
        <v>8.5303039186656964</v>
      </c>
      <c r="L780" s="49">
        <v>8.1773060440682528</v>
      </c>
      <c r="M780" s="49">
        <v>7.9648949524097352</v>
      </c>
      <c r="N780" s="49">
        <v>7.7754283842295404</v>
      </c>
      <c r="O780" s="49">
        <v>7.6006860471316884</v>
      </c>
      <c r="P780" s="49">
        <v>7.4372943283216841</v>
      </c>
      <c r="Q780" s="49">
        <v>7.2831858891701993</v>
      </c>
      <c r="R780" s="49">
        <v>7.1377292984190994</v>
      </c>
      <c r="S780" s="49">
        <v>6.9974248491845881</v>
      </c>
      <c r="T780" s="49">
        <v>6.862609099012297</v>
      </c>
      <c r="U780" s="49">
        <v>6.7337977684172863</v>
      </c>
      <c r="V780" s="49">
        <v>6.6064371483182676</v>
      </c>
      <c r="W780" s="49">
        <v>6.467694215115336</v>
      </c>
      <c r="X780" s="49">
        <v>6.3326392922496417</v>
      </c>
      <c r="Y780" s="49">
        <v>6.2031015799057174</v>
      </c>
      <c r="Z780" s="49">
        <v>6.082689443727908</v>
      </c>
      <c r="AA780" s="49">
        <v>5.9199686186287899</v>
      </c>
      <c r="AB780" s="49">
        <v>5.7961739474043723</v>
      </c>
      <c r="AC780" s="49">
        <v>5.6759450960308229</v>
      </c>
      <c r="AD780" s="49">
        <v>5.5587154827727581</v>
      </c>
      <c r="AE780" s="49">
        <v>5.4440163792646601</v>
      </c>
      <c r="AF780" s="50">
        <v>5.3314548167438849</v>
      </c>
    </row>
    <row r="781" spans="1:32" hidden="1">
      <c r="A781" s="49" t="s">
        <v>1096</v>
      </c>
      <c r="B781" s="49">
        <v>10.94764215580795</v>
      </c>
      <c r="C781" s="49">
        <v>10.33427864703047</v>
      </c>
      <c r="D781" s="49">
        <v>9.7541296672806759</v>
      </c>
      <c r="E781" s="49">
        <v>9.1973173486603237</v>
      </c>
      <c r="F781" s="49">
        <v>8.6574997242864047</v>
      </c>
      <c r="G781" s="49">
        <v>8.1303659984529126</v>
      </c>
      <c r="H781" s="49">
        <v>7.6128508244227184</v>
      </c>
      <c r="I781" s="49">
        <v>7.1026925988013403</v>
      </c>
      <c r="J781" s="49">
        <v>6.5981702088032232</v>
      </c>
      <c r="K781" s="49">
        <v>6.0979385020847756</v>
      </c>
      <c r="L781" s="49">
        <v>5.6009213191508511</v>
      </c>
      <c r="M781" s="49">
        <v>5.4385234842562014</v>
      </c>
      <c r="N781" s="49">
        <v>5.2820888951030316</v>
      </c>
      <c r="O781" s="49">
        <v>5.1295973961329864</v>
      </c>
      <c r="P781" s="49">
        <v>4.980701407650872</v>
      </c>
      <c r="Q781" s="49">
        <v>4.8340951931791531</v>
      </c>
      <c r="R781" s="49">
        <v>4.6889814518836577</v>
      </c>
      <c r="S781" s="49">
        <v>4.5470615974920321</v>
      </c>
      <c r="T781" s="49">
        <v>4.4071217802675537</v>
      </c>
      <c r="U781" s="49">
        <v>4.2693762385943206</v>
      </c>
      <c r="V781" s="49">
        <v>4.1328326700864331</v>
      </c>
      <c r="W781" s="49">
        <v>3.9972664949612668</v>
      </c>
      <c r="X781" s="49">
        <v>3.8619541188275091</v>
      </c>
      <c r="Y781" s="49">
        <v>3.7284047153821391</v>
      </c>
      <c r="Z781" s="49">
        <v>3.6021916173727928</v>
      </c>
      <c r="AA781" s="49">
        <v>3.4413882323855569</v>
      </c>
      <c r="AB781" s="49">
        <v>3.30799547384381</v>
      </c>
      <c r="AC781" s="49">
        <v>3.1761386265589708</v>
      </c>
      <c r="AD781" s="49">
        <v>3.045581975322325</v>
      </c>
      <c r="AE781" s="49">
        <v>2.9161253351225298</v>
      </c>
      <c r="AF781" s="50">
        <v>2.787597064082092</v>
      </c>
    </row>
    <row r="782" spans="1:32" hidden="1">
      <c r="A782" s="49" t="s">
        <v>1097</v>
      </c>
      <c r="B782" s="49">
        <v>6.167535829391035</v>
      </c>
      <c r="C782" s="49">
        <v>6.0016271576728801</v>
      </c>
      <c r="D782" s="49">
        <v>5.8504460547542596</v>
      </c>
      <c r="E782" s="49">
        <v>5.7107805819115374</v>
      </c>
      <c r="F782" s="49">
        <v>5.5803400703941968</v>
      </c>
      <c r="G782" s="49">
        <v>5.4574355006065716</v>
      </c>
      <c r="H782" s="49">
        <v>5.3407868704145596</v>
      </c>
      <c r="I782" s="49">
        <v>5.2294016126549572</v>
      </c>
      <c r="J782" s="49">
        <v>5.1224948581670127</v>
      </c>
      <c r="K782" s="49">
        <v>5.0194354225721129</v>
      </c>
      <c r="L782" s="49">
        <v>4.919708190652571</v>
      </c>
      <c r="M782" s="49">
        <v>4.8167446192034662</v>
      </c>
      <c r="N782" s="49">
        <v>4.7347896239888483</v>
      </c>
      <c r="O782" s="49">
        <v>4.6555266681050611</v>
      </c>
      <c r="P782" s="49">
        <v>4.5790907760684361</v>
      </c>
      <c r="Q782" s="49">
        <v>4.5061268125361522</v>
      </c>
      <c r="R782" s="49">
        <v>4.4346203760410523</v>
      </c>
      <c r="S782" s="49">
        <v>4.3648866983014312</v>
      </c>
      <c r="T782" s="49">
        <v>4.3004101662096028</v>
      </c>
      <c r="U782" s="49">
        <v>4.2355968658334744</v>
      </c>
      <c r="V782" s="49">
        <v>4.170845454046149</v>
      </c>
      <c r="W782" s="49">
        <v>4.1139993064483846</v>
      </c>
      <c r="X782" s="49">
        <v>4.0595179535062327</v>
      </c>
      <c r="Y782" s="49">
        <v>4.0063175344814459</v>
      </c>
      <c r="Z782" s="49">
        <v>3.9599894266937992</v>
      </c>
      <c r="AA782" s="49">
        <v>3.8640445239411081</v>
      </c>
      <c r="AB782" s="49">
        <v>3.807570142139888</v>
      </c>
      <c r="AC782" s="49">
        <v>3.7530018587930258</v>
      </c>
      <c r="AD782" s="49">
        <v>3.7001832974993309</v>
      </c>
      <c r="AE782" s="49">
        <v>3.6489776577359501</v>
      </c>
      <c r="AF782" s="50">
        <v>3.5992645501266858</v>
      </c>
    </row>
    <row r="783" spans="1:32" hidden="1">
      <c r="A783" s="49" t="s">
        <v>1098</v>
      </c>
      <c r="B783" s="49">
        <v>6.0238471501345714</v>
      </c>
      <c r="C783" s="49">
        <v>5.8311884333566066</v>
      </c>
      <c r="D783" s="49">
        <v>5.6638504470401898</v>
      </c>
      <c r="E783" s="49">
        <v>5.5146225848707831</v>
      </c>
      <c r="F783" s="49">
        <v>5.3789588745760968</v>
      </c>
      <c r="G783" s="49">
        <v>5.2538154205294161</v>
      </c>
      <c r="H783" s="49">
        <v>5.1370577836789453</v>
      </c>
      <c r="I783" s="49">
        <v>5.0271334833699246</v>
      </c>
      <c r="J783" s="49">
        <v>4.9228792439478566</v>
      </c>
      <c r="K783" s="49">
        <v>4.8234016548324341</v>
      </c>
      <c r="L783" s="49">
        <v>4.7280001412261559</v>
      </c>
      <c r="M783" s="49">
        <v>4.6040390498735206</v>
      </c>
      <c r="N783" s="49">
        <v>4.495482693151148</v>
      </c>
      <c r="O783" s="49">
        <v>4.3970147991141797</v>
      </c>
      <c r="P783" s="49">
        <v>4.3064311678037752</v>
      </c>
      <c r="Q783" s="49">
        <v>4.2223718974539617</v>
      </c>
      <c r="R783" s="49">
        <v>4.1443936483072319</v>
      </c>
      <c r="S783" s="49">
        <v>4.0702556846267059</v>
      </c>
      <c r="T783" s="49">
        <v>4.000141703950761</v>
      </c>
      <c r="U783" s="49">
        <v>3.9343466787557189</v>
      </c>
      <c r="V783" s="49">
        <v>3.8699978772653769</v>
      </c>
      <c r="W783" s="49">
        <v>3.7976539275558001</v>
      </c>
      <c r="X783" s="49">
        <v>3.7283841004598832</v>
      </c>
      <c r="Y783" s="49">
        <v>3.6633144828424582</v>
      </c>
      <c r="Z783" s="49">
        <v>3.604671064421018</v>
      </c>
      <c r="AA783" s="49">
        <v>3.520531666675526</v>
      </c>
      <c r="AB783" s="49">
        <v>3.461315360302557</v>
      </c>
      <c r="AC783" s="49">
        <v>3.405056041626481</v>
      </c>
      <c r="AD783" s="49">
        <v>3.3513978038415648</v>
      </c>
      <c r="AE783" s="49">
        <v>3.300047843875543</v>
      </c>
      <c r="AF783" s="50">
        <v>3.2507623601736619</v>
      </c>
    </row>
    <row r="784" spans="1:32" hidden="1">
      <c r="A784" s="49" t="s">
        <v>1099</v>
      </c>
      <c r="B784" s="49">
        <v>7.8529927027656576</v>
      </c>
      <c r="C784" s="49">
        <v>7.6035088455314339</v>
      </c>
      <c r="D784" s="49">
        <v>7.3886913956089098</v>
      </c>
      <c r="E784" s="49">
        <v>7.1986662640694572</v>
      </c>
      <c r="F784" s="49">
        <v>7.0272087316174661</v>
      </c>
      <c r="G784" s="49">
        <v>6.8701511914009936</v>
      </c>
      <c r="H784" s="49">
        <v>6.72457150773681</v>
      </c>
      <c r="I784" s="49">
        <v>6.5883444920943024</v>
      </c>
      <c r="J784" s="49">
        <v>6.4598779249580183</v>
      </c>
      <c r="K784" s="49">
        <v>6.3379491224224669</v>
      </c>
      <c r="L784" s="49">
        <v>6.221599448902392</v>
      </c>
      <c r="M784" s="49">
        <v>6.0565605952943606</v>
      </c>
      <c r="N784" s="49">
        <v>5.912612549516405</v>
      </c>
      <c r="O784" s="49">
        <v>5.782459611206618</v>
      </c>
      <c r="P784" s="49">
        <v>5.6630773282201279</v>
      </c>
      <c r="Q784" s="49">
        <v>5.5526000173262826</v>
      </c>
      <c r="R784" s="49">
        <v>5.4504199454139988</v>
      </c>
      <c r="S784" s="49">
        <v>5.3534624701945006</v>
      </c>
      <c r="T784" s="49">
        <v>5.2619804270706663</v>
      </c>
      <c r="U784" s="49">
        <v>5.176379360298963</v>
      </c>
      <c r="V784" s="49">
        <v>5.0927171819826471</v>
      </c>
      <c r="W784" s="49">
        <v>4.9980270849937254</v>
      </c>
      <c r="X784" s="49">
        <v>4.9075141531115962</v>
      </c>
      <c r="Y784" s="49">
        <v>4.8227255841973946</v>
      </c>
      <c r="Z784" s="49">
        <v>4.7467190506145336</v>
      </c>
      <c r="AA784" s="49">
        <v>4.6356684530309256</v>
      </c>
      <c r="AB784" s="49">
        <v>4.5587958258778336</v>
      </c>
      <c r="AC784" s="49">
        <v>4.4859456722060891</v>
      </c>
      <c r="AD784" s="49">
        <v>4.4166305067588514</v>
      </c>
      <c r="AE784" s="49">
        <v>4.3504493630433174</v>
      </c>
      <c r="AF784" s="50">
        <v>4.2870684553187903</v>
      </c>
    </row>
    <row r="785" spans="1:32" hidden="1">
      <c r="A785" s="49" t="s">
        <v>1100</v>
      </c>
      <c r="B785" s="49">
        <v>4.9642222747416618</v>
      </c>
      <c r="C785" s="49">
        <v>4.7440437740717076</v>
      </c>
      <c r="D785" s="49">
        <v>4.5487902577385642</v>
      </c>
      <c r="E785" s="49">
        <v>4.3714294869198707</v>
      </c>
      <c r="F785" s="49">
        <v>4.2074806110761838</v>
      </c>
      <c r="G785" s="49">
        <v>4.053925725704846</v>
      </c>
      <c r="H785" s="49">
        <v>3.9086425036733958</v>
      </c>
      <c r="I785" s="49">
        <v>3.7700857944596882</v>
      </c>
      <c r="J785" s="49">
        <v>3.6370981951041799</v>
      </c>
      <c r="K785" s="49">
        <v>3.508791873968256</v>
      </c>
      <c r="L785" s="49">
        <v>3.384471884977748</v>
      </c>
      <c r="M785" s="49">
        <v>3.3011745418114842</v>
      </c>
      <c r="N785" s="49">
        <v>3.2235420055715411</v>
      </c>
      <c r="O785" s="49">
        <v>3.149773836569322</v>
      </c>
      <c r="P785" s="49">
        <v>3.0795548720498469</v>
      </c>
      <c r="Q785" s="49">
        <v>3.011719230856476</v>
      </c>
      <c r="R785" s="49">
        <v>2.9455522776765921</v>
      </c>
      <c r="S785" s="49">
        <v>2.882560660592921</v>
      </c>
      <c r="T785" s="49">
        <v>2.8216607985386402</v>
      </c>
      <c r="U785" s="49">
        <v>2.7630388367124512</v>
      </c>
      <c r="V785" s="49">
        <v>2.7058075567862878</v>
      </c>
      <c r="W785" s="49">
        <v>2.6480518102798172</v>
      </c>
      <c r="X785" s="49">
        <v>2.5911327536332269</v>
      </c>
      <c r="Y785" s="49">
        <v>2.5364023939204561</v>
      </c>
      <c r="Z785" s="49">
        <v>2.4888758864593332</v>
      </c>
      <c r="AA785" s="49">
        <v>2.4108533432208379</v>
      </c>
      <c r="AB785" s="49">
        <v>2.3580621213666602</v>
      </c>
      <c r="AC785" s="49">
        <v>2.3072733934230061</v>
      </c>
      <c r="AD785" s="49">
        <v>2.2582849132608338</v>
      </c>
      <c r="AE785" s="49">
        <v>2.2109256355727451</v>
      </c>
      <c r="AF785" s="50">
        <v>2.1650496170003168</v>
      </c>
    </row>
    <row r="786" spans="1:32" hidden="1">
      <c r="A786" s="49" t="s">
        <v>1101</v>
      </c>
      <c r="B786" s="49">
        <v>8.3497332564885678</v>
      </c>
      <c r="C786" s="49">
        <v>8.0225622671704393</v>
      </c>
      <c r="D786" s="49">
        <v>7.7085303122219724</v>
      </c>
      <c r="E786" s="49">
        <v>7.4042086129638118</v>
      </c>
      <c r="F786" s="49">
        <v>7.1071125198209772</v>
      </c>
      <c r="G786" s="49">
        <v>6.8153729944735257</v>
      </c>
      <c r="H786" s="49">
        <v>6.5275382660240302</v>
      </c>
      <c r="I786" s="49">
        <v>6.2424483744542982</v>
      </c>
      <c r="J786" s="49">
        <v>5.9591526705217026</v>
      </c>
      <c r="K786" s="49">
        <v>5.6768537352430526</v>
      </c>
      <c r="L786" s="49">
        <v>5.394868144394743</v>
      </c>
      <c r="M786" s="49">
        <v>5.2751428758569983</v>
      </c>
      <c r="N786" s="49">
        <v>5.17360673420617</v>
      </c>
      <c r="O786" s="49">
        <v>5.0738560974590614</v>
      </c>
      <c r="P786" s="49">
        <v>4.97602790356658</v>
      </c>
      <c r="Q786" s="49">
        <v>4.8807199033374982</v>
      </c>
      <c r="R786" s="49">
        <v>4.7861264412059894</v>
      </c>
      <c r="S786" s="49">
        <v>4.6925417121209412</v>
      </c>
      <c r="T786" s="49">
        <v>4.6031367518652004</v>
      </c>
      <c r="U786" s="49">
        <v>4.5128507269624176</v>
      </c>
      <c r="V786" s="49">
        <v>4.4220471122070411</v>
      </c>
      <c r="W786" s="49">
        <v>4.3400204437194363</v>
      </c>
      <c r="X786" s="49">
        <v>4.2593566647370134</v>
      </c>
      <c r="Y786" s="49">
        <v>4.1790674323893384</v>
      </c>
      <c r="Z786" s="49">
        <v>4.1042565244026958</v>
      </c>
      <c r="AA786" s="49">
        <v>3.9832977986997848</v>
      </c>
      <c r="AB786" s="49">
        <v>3.89757384749189</v>
      </c>
      <c r="AC786" s="49">
        <v>3.8127740190870618</v>
      </c>
      <c r="AD786" s="49">
        <v>3.7287517616387329</v>
      </c>
      <c r="AE786" s="49">
        <v>3.6453772091620329</v>
      </c>
      <c r="AF786" s="50">
        <v>3.5625343886709149</v>
      </c>
    </row>
    <row r="787" spans="1:32" hidden="1">
      <c r="A787" s="49" t="s">
        <v>1102</v>
      </c>
      <c r="B787" s="49">
        <v>8.0970560333289967</v>
      </c>
      <c r="C787" s="49">
        <v>7.7479785675418551</v>
      </c>
      <c r="D787" s="49">
        <v>7.4225029633963517</v>
      </c>
      <c r="E787" s="49">
        <v>7.1134298596661409</v>
      </c>
      <c r="F787" s="49">
        <v>6.8161835245570757</v>
      </c>
      <c r="G787" s="49">
        <v>6.5276684202776023</v>
      </c>
      <c r="H787" s="49">
        <v>6.2456855791485077</v>
      </c>
      <c r="I787" s="49">
        <v>5.9686096408973572</v>
      </c>
      <c r="J787" s="49">
        <v>5.6951984912489539</v>
      </c>
      <c r="K787" s="49">
        <v>5.424475211292207</v>
      </c>
      <c r="L787" s="49">
        <v>5.1556517377378732</v>
      </c>
      <c r="M787" s="49">
        <v>5.0190645720761999</v>
      </c>
      <c r="N787" s="49">
        <v>4.8954262035413763</v>
      </c>
      <c r="O787" s="49">
        <v>4.7801008659399988</v>
      </c>
      <c r="P787" s="49">
        <v>4.6711834979916471</v>
      </c>
      <c r="Q787" s="49">
        <v>4.5675056205153259</v>
      </c>
      <c r="R787" s="49">
        <v>4.4687069039542093</v>
      </c>
      <c r="S787" s="49">
        <v>4.3728168222382049</v>
      </c>
      <c r="T787" s="49">
        <v>4.2800210100856759</v>
      </c>
      <c r="U787" s="49">
        <v>4.1906053282283917</v>
      </c>
      <c r="V787" s="49">
        <v>4.102011584049027</v>
      </c>
      <c r="W787" s="49">
        <v>4.0070944011916136</v>
      </c>
      <c r="X787" s="49">
        <v>3.914321986814572</v>
      </c>
      <c r="Y787" s="49">
        <v>3.8247239587796642</v>
      </c>
      <c r="Z787" s="49">
        <v>3.740328943705157</v>
      </c>
      <c r="AA787" s="49">
        <v>3.6322781197033951</v>
      </c>
      <c r="AB787" s="49">
        <v>3.5461591558925112</v>
      </c>
      <c r="AC787" s="49">
        <v>3.4621352697916521</v>
      </c>
      <c r="AD787" s="49">
        <v>3.3798931876064349</v>
      </c>
      <c r="AE787" s="49">
        <v>3.2991747437464611</v>
      </c>
      <c r="AF787" s="50">
        <v>3.219764498904421</v>
      </c>
    </row>
    <row r="788" spans="1:32" hidden="1">
      <c r="A788" s="49" t="s">
        <v>1103</v>
      </c>
      <c r="B788" s="49">
        <v>9.7808289505973409</v>
      </c>
      <c r="C788" s="49">
        <v>9.373385834271696</v>
      </c>
      <c r="D788" s="49">
        <v>8.9976644281843328</v>
      </c>
      <c r="E788" s="49">
        <v>8.6441455153279811</v>
      </c>
      <c r="F788" s="49">
        <v>8.3067888341186382</v>
      </c>
      <c r="G788" s="49">
        <v>7.9815166741879144</v>
      </c>
      <c r="H788" s="49">
        <v>7.6654400584259079</v>
      </c>
      <c r="I788" s="49">
        <v>7.3564306338297163</v>
      </c>
      <c r="J788" s="49">
        <v>7.052868400583101</v>
      </c>
      <c r="K788" s="49">
        <v>6.7534853156385743</v>
      </c>
      <c r="L788" s="49">
        <v>6.457264191629239</v>
      </c>
      <c r="M788" s="49">
        <v>6.2882636681144817</v>
      </c>
      <c r="N788" s="49">
        <v>6.1367986073523291</v>
      </c>
      <c r="O788" s="49">
        <v>5.996611852296466</v>
      </c>
      <c r="P788" s="49">
        <v>5.8651375900520204</v>
      </c>
      <c r="Q788" s="49">
        <v>5.740804501266819</v>
      </c>
      <c r="R788" s="49">
        <v>5.6231356112136641</v>
      </c>
      <c r="S788" s="49">
        <v>5.5094650171930217</v>
      </c>
      <c r="T788" s="49">
        <v>5.4000526310973358</v>
      </c>
      <c r="U788" s="49">
        <v>5.2952954735230442</v>
      </c>
      <c r="V788" s="49">
        <v>5.1917201470432781</v>
      </c>
      <c r="W788" s="49">
        <v>5.0789974591408527</v>
      </c>
      <c r="X788" s="49">
        <v>4.9692745386827486</v>
      </c>
      <c r="Y788" s="49">
        <v>4.8639613666561639</v>
      </c>
      <c r="Z788" s="49">
        <v>4.7658335732097594</v>
      </c>
      <c r="AA788" s="49">
        <v>4.6355214985715651</v>
      </c>
      <c r="AB788" s="49">
        <v>4.535221727448115</v>
      </c>
      <c r="AC788" s="49">
        <v>4.4378844036465326</v>
      </c>
      <c r="AD788" s="49">
        <v>4.3430884665954999</v>
      </c>
      <c r="AE788" s="49">
        <v>4.2504875008845397</v>
      </c>
      <c r="AF788" s="50">
        <v>4.1597929736266988</v>
      </c>
    </row>
    <row r="789" spans="1:32" hidden="1">
      <c r="A789" s="49" t="s">
        <v>1104</v>
      </c>
      <c r="B789" s="49">
        <v>9.8015780689181327</v>
      </c>
      <c r="C789" s="49">
        <v>9.2536267682540405</v>
      </c>
      <c r="D789" s="49">
        <v>8.7361493170240703</v>
      </c>
      <c r="E789" s="49">
        <v>8.2399258018175434</v>
      </c>
      <c r="F789" s="49">
        <v>7.759029674252778</v>
      </c>
      <c r="G789" s="49">
        <v>7.2894261505094846</v>
      </c>
      <c r="H789" s="49">
        <v>6.828240237281717</v>
      </c>
      <c r="I789" s="49">
        <v>6.3733451771561729</v>
      </c>
      <c r="J789" s="49">
        <v>5.9231171207970821</v>
      </c>
      <c r="K789" s="49">
        <v>5.4762817654309961</v>
      </c>
      <c r="L789" s="49">
        <v>5.03181462023307</v>
      </c>
      <c r="M789" s="49">
        <v>4.8861833800392889</v>
      </c>
      <c r="N789" s="49">
        <v>4.7459574813899614</v>
      </c>
      <c r="O789" s="49">
        <v>4.6092875727628062</v>
      </c>
      <c r="P789" s="49">
        <v>4.4758507796247944</v>
      </c>
      <c r="Q789" s="49">
        <v>4.3444537265860692</v>
      </c>
      <c r="R789" s="49">
        <v>4.2143681326266123</v>
      </c>
      <c r="S789" s="49">
        <v>4.0871363096724931</v>
      </c>
      <c r="T789" s="49">
        <v>3.9616510864644341</v>
      </c>
      <c r="U789" s="49">
        <v>3.8381030567038001</v>
      </c>
      <c r="V789" s="49">
        <v>3.7155890873972108</v>
      </c>
      <c r="W789" s="49">
        <v>3.5943110416462698</v>
      </c>
      <c r="X789" s="49">
        <v>3.4731042300469719</v>
      </c>
      <c r="Y789" s="49">
        <v>3.353323151375228</v>
      </c>
      <c r="Z789" s="49">
        <v>3.2399669626308039</v>
      </c>
      <c r="AA789" s="49">
        <v>3.0953579019371689</v>
      </c>
      <c r="AB789" s="49">
        <v>2.9752188864113029</v>
      </c>
      <c r="AC789" s="49">
        <v>2.8562650323705192</v>
      </c>
      <c r="AD789" s="49">
        <v>2.738271698125363</v>
      </c>
      <c r="AE789" s="49">
        <v>2.621046936210448</v>
      </c>
      <c r="AF789" s="50">
        <v>2.5044250250480768</v>
      </c>
    </row>
    <row r="790" spans="1:32" hidden="1">
      <c r="A790" s="49" t="s">
        <v>1105</v>
      </c>
      <c r="B790" s="49">
        <v>6.8139310706755962</v>
      </c>
      <c r="C790" s="49">
        <v>6.6295376407219244</v>
      </c>
      <c r="D790" s="49">
        <v>6.4611173878317008</v>
      </c>
      <c r="E790" s="49">
        <v>6.3051822370883421</v>
      </c>
      <c r="F790" s="49">
        <v>6.1592443581810716</v>
      </c>
      <c r="G790" s="49">
        <v>6.0214691575342378</v>
      </c>
      <c r="H790" s="49">
        <v>5.8904661368705726</v>
      </c>
      <c r="I790" s="49">
        <v>5.7651568878670059</v>
      </c>
      <c r="J790" s="49">
        <v>5.6446885179648856</v>
      </c>
      <c r="K790" s="49">
        <v>5.5283750045329256</v>
      </c>
      <c r="L790" s="49">
        <v>5.4156563522094627</v>
      </c>
      <c r="M790" s="49">
        <v>5.3024796044292559</v>
      </c>
      <c r="N790" s="49">
        <v>5.2120792787214079</v>
      </c>
      <c r="O790" s="49">
        <v>5.124608531366059</v>
      </c>
      <c r="P790" s="49">
        <v>5.0402126677991532</v>
      </c>
      <c r="Q790" s="49">
        <v>4.9595890105475853</v>
      </c>
      <c r="R790" s="49">
        <v>4.8805552365964369</v>
      </c>
      <c r="S790" s="49">
        <v>4.803452142762854</v>
      </c>
      <c r="T790" s="49">
        <v>4.7320509492875056</v>
      </c>
      <c r="U790" s="49">
        <v>4.6602950555253129</v>
      </c>
      <c r="V790" s="49">
        <v>4.5886160961968434</v>
      </c>
      <c r="W790" s="49">
        <v>4.5255284064783581</v>
      </c>
      <c r="X790" s="49">
        <v>4.4650131382639753</v>
      </c>
      <c r="Y790" s="49">
        <v>4.4058970367814583</v>
      </c>
      <c r="Z790" s="49">
        <v>4.3542304395924809</v>
      </c>
      <c r="AA790" s="49">
        <v>4.2488856195749269</v>
      </c>
      <c r="AB790" s="49">
        <v>4.1862656757440693</v>
      </c>
      <c r="AC790" s="49">
        <v>4.1257207288342448</v>
      </c>
      <c r="AD790" s="49">
        <v>4.0670812783565831</v>
      </c>
      <c r="AE790" s="49">
        <v>4.0101990237672673</v>
      </c>
      <c r="AF790" s="50">
        <v>3.9549434377164361</v>
      </c>
    </row>
    <row r="791" spans="1:32" hidden="1">
      <c r="A791" s="49" t="s">
        <v>1106</v>
      </c>
      <c r="B791" s="49">
        <v>8.3810351407196517</v>
      </c>
      <c r="C791" s="49">
        <v>8.1134807499149169</v>
      </c>
      <c r="D791" s="49">
        <v>7.8814912187607069</v>
      </c>
      <c r="E791" s="49">
        <v>7.6749171513816794</v>
      </c>
      <c r="F791" s="49">
        <v>7.4873592305326149</v>
      </c>
      <c r="G791" s="49">
        <v>7.3145321490703754</v>
      </c>
      <c r="H791" s="49">
        <v>7.1534305943436589</v>
      </c>
      <c r="I791" s="49">
        <v>7.0018683368962433</v>
      </c>
      <c r="J791" s="49">
        <v>6.8582069483891219</v>
      </c>
      <c r="K791" s="49">
        <v>6.7211878379001124</v>
      </c>
      <c r="L791" s="49">
        <v>6.5898238352099741</v>
      </c>
      <c r="M791" s="49">
        <v>6.4166962892113801</v>
      </c>
      <c r="N791" s="49">
        <v>6.2651901906742484</v>
      </c>
      <c r="O791" s="49">
        <v>6.127840694743961</v>
      </c>
      <c r="P791" s="49">
        <v>6.0015528553395052</v>
      </c>
      <c r="Q791" s="49">
        <v>5.8844172681183338</v>
      </c>
      <c r="R791" s="49">
        <v>5.7758115417770073</v>
      </c>
      <c r="S791" s="49">
        <v>5.6725894191706523</v>
      </c>
      <c r="T791" s="49">
        <v>5.5750089753503973</v>
      </c>
      <c r="U791" s="49">
        <v>5.4834845325606771</v>
      </c>
      <c r="V791" s="49">
        <v>5.3939823912498781</v>
      </c>
      <c r="W791" s="49">
        <v>5.293245860289753</v>
      </c>
      <c r="X791" s="49">
        <v>5.196817891862457</v>
      </c>
      <c r="Y791" s="49">
        <v>5.106279910231148</v>
      </c>
      <c r="Z791" s="49">
        <v>5.0247578653867029</v>
      </c>
      <c r="AA791" s="49">
        <v>4.9074263673335601</v>
      </c>
      <c r="AB791" s="49">
        <v>4.8250845804198867</v>
      </c>
      <c r="AC791" s="49">
        <v>4.7468876808818017</v>
      </c>
      <c r="AD791" s="49">
        <v>4.6723360514510581</v>
      </c>
      <c r="AE791" s="49">
        <v>4.6010186754636946</v>
      </c>
      <c r="AF791" s="50">
        <v>4.5325933362116606</v>
      </c>
    </row>
    <row r="792" spans="1:32" hidden="1">
      <c r="A792" s="49" t="s">
        <v>1107</v>
      </c>
      <c r="B792" s="49">
        <v>10.416223907925019</v>
      </c>
      <c r="C792" s="49">
        <v>10.085622339109459</v>
      </c>
      <c r="D792" s="49">
        <v>9.8012220436557698</v>
      </c>
      <c r="E792" s="49">
        <v>9.5498476963301471</v>
      </c>
      <c r="F792" s="49">
        <v>9.3231930191088814</v>
      </c>
      <c r="G792" s="49">
        <v>9.1156964134257787</v>
      </c>
      <c r="H792" s="49">
        <v>8.9234580633068283</v>
      </c>
      <c r="I792" s="49">
        <v>8.7436415029610153</v>
      </c>
      <c r="J792" s="49">
        <v>8.57412140509091</v>
      </c>
      <c r="K792" s="49">
        <v>8.4132655173642661</v>
      </c>
      <c r="L792" s="49">
        <v>8.2597939122962529</v>
      </c>
      <c r="M792" s="49">
        <v>8.0404644839390436</v>
      </c>
      <c r="N792" s="49">
        <v>7.8492308915524109</v>
      </c>
      <c r="O792" s="49">
        <v>7.6763723441717637</v>
      </c>
      <c r="P792" s="49">
        <v>7.5178591117935767</v>
      </c>
      <c r="Q792" s="49">
        <v>7.3712054203817674</v>
      </c>
      <c r="R792" s="49">
        <v>7.2356016021477467</v>
      </c>
      <c r="S792" s="49">
        <v>7.1069510480487752</v>
      </c>
      <c r="T792" s="49">
        <v>6.9855907189204389</v>
      </c>
      <c r="U792" s="49">
        <v>6.8720610451484383</v>
      </c>
      <c r="V792" s="49">
        <v>6.7611096179615959</v>
      </c>
      <c r="W792" s="49">
        <v>6.6354663632207691</v>
      </c>
      <c r="X792" s="49">
        <v>6.5153840225828574</v>
      </c>
      <c r="Y792" s="49">
        <v>6.402924400307656</v>
      </c>
      <c r="Z792" s="49">
        <v>6.302162067796969</v>
      </c>
      <c r="AA792" s="49">
        <v>6.1546995974895884</v>
      </c>
      <c r="AB792" s="49">
        <v>6.0527741709083687</v>
      </c>
      <c r="AC792" s="49">
        <v>5.9562045625857287</v>
      </c>
      <c r="AD792" s="49">
        <v>5.8643413989752258</v>
      </c>
      <c r="AE792" s="49">
        <v>5.7766505665725321</v>
      </c>
      <c r="AF792" s="50">
        <v>5.6926874494170958</v>
      </c>
    </row>
    <row r="793" spans="1:32" hidden="1">
      <c r="A793" s="49" t="s">
        <v>1108</v>
      </c>
      <c r="B793" s="49">
        <v>3.9540755451852179</v>
      </c>
      <c r="C793" s="49">
        <v>3.7808261062146529</v>
      </c>
      <c r="D793" s="49">
        <v>3.6261131331275638</v>
      </c>
      <c r="E793" s="49">
        <v>3.4847246640455571</v>
      </c>
      <c r="F793" s="49">
        <v>3.353339818382346</v>
      </c>
      <c r="G793" s="49">
        <v>3.229722014562352</v>
      </c>
      <c r="H793" s="49">
        <v>3.1122984316864049</v>
      </c>
      <c r="I793" s="49">
        <v>2.999924014021115</v>
      </c>
      <c r="J793" s="49">
        <v>2.8917410714457161</v>
      </c>
      <c r="K793" s="49">
        <v>2.787091692600983</v>
      </c>
      <c r="L793" s="49">
        <v>2.6854609102497871</v>
      </c>
      <c r="M793" s="49">
        <v>2.6203079670439999</v>
      </c>
      <c r="N793" s="49">
        <v>2.5594000578399401</v>
      </c>
      <c r="O793" s="49">
        <v>2.501397970145129</v>
      </c>
      <c r="P793" s="49">
        <v>2.4460665681532459</v>
      </c>
      <c r="Q793" s="49">
        <v>2.3925386324284021</v>
      </c>
      <c r="R793" s="49">
        <v>2.3402824510867908</v>
      </c>
      <c r="S793" s="49">
        <v>2.2904168419408042</v>
      </c>
      <c r="T793" s="49">
        <v>2.242135963640572</v>
      </c>
      <c r="U793" s="49">
        <v>2.1955774586939478</v>
      </c>
      <c r="V793" s="49">
        <v>2.150081585801388</v>
      </c>
      <c r="W793" s="49">
        <v>2.104225776233871</v>
      </c>
      <c r="X793" s="49">
        <v>2.0590200519023871</v>
      </c>
      <c r="Y793" s="49">
        <v>2.0154688136593899</v>
      </c>
      <c r="Z793" s="49">
        <v>1.977299561663916</v>
      </c>
      <c r="AA793" s="49">
        <v>1.916490343556366</v>
      </c>
      <c r="AB793" s="49">
        <v>1.874461050829451</v>
      </c>
      <c r="AC793" s="49">
        <v>1.8339472283946969</v>
      </c>
      <c r="AD793" s="49">
        <v>1.7947985318880211</v>
      </c>
      <c r="AE793" s="49">
        <v>1.7568877553678011</v>
      </c>
      <c r="AF793" s="50">
        <v>1.7201063093022859</v>
      </c>
    </row>
    <row r="794" spans="1:32" hidden="1">
      <c r="A794" s="49" t="s">
        <v>1109</v>
      </c>
      <c r="B794" s="49">
        <v>4.7887507491513031</v>
      </c>
      <c r="C794" s="49">
        <v>4.577742545070647</v>
      </c>
      <c r="D794" s="49">
        <v>4.3900308710987037</v>
      </c>
      <c r="E794" s="49">
        <v>4.2190194727081289</v>
      </c>
      <c r="F794" s="49">
        <v>4.0605041838848166</v>
      </c>
      <c r="G794" s="49">
        <v>3.9116526317859921</v>
      </c>
      <c r="H794" s="49">
        <v>3.7704723322264848</v>
      </c>
      <c r="I794" s="49">
        <v>3.635512158425505</v>
      </c>
      <c r="J794" s="49">
        <v>3.5056847138549481</v>
      </c>
      <c r="K794" s="49">
        <v>3.380155506715854</v>
      </c>
      <c r="L794" s="49">
        <v>3.2582710264052692</v>
      </c>
      <c r="M794" s="49">
        <v>3.178776667553691</v>
      </c>
      <c r="N794" s="49">
        <v>3.1045406825735609</v>
      </c>
      <c r="O794" s="49">
        <v>3.0338993255113782</v>
      </c>
      <c r="P794" s="49">
        <v>2.9665637959385629</v>
      </c>
      <c r="Q794" s="49">
        <v>2.9014552758031211</v>
      </c>
      <c r="R794" s="49">
        <v>2.837912063289795</v>
      </c>
      <c r="S794" s="49">
        <v>2.7773345487602512</v>
      </c>
      <c r="T794" s="49">
        <v>2.718718574675997</v>
      </c>
      <c r="U794" s="49">
        <v>2.6622386508498548</v>
      </c>
      <c r="V794" s="49">
        <v>2.60707135098701</v>
      </c>
      <c r="W794" s="49">
        <v>2.551448853016439</v>
      </c>
      <c r="X794" s="49">
        <v>2.4966230870119568</v>
      </c>
      <c r="Y794" s="49">
        <v>2.4438505114876352</v>
      </c>
      <c r="Z794" s="49">
        <v>2.3977917037457779</v>
      </c>
      <c r="AA794" s="49">
        <v>2.3234074175031831</v>
      </c>
      <c r="AB794" s="49">
        <v>2.2724924637162172</v>
      </c>
      <c r="AC794" s="49">
        <v>2.223455274787582</v>
      </c>
      <c r="AD794" s="49">
        <v>2.1761071365694078</v>
      </c>
      <c r="AE794" s="49">
        <v>2.130288420734705</v>
      </c>
      <c r="AF794" s="50">
        <v>2.0858629005677671</v>
      </c>
    </row>
    <row r="795" spans="1:32" hidden="1">
      <c r="A795" s="49" t="s">
        <v>1110</v>
      </c>
      <c r="B795" s="49">
        <v>9.2839208376767512</v>
      </c>
      <c r="C795" s="49">
        <v>8.9257900690183778</v>
      </c>
      <c r="D795" s="49">
        <v>8.5816771371599039</v>
      </c>
      <c r="E795" s="49">
        <v>8.2476069223794539</v>
      </c>
      <c r="F795" s="49">
        <v>7.9206738009990989</v>
      </c>
      <c r="G795" s="49">
        <v>7.5986671118540272</v>
      </c>
      <c r="H795" s="49">
        <v>7.2798447493425202</v>
      </c>
      <c r="I795" s="49">
        <v>6.9627896737743944</v>
      </c>
      <c r="J795" s="49">
        <v>6.646315262197092</v>
      </c>
      <c r="K795" s="49">
        <v>6.3294006665156228</v>
      </c>
      <c r="L795" s="49">
        <v>6.0111452694023413</v>
      </c>
      <c r="M795" s="49">
        <v>5.8778578963806751</v>
      </c>
      <c r="N795" s="49">
        <v>5.7645884955084661</v>
      </c>
      <c r="O795" s="49">
        <v>5.6531480306767588</v>
      </c>
      <c r="P795" s="49">
        <v>5.5436788784215656</v>
      </c>
      <c r="Q795" s="49">
        <v>5.4368308854530758</v>
      </c>
      <c r="R795" s="49">
        <v>5.3306017930756102</v>
      </c>
      <c r="S795" s="49">
        <v>5.225308993142022</v>
      </c>
      <c r="T795" s="49">
        <v>5.1244328404640491</v>
      </c>
      <c r="U795" s="49">
        <v>5.022393108862711</v>
      </c>
      <c r="V795" s="49">
        <v>4.9195867553031487</v>
      </c>
      <c r="W795" s="49">
        <v>4.8273911629770403</v>
      </c>
      <c r="X795" s="49">
        <v>4.7364343030024596</v>
      </c>
      <c r="Y795" s="49">
        <v>4.6456180151916104</v>
      </c>
      <c r="Z795" s="49">
        <v>4.5605091005083924</v>
      </c>
      <c r="AA795" s="49">
        <v>4.4246826613761634</v>
      </c>
      <c r="AB795" s="49">
        <v>4.3270877644512993</v>
      </c>
      <c r="AC795" s="49">
        <v>4.230189070468354</v>
      </c>
      <c r="AD795" s="49">
        <v>4.1338083622834016</v>
      </c>
      <c r="AE795" s="49">
        <v>4.0377852166660126</v>
      </c>
      <c r="AF795" s="50">
        <v>3.9419738537555218</v>
      </c>
    </row>
    <row r="796" spans="1:32" hidden="1">
      <c r="A796" s="49" t="s">
        <v>1111</v>
      </c>
      <c r="B796" s="49">
        <v>10.980152869387499</v>
      </c>
      <c r="C796" s="49">
        <v>10.51753467572081</v>
      </c>
      <c r="D796" s="49">
        <v>10.087824960641759</v>
      </c>
      <c r="E796" s="49">
        <v>9.6806480911695445</v>
      </c>
      <c r="F796" s="49">
        <v>9.2893850481377598</v>
      </c>
      <c r="G796" s="49">
        <v>8.9095344623987334</v>
      </c>
      <c r="H796" s="49">
        <v>8.5378758208194263</v>
      </c>
      <c r="I796" s="49">
        <v>8.1720061953465368</v>
      </c>
      <c r="J796" s="49">
        <v>7.8100669860717984</v>
      </c>
      <c r="K796" s="49">
        <v>7.45057427474742</v>
      </c>
      <c r="L796" s="49">
        <v>7.0923089307464693</v>
      </c>
      <c r="M796" s="49">
        <v>6.9050296863405789</v>
      </c>
      <c r="N796" s="49">
        <v>6.7360304095816019</v>
      </c>
      <c r="O796" s="49">
        <v>6.5787872297005032</v>
      </c>
      <c r="P796" s="49">
        <v>6.4306228771944554</v>
      </c>
      <c r="Q796" s="49">
        <v>6.2898968807469524</v>
      </c>
      <c r="R796" s="49">
        <v>6.1561084334754126</v>
      </c>
      <c r="S796" s="49">
        <v>6.0264804301086921</v>
      </c>
      <c r="T796" s="49">
        <v>5.9012803986030864</v>
      </c>
      <c r="U796" s="49">
        <v>5.7809181469607456</v>
      </c>
      <c r="V796" s="49">
        <v>5.6617800941911547</v>
      </c>
      <c r="W796" s="49">
        <v>5.5338418556202047</v>
      </c>
      <c r="X796" s="49">
        <v>5.408804485919096</v>
      </c>
      <c r="Y796" s="49">
        <v>5.2881154131104946</v>
      </c>
      <c r="Z796" s="49">
        <v>5.1746304139399362</v>
      </c>
      <c r="AA796" s="49">
        <v>5.0275866152785396</v>
      </c>
      <c r="AB796" s="49">
        <v>4.9113651120354103</v>
      </c>
      <c r="AC796" s="49">
        <v>4.7979349190759271</v>
      </c>
      <c r="AD796" s="49">
        <v>4.6868447576391006</v>
      </c>
      <c r="AE796" s="49">
        <v>4.5777214143899512</v>
      </c>
      <c r="AF796" s="50">
        <v>4.4702521450403934</v>
      </c>
    </row>
    <row r="797" spans="1:32" hidden="1">
      <c r="A797" s="49" t="s">
        <v>1112</v>
      </c>
      <c r="B797" s="49">
        <v>12.771542796874909</v>
      </c>
      <c r="C797" s="49">
        <v>12.246493365640911</v>
      </c>
      <c r="D797" s="49">
        <v>11.763793161775149</v>
      </c>
      <c r="E797" s="49">
        <v>11.310559388963719</v>
      </c>
      <c r="F797" s="49">
        <v>10.878605393215301</v>
      </c>
      <c r="G797" s="49">
        <v>10.46239295665332</v>
      </c>
      <c r="H797" s="49">
        <v>10.057987233360439</v>
      </c>
      <c r="I797" s="49">
        <v>9.6624784758781601</v>
      </c>
      <c r="J797" s="49">
        <v>9.273641189399525</v>
      </c>
      <c r="K797" s="49">
        <v>8.8897227403959285</v>
      </c>
      <c r="L797" s="49">
        <v>8.5093066239655855</v>
      </c>
      <c r="M797" s="49">
        <v>8.2873661119820188</v>
      </c>
      <c r="N797" s="49">
        <v>8.0888875275472714</v>
      </c>
      <c r="O797" s="49">
        <v>7.9054822494947263</v>
      </c>
      <c r="P797" s="49">
        <v>7.7337089828034067</v>
      </c>
      <c r="Q797" s="49">
        <v>7.5714595912912266</v>
      </c>
      <c r="R797" s="49">
        <v>7.4180921316973256</v>
      </c>
      <c r="S797" s="49">
        <v>7.2700340568482318</v>
      </c>
      <c r="T797" s="49">
        <v>7.1276313008558922</v>
      </c>
      <c r="U797" s="49">
        <v>6.9914131103164436</v>
      </c>
      <c r="V797" s="49">
        <v>6.8567280434235647</v>
      </c>
      <c r="W797" s="49">
        <v>6.7102028330087986</v>
      </c>
      <c r="X797" s="49">
        <v>6.5675521420972576</v>
      </c>
      <c r="Y797" s="49">
        <v>6.4306538325354854</v>
      </c>
      <c r="Z797" s="49">
        <v>6.3032083538352079</v>
      </c>
      <c r="AA797" s="49">
        <v>6.1325940315097336</v>
      </c>
      <c r="AB797" s="49">
        <v>6.001932766106747</v>
      </c>
      <c r="AC797" s="49">
        <v>5.8750579006062633</v>
      </c>
      <c r="AD797" s="49">
        <v>5.7513982211672001</v>
      </c>
      <c r="AE797" s="49">
        <v>5.63048256874771</v>
      </c>
      <c r="AF797" s="50">
        <v>5.5119173246278343</v>
      </c>
    </row>
    <row r="798" spans="1:32" hidden="1">
      <c r="A798" s="49" t="s">
        <v>1113</v>
      </c>
      <c r="B798" s="49">
        <v>8.2821439191944251</v>
      </c>
      <c r="C798" s="49">
        <v>7.8166294458325396</v>
      </c>
      <c r="D798" s="49">
        <v>7.3740644300654949</v>
      </c>
      <c r="E798" s="49">
        <v>6.9476047058868113</v>
      </c>
      <c r="F798" s="49">
        <v>6.5328527172830686</v>
      </c>
      <c r="G798" s="49">
        <v>6.1268166921955736</v>
      </c>
      <c r="H798" s="49">
        <v>5.7273670460411434</v>
      </c>
      <c r="I798" s="49">
        <v>5.3329307293587096</v>
      </c>
      <c r="J798" s="49">
        <v>4.9423090252730573</v>
      </c>
      <c r="K798" s="49">
        <v>4.5545636521685591</v>
      </c>
      <c r="L798" s="49">
        <v>4.1689426997803416</v>
      </c>
      <c r="M798" s="49">
        <v>4.0474202590060262</v>
      </c>
      <c r="N798" s="49">
        <v>3.9299306703973031</v>
      </c>
      <c r="O798" s="49">
        <v>3.8151077635940869</v>
      </c>
      <c r="P798" s="49">
        <v>3.702711906733712</v>
      </c>
      <c r="Q798" s="49">
        <v>3.5918619456347689</v>
      </c>
      <c r="R798" s="49">
        <v>3.4820201931804018</v>
      </c>
      <c r="S798" s="49">
        <v>3.3743225351013089</v>
      </c>
      <c r="T798" s="49">
        <v>3.267951999662718</v>
      </c>
      <c r="U798" s="49">
        <v>3.1630481754049469</v>
      </c>
      <c r="V798" s="49">
        <v>3.0589450665398279</v>
      </c>
      <c r="W798" s="49">
        <v>2.9557361577300649</v>
      </c>
      <c r="X798" s="49">
        <v>2.852635750773294</v>
      </c>
      <c r="Y798" s="49">
        <v>2.7506428847763971</v>
      </c>
      <c r="Z798" s="49">
        <v>2.653442217371504</v>
      </c>
      <c r="AA798" s="49">
        <v>2.5332755625943801</v>
      </c>
      <c r="AB798" s="49">
        <v>2.4311979556305752</v>
      </c>
      <c r="AC798" s="49">
        <v>2.3300570426820681</v>
      </c>
      <c r="AD798" s="49">
        <v>2.229689431326618</v>
      </c>
      <c r="AE798" s="49">
        <v>2.1299559114593669</v>
      </c>
      <c r="AF798" s="50">
        <v>2.0307366923695169</v>
      </c>
    </row>
    <row r="799" spans="1:32" hidden="1">
      <c r="A799" s="49" t="s">
        <v>1114</v>
      </c>
      <c r="B799" s="49">
        <v>9.6728399356589332</v>
      </c>
      <c r="C799" s="49">
        <v>9.1311900293362793</v>
      </c>
      <c r="D799" s="49">
        <v>8.6183638207064934</v>
      </c>
      <c r="E799" s="49">
        <v>8.125621312755186</v>
      </c>
      <c r="F799" s="49">
        <v>7.6473422556342756</v>
      </c>
      <c r="G799" s="49">
        <v>7.1796986497763431</v>
      </c>
      <c r="H799" s="49">
        <v>6.719961401595997</v>
      </c>
      <c r="I799" s="49">
        <v>6.2661104494430946</v>
      </c>
      <c r="J799" s="49">
        <v>5.8166023364063104</v>
      </c>
      <c r="K799" s="49">
        <v>5.3702248989111414</v>
      </c>
      <c r="L799" s="49">
        <v>4.926002757913845</v>
      </c>
      <c r="M799" s="49">
        <v>4.782954034706342</v>
      </c>
      <c r="N799" s="49">
        <v>4.6449842199994391</v>
      </c>
      <c r="O799" s="49">
        <v>4.5103671595241872</v>
      </c>
      <c r="P799" s="49">
        <v>4.3788022836240472</v>
      </c>
      <c r="Q799" s="49">
        <v>4.2491753762740618</v>
      </c>
      <c r="R799" s="49">
        <v>4.1208063825514332</v>
      </c>
      <c r="S799" s="49">
        <v>3.9951375306015739</v>
      </c>
      <c r="T799" s="49">
        <v>3.8711347221932999</v>
      </c>
      <c r="U799" s="49">
        <v>3.748976853552016</v>
      </c>
      <c r="V799" s="49">
        <v>3.6278200485859351</v>
      </c>
      <c r="W799" s="49">
        <v>3.507843508547682</v>
      </c>
      <c r="X799" s="49">
        <v>3.387999458563578</v>
      </c>
      <c r="Y799" s="49">
        <v>3.269559408044822</v>
      </c>
      <c r="Z799" s="49">
        <v>3.1572162641167778</v>
      </c>
      <c r="AA799" s="49">
        <v>3.015628294639952</v>
      </c>
      <c r="AB799" s="49">
        <v>2.8970628145215991</v>
      </c>
      <c r="AC799" s="49">
        <v>2.7796901099019191</v>
      </c>
      <c r="AD799" s="49">
        <v>2.663304508404416</v>
      </c>
      <c r="AE799" s="49">
        <v>2.547730800133738</v>
      </c>
      <c r="AF799" s="50">
        <v>2.4328182334768451</v>
      </c>
    </row>
    <row r="800" spans="1:32" hidden="1">
      <c r="A800" s="49" t="s">
        <v>1115</v>
      </c>
      <c r="B800" s="49">
        <v>3.4838048659736671</v>
      </c>
      <c r="C800" s="49">
        <v>3.3843018803887062</v>
      </c>
      <c r="D800" s="49">
        <v>3.2916843552580071</v>
      </c>
      <c r="E800" s="49">
        <v>3.2044578880179269</v>
      </c>
      <c r="F800" s="49">
        <v>3.1215565581436322</v>
      </c>
      <c r="G800" s="49">
        <v>3.0421943089665811</v>
      </c>
      <c r="H800" s="49">
        <v>2.9657753701649132</v>
      </c>
      <c r="I800" s="49">
        <v>2.891837715136782</v>
      </c>
      <c r="J800" s="49">
        <v>2.8200159760662489</v>
      </c>
      <c r="K800" s="49">
        <v>2.7500163210340429</v>
      </c>
      <c r="L800" s="49">
        <v>2.6815989568404479</v>
      </c>
      <c r="M800" s="49">
        <v>2.6262562881215148</v>
      </c>
      <c r="N800" s="49">
        <v>2.5806849205852429</v>
      </c>
      <c r="O800" s="49">
        <v>2.5364326909614752</v>
      </c>
      <c r="P800" s="49">
        <v>2.49356039960549</v>
      </c>
      <c r="Q800" s="49">
        <v>2.4523639302380071</v>
      </c>
      <c r="R800" s="49">
        <v>2.4119129816138698</v>
      </c>
      <c r="S800" s="49">
        <v>2.3723516619867122</v>
      </c>
      <c r="T800" s="49">
        <v>2.3352848572091411</v>
      </c>
      <c r="U800" s="49">
        <v>2.2981325665563088</v>
      </c>
      <c r="V800" s="49">
        <v>2.261077633103977</v>
      </c>
      <c r="W800" s="49">
        <v>2.2277455258808709</v>
      </c>
      <c r="X800" s="49">
        <v>2.1955699835270059</v>
      </c>
      <c r="Y800" s="49">
        <v>2.1640504835134888</v>
      </c>
      <c r="Z800" s="49">
        <v>2.135762048287889</v>
      </c>
      <c r="AA800" s="49">
        <v>2.0846795558162401</v>
      </c>
      <c r="AB800" s="49">
        <v>2.051845112927182</v>
      </c>
      <c r="AC800" s="49">
        <v>2.01995118327936</v>
      </c>
      <c r="AD800" s="49">
        <v>1.9889247357950881</v>
      </c>
      <c r="AE800" s="49">
        <v>1.958701791586817</v>
      </c>
      <c r="AF800" s="50">
        <v>1.929225962909195</v>
      </c>
    </row>
    <row r="801" spans="1:32" hidden="1">
      <c r="A801" s="49" t="s">
        <v>1116</v>
      </c>
      <c r="B801" s="49">
        <v>4.0465544443634176</v>
      </c>
      <c r="C801" s="49">
        <v>3.9311964503625858</v>
      </c>
      <c r="D801" s="49">
        <v>3.8238724433563651</v>
      </c>
      <c r="E801" s="49">
        <v>3.722831752016424</v>
      </c>
      <c r="F801" s="49">
        <v>3.6268254772964661</v>
      </c>
      <c r="G801" s="49">
        <v>3.534932461152859</v>
      </c>
      <c r="H801" s="49">
        <v>3.4464543887664232</v>
      </c>
      <c r="I801" s="49">
        <v>3.3608495737074522</v>
      </c>
      <c r="J801" s="49">
        <v>3.277689528017615</v>
      </c>
      <c r="K801" s="49">
        <v>3.196629540119976</v>
      </c>
      <c r="L801" s="49">
        <v>3.1173881828005161</v>
      </c>
      <c r="M801" s="49">
        <v>3.0530312226342051</v>
      </c>
      <c r="N801" s="49">
        <v>3.0000774685612499</v>
      </c>
      <c r="O801" s="49">
        <v>2.94866077748916</v>
      </c>
      <c r="P801" s="49">
        <v>2.8988520879471649</v>
      </c>
      <c r="Q801" s="49">
        <v>2.8509967107155352</v>
      </c>
      <c r="R801" s="49">
        <v>2.8040087990903881</v>
      </c>
      <c r="S801" s="49">
        <v>2.758056554942836</v>
      </c>
      <c r="T801" s="49">
        <v>2.7150130151916709</v>
      </c>
      <c r="U801" s="49">
        <v>2.6718670393006279</v>
      </c>
      <c r="V801" s="49">
        <v>2.6288320825005331</v>
      </c>
      <c r="W801" s="49">
        <v>2.5901524307567079</v>
      </c>
      <c r="X801" s="49">
        <v>2.5528159367074612</v>
      </c>
      <c r="Y801" s="49">
        <v>2.5162383929733672</v>
      </c>
      <c r="Z801" s="49">
        <v>2.4834234474286561</v>
      </c>
      <c r="AA801" s="49">
        <v>2.4240155244764181</v>
      </c>
      <c r="AB801" s="49">
        <v>2.3858880743669468</v>
      </c>
      <c r="AC801" s="49">
        <v>2.348851839916795</v>
      </c>
      <c r="AD801" s="49">
        <v>2.3128214520846848</v>
      </c>
      <c r="AE801" s="49">
        <v>2.2777221295272372</v>
      </c>
      <c r="AF801" s="50">
        <v>2.2434879696928109</v>
      </c>
    </row>
    <row r="802" spans="1:32" hidden="1">
      <c r="A802" s="49" t="s">
        <v>1117</v>
      </c>
      <c r="B802" s="49">
        <v>6.4264426797805418</v>
      </c>
      <c r="C802" s="49">
        <v>6.2441424323533248</v>
      </c>
      <c r="D802" s="49">
        <v>6.0746451760973788</v>
      </c>
      <c r="E802" s="49">
        <v>5.9151229338592524</v>
      </c>
      <c r="F802" s="49">
        <v>5.7635570071110118</v>
      </c>
      <c r="G802" s="49">
        <v>5.6184573112513441</v>
      </c>
      <c r="H802" s="49">
        <v>5.4786931899233249</v>
      </c>
      <c r="I802" s="49">
        <v>5.3433866102850471</v>
      </c>
      <c r="J802" s="49">
        <v>5.2118421040509331</v>
      </c>
      <c r="K802" s="49">
        <v>5.0834993006841636</v>
      </c>
      <c r="L802" s="49">
        <v>4.9578998640856771</v>
      </c>
      <c r="M802" s="49">
        <v>4.8555105162973913</v>
      </c>
      <c r="N802" s="49">
        <v>4.7713250555385649</v>
      </c>
      <c r="O802" s="49">
        <v>4.689589578479894</v>
      </c>
      <c r="P802" s="49">
        <v>4.6104172523094729</v>
      </c>
      <c r="Q802" s="49">
        <v>4.5343592636890397</v>
      </c>
      <c r="R802" s="49">
        <v>4.4596819435594934</v>
      </c>
      <c r="S802" s="49">
        <v>4.3866538095171119</v>
      </c>
      <c r="T802" s="49">
        <v>4.3182648682862483</v>
      </c>
      <c r="U802" s="49">
        <v>4.2497080988386644</v>
      </c>
      <c r="V802" s="49">
        <v>4.1813243667411966</v>
      </c>
      <c r="W802" s="49">
        <v>4.1198970512694197</v>
      </c>
      <c r="X802" s="49">
        <v>4.0606087488472076</v>
      </c>
      <c r="Y802" s="49">
        <v>4.0025269008342264</v>
      </c>
      <c r="Z802" s="49">
        <v>3.9504454149496961</v>
      </c>
      <c r="AA802" s="49">
        <v>3.855916934775129</v>
      </c>
      <c r="AB802" s="49">
        <v>3.7953483423541852</v>
      </c>
      <c r="AC802" s="49">
        <v>3.736516811878869</v>
      </c>
      <c r="AD802" s="49">
        <v>3.6792860279762558</v>
      </c>
      <c r="AE802" s="49">
        <v>3.623536586486368</v>
      </c>
      <c r="AF802" s="50">
        <v>3.569163264832321</v>
      </c>
    </row>
    <row r="803" spans="1:32" hidden="1">
      <c r="A803" s="49" t="s">
        <v>1118</v>
      </c>
      <c r="B803" s="49">
        <v>4.8172496881520388</v>
      </c>
      <c r="C803" s="49">
        <v>4.6620235776721408</v>
      </c>
      <c r="D803" s="49">
        <v>4.5261089126794696</v>
      </c>
      <c r="E803" s="49">
        <v>4.404035230841175</v>
      </c>
      <c r="F803" s="49">
        <v>4.2923540091503982</v>
      </c>
      <c r="G803" s="49">
        <v>4.188756440186987</v>
      </c>
      <c r="H803" s="49">
        <v>4.0916237358214591</v>
      </c>
      <c r="I803" s="49">
        <v>3.999778624757917</v>
      </c>
      <c r="J803" s="49">
        <v>3.912339100185664</v>
      </c>
      <c r="K803" s="49">
        <v>3.828627874522768</v>
      </c>
      <c r="L803" s="49">
        <v>3.7481139387632791</v>
      </c>
      <c r="M803" s="49">
        <v>3.6508839771860262</v>
      </c>
      <c r="N803" s="49">
        <v>3.5654216259451261</v>
      </c>
      <c r="O803" s="49">
        <v>3.487675096051452</v>
      </c>
      <c r="P803" s="49">
        <v>3.4159642177031961</v>
      </c>
      <c r="Q803" s="49">
        <v>3.349252242174479</v>
      </c>
      <c r="R803" s="49">
        <v>3.2872009115483429</v>
      </c>
      <c r="S803" s="49">
        <v>3.228102237910274</v>
      </c>
      <c r="T803" s="49">
        <v>3.1720958242304569</v>
      </c>
      <c r="U803" s="49">
        <v>3.1194060801670962</v>
      </c>
      <c r="V803" s="49">
        <v>3.0678434166857458</v>
      </c>
      <c r="W803" s="49">
        <v>3.0102059480355812</v>
      </c>
      <c r="X803" s="49">
        <v>2.9549375083007279</v>
      </c>
      <c r="Y803" s="49">
        <v>2.902896713050751</v>
      </c>
      <c r="Z803" s="49">
        <v>2.8557810950944571</v>
      </c>
      <c r="AA803" s="49">
        <v>2.7892522057320681</v>
      </c>
      <c r="AB803" s="49">
        <v>2.7417501319293089</v>
      </c>
      <c r="AC803" s="49">
        <v>2.6965285003778372</v>
      </c>
      <c r="AD803" s="49">
        <v>2.653316089797316</v>
      </c>
      <c r="AE803" s="49">
        <v>2.611889711263407</v>
      </c>
      <c r="AF803" s="50">
        <v>2.5720634745871398</v>
      </c>
    </row>
    <row r="804" spans="1:32" hidden="1">
      <c r="A804" s="49" t="s">
        <v>1119</v>
      </c>
      <c r="B804" s="49">
        <v>6.0820431017469643</v>
      </c>
      <c r="C804" s="49">
        <v>5.8877130653379606</v>
      </c>
      <c r="D804" s="49">
        <v>5.7193738361816351</v>
      </c>
      <c r="E804" s="49">
        <v>5.5696564779234841</v>
      </c>
      <c r="F804" s="49">
        <v>5.4339160414638501</v>
      </c>
      <c r="G804" s="49">
        <v>5.3090429651212716</v>
      </c>
      <c r="H804" s="49">
        <v>5.1928572254107479</v>
      </c>
      <c r="I804" s="49">
        <v>5.0837735533205137</v>
      </c>
      <c r="J804" s="49">
        <v>4.9806044076704818</v>
      </c>
      <c r="K804" s="49">
        <v>4.8824379985746331</v>
      </c>
      <c r="L804" s="49">
        <v>4.7885595621694748</v>
      </c>
      <c r="M804" s="49">
        <v>4.662464125461411</v>
      </c>
      <c r="N804" s="49">
        <v>4.5522043298652619</v>
      </c>
      <c r="O804" s="49">
        <v>4.4523103133836539</v>
      </c>
      <c r="P804" s="49">
        <v>4.3605143226719996</v>
      </c>
      <c r="Q804" s="49">
        <v>4.2754173261318709</v>
      </c>
      <c r="R804" s="49">
        <v>4.1965633686373609</v>
      </c>
      <c r="S804" s="49">
        <v>4.1216470910332177</v>
      </c>
      <c r="T804" s="49">
        <v>4.0508577091733438</v>
      </c>
      <c r="U804" s="49">
        <v>3.9844989293514561</v>
      </c>
      <c r="V804" s="49">
        <v>3.919615098896625</v>
      </c>
      <c r="W804" s="49">
        <v>3.8464829970914161</v>
      </c>
      <c r="X804" s="49">
        <v>3.7765047218421799</v>
      </c>
      <c r="Y804" s="49">
        <v>3.7108405127724771</v>
      </c>
      <c r="Z804" s="49">
        <v>3.6517835447288358</v>
      </c>
      <c r="AA804" s="49">
        <v>3.566468997215555</v>
      </c>
      <c r="AB804" s="49">
        <v>3.5068050724466442</v>
      </c>
      <c r="AC804" s="49">
        <v>3.450179376792339</v>
      </c>
      <c r="AD804" s="49">
        <v>3.3962264218917162</v>
      </c>
      <c r="AE804" s="49">
        <v>3.3446455377708499</v>
      </c>
      <c r="AF804" s="50">
        <v>3.295186385611574</v>
      </c>
    </row>
    <row r="805" spans="1:32" hidden="1">
      <c r="A805" s="49" t="s">
        <v>1120</v>
      </c>
      <c r="B805" s="49">
        <v>5.9109370774014209</v>
      </c>
      <c r="C805" s="49">
        <v>5.6507918897781888</v>
      </c>
      <c r="D805" s="49">
        <v>5.396985685373842</v>
      </c>
      <c r="E805" s="49">
        <v>5.1476650865233431</v>
      </c>
      <c r="F805" s="49">
        <v>4.9014778437485571</v>
      </c>
      <c r="G805" s="49">
        <v>4.6573984744896384</v>
      </c>
      <c r="H805" s="49">
        <v>4.4146229169558939</v>
      </c>
      <c r="I805" s="49">
        <v>4.1725018469447006</v>
      </c>
      <c r="J805" s="49">
        <v>3.930496792497133</v>
      </c>
      <c r="K805" s="49">
        <v>3.6881502771272592</v>
      </c>
      <c r="L805" s="49">
        <v>3.4450649122456012</v>
      </c>
      <c r="M805" s="49">
        <v>3.3618118515288229</v>
      </c>
      <c r="N805" s="49">
        <v>3.2873596921638</v>
      </c>
      <c r="O805" s="49">
        <v>3.2137156574045052</v>
      </c>
      <c r="P805" s="49">
        <v>3.1409389839362931</v>
      </c>
      <c r="Q805" s="49">
        <v>3.0693102451643628</v>
      </c>
      <c r="R805" s="49">
        <v>2.9979516053817319</v>
      </c>
      <c r="S805" s="49">
        <v>2.927000093286876</v>
      </c>
      <c r="T805" s="49">
        <v>2.857968781877672</v>
      </c>
      <c r="U805" s="49">
        <v>2.788424537549572</v>
      </c>
      <c r="V805" s="49">
        <v>2.718541161103357</v>
      </c>
      <c r="W805" s="49">
        <v>2.6538813332185271</v>
      </c>
      <c r="X805" s="49">
        <v>2.5896718027912429</v>
      </c>
      <c r="Y805" s="49">
        <v>2.5254341210426401</v>
      </c>
      <c r="Z805" s="49">
        <v>2.4635705455449841</v>
      </c>
      <c r="AA805" s="49">
        <v>2.3797386122522042</v>
      </c>
      <c r="AB805" s="49">
        <v>2.312331294036591</v>
      </c>
      <c r="AC805" s="49">
        <v>2.2451377191166011</v>
      </c>
      <c r="AD805" s="49">
        <v>2.178078959605644</v>
      </c>
      <c r="AE805" s="49">
        <v>2.111084192801838</v>
      </c>
      <c r="AF805" s="50">
        <v>2.044089312110172</v>
      </c>
    </row>
    <row r="806" spans="1:32" hidden="1">
      <c r="A806" s="49" t="s">
        <v>1121</v>
      </c>
      <c r="B806" s="49">
        <v>6.8038195059333271</v>
      </c>
      <c r="C806" s="49">
        <v>6.5094635103469596</v>
      </c>
      <c r="D806" s="49">
        <v>6.2220912846124046</v>
      </c>
      <c r="E806" s="49">
        <v>5.9394296049956354</v>
      </c>
      <c r="F806" s="49">
        <v>5.6598054777734594</v>
      </c>
      <c r="G806" s="49">
        <v>5.3819360441660384</v>
      </c>
      <c r="H806" s="49">
        <v>5.1048015106366593</v>
      </c>
      <c r="I806" s="49">
        <v>4.8275645837183854</v>
      </c>
      <c r="J806" s="49">
        <v>4.5495173167434784</v>
      </c>
      <c r="K806" s="49">
        <v>4.2700448128742936</v>
      </c>
      <c r="L806" s="49">
        <v>3.988599668297875</v>
      </c>
      <c r="M806" s="49">
        <v>3.8923088598502331</v>
      </c>
      <c r="N806" s="49">
        <v>3.80628050199511</v>
      </c>
      <c r="O806" s="49">
        <v>3.7212070235856629</v>
      </c>
      <c r="P806" s="49">
        <v>3.6371582567519791</v>
      </c>
      <c r="Q806" s="49">
        <v>3.554462109445522</v>
      </c>
      <c r="R806" s="49">
        <v>3.4720962718468789</v>
      </c>
      <c r="S806" s="49">
        <v>3.3902210792014138</v>
      </c>
      <c r="T806" s="49">
        <v>3.3106018560040278</v>
      </c>
      <c r="U806" s="49">
        <v>3.2304020949980252</v>
      </c>
      <c r="V806" s="49">
        <v>3.149824670623071</v>
      </c>
      <c r="W806" s="49">
        <v>3.0752004706504392</v>
      </c>
      <c r="X806" s="49">
        <v>3.0011426243945509</v>
      </c>
      <c r="Y806" s="49">
        <v>2.927094637625268</v>
      </c>
      <c r="Z806" s="49">
        <v>2.8558644881381379</v>
      </c>
      <c r="AA806" s="49">
        <v>2.7590124441570012</v>
      </c>
      <c r="AB806" s="49">
        <v>2.6813924306407508</v>
      </c>
      <c r="AC806" s="49">
        <v>2.6040703124727922</v>
      </c>
      <c r="AD806" s="49">
        <v>2.5269561865365429</v>
      </c>
      <c r="AE806" s="49">
        <v>2.4499696378410021</v>
      </c>
      <c r="AF806" s="50">
        <v>2.373038128873592</v>
      </c>
    </row>
    <row r="807" spans="1:32" hidden="1">
      <c r="A807" s="49" t="s">
        <v>1122</v>
      </c>
      <c r="B807" s="49">
        <v>10.65883036805581</v>
      </c>
      <c r="C807" s="49">
        <v>10.19945779168617</v>
      </c>
      <c r="D807" s="49">
        <v>9.7515076114475754</v>
      </c>
      <c r="E807" s="49">
        <v>9.3113622188016656</v>
      </c>
      <c r="F807" s="49">
        <v>8.8763640086978306</v>
      </c>
      <c r="G807" s="49">
        <v>8.4444796896194756</v>
      </c>
      <c r="H807" s="49">
        <v>8.0140972928029868</v>
      </c>
      <c r="I807" s="49">
        <v>7.5838975099641761</v>
      </c>
      <c r="J807" s="49">
        <v>7.1527688454566647</v>
      </c>
      <c r="K807" s="49">
        <v>6.7197497136973912</v>
      </c>
      <c r="L807" s="49">
        <v>6.2839877082412663</v>
      </c>
      <c r="M807" s="49">
        <v>6.133101377572209</v>
      </c>
      <c r="N807" s="49">
        <v>5.99877452864113</v>
      </c>
      <c r="O807" s="49">
        <v>5.8660079470908038</v>
      </c>
      <c r="P807" s="49">
        <v>5.7349158939361367</v>
      </c>
      <c r="Q807" s="49">
        <v>5.6060292204739506</v>
      </c>
      <c r="R807" s="49">
        <v>5.477700163931674</v>
      </c>
      <c r="S807" s="49">
        <v>5.3501886048770793</v>
      </c>
      <c r="T807" s="49">
        <v>5.2263464471733307</v>
      </c>
      <c r="U807" s="49">
        <v>5.1015956968756706</v>
      </c>
      <c r="V807" s="49">
        <v>4.9762641518320549</v>
      </c>
      <c r="W807" s="49">
        <v>4.8606988014730188</v>
      </c>
      <c r="X807" s="49">
        <v>4.7459323361358994</v>
      </c>
      <c r="Y807" s="49">
        <v>4.6310598875766118</v>
      </c>
      <c r="Z807" s="49">
        <v>4.5206034613660977</v>
      </c>
      <c r="AA807" s="49">
        <v>4.3687120605627099</v>
      </c>
      <c r="AB807" s="49">
        <v>4.2476997386448234</v>
      </c>
      <c r="AC807" s="49">
        <v>4.1270259630032893</v>
      </c>
      <c r="AD807" s="49">
        <v>4.0065380403125346</v>
      </c>
      <c r="AE807" s="49">
        <v>3.8860983880406379</v>
      </c>
      <c r="AF807" s="50">
        <v>3.76558190126979</v>
      </c>
    </row>
    <row r="808" spans="1:32" hidden="1">
      <c r="A808" s="49" t="s">
        <v>1123</v>
      </c>
      <c r="B808" s="49">
        <v>7.0785291162457904</v>
      </c>
      <c r="C808" s="49">
        <v>6.7582966037834904</v>
      </c>
      <c r="D808" s="49">
        <v>6.4561706558035858</v>
      </c>
      <c r="E808" s="49">
        <v>6.1667214361571094</v>
      </c>
      <c r="F808" s="49">
        <v>5.8865011267344567</v>
      </c>
      <c r="G808" s="49">
        <v>5.6131806361227987</v>
      </c>
      <c r="H808" s="49">
        <v>5.3451089476087263</v>
      </c>
      <c r="I808" s="49">
        <v>5.0810692744183177</v>
      </c>
      <c r="J808" s="49">
        <v>4.8201353423551616</v>
      </c>
      <c r="K808" s="49">
        <v>4.5615822803224981</v>
      </c>
      <c r="L808" s="49">
        <v>4.3048290144325749</v>
      </c>
      <c r="M808" s="49">
        <v>4.1887252397481483</v>
      </c>
      <c r="N808" s="49">
        <v>4.0824317387805511</v>
      </c>
      <c r="O808" s="49">
        <v>3.9824759339747642</v>
      </c>
      <c r="P808" s="49">
        <v>3.8874336692575531</v>
      </c>
      <c r="Q808" s="49">
        <v>3.7964327066035231</v>
      </c>
      <c r="R808" s="49">
        <v>3.7092080794849029</v>
      </c>
      <c r="S808" s="49">
        <v>3.6242803760845219</v>
      </c>
      <c r="T808" s="49">
        <v>3.541793600918353</v>
      </c>
      <c r="U808" s="49">
        <v>3.4619678566973362</v>
      </c>
      <c r="V808" s="49">
        <v>3.382875847521579</v>
      </c>
      <c r="W808" s="49">
        <v>3.298880437279744</v>
      </c>
      <c r="X808" s="49">
        <v>3.2165945957125648</v>
      </c>
      <c r="Y808" s="49">
        <v>3.1367996204000859</v>
      </c>
      <c r="Z808" s="49">
        <v>3.0610334802112251</v>
      </c>
      <c r="AA808" s="49">
        <v>2.96747001076064</v>
      </c>
      <c r="AB808" s="49">
        <v>2.890591316830645</v>
      </c>
      <c r="AC808" s="49">
        <v>2.8153993961684129</v>
      </c>
      <c r="AD808" s="49">
        <v>2.741660564178825</v>
      </c>
      <c r="AE808" s="49">
        <v>2.6691826842942308</v>
      </c>
      <c r="AF808" s="50">
        <v>2.59780584659201</v>
      </c>
    </row>
    <row r="809" spans="1:32" hidden="1">
      <c r="A809" s="49" t="s">
        <v>1124</v>
      </c>
      <c r="B809" s="49">
        <v>8.1674448309843459</v>
      </c>
      <c r="C809" s="49">
        <v>7.8095451289705844</v>
      </c>
      <c r="D809" s="49">
        <v>7.4756549901388532</v>
      </c>
      <c r="E809" s="49">
        <v>7.1588109877595336</v>
      </c>
      <c r="F809" s="49">
        <v>6.8546037849969501</v>
      </c>
      <c r="G809" s="49">
        <v>6.5600654066134272</v>
      </c>
      <c r="H809" s="49">
        <v>6.2731014755945802</v>
      </c>
      <c r="I809" s="49">
        <v>5.9921771494031484</v>
      </c>
      <c r="J809" s="49">
        <v>5.7161320935130986</v>
      </c>
      <c r="K809" s="49">
        <v>5.4440658115682288</v>
      </c>
      <c r="L809" s="49">
        <v>5.1752635546036636</v>
      </c>
      <c r="M809" s="49">
        <v>5.0379096645186161</v>
      </c>
      <c r="N809" s="49">
        <v>4.9136002275944692</v>
      </c>
      <c r="O809" s="49">
        <v>4.7977077292785388</v>
      </c>
      <c r="P809" s="49">
        <v>4.6883361552823999</v>
      </c>
      <c r="Q809" s="49">
        <v>4.5843250355686624</v>
      </c>
      <c r="R809" s="49">
        <v>4.4853242697694027</v>
      </c>
      <c r="S809" s="49">
        <v>4.3893603077431234</v>
      </c>
      <c r="T809" s="49">
        <v>4.2966279935703486</v>
      </c>
      <c r="U809" s="49">
        <v>4.2074241354218884</v>
      </c>
      <c r="V809" s="49">
        <v>4.1191736926461608</v>
      </c>
      <c r="W809" s="49">
        <v>4.0238621601901414</v>
      </c>
      <c r="X809" s="49">
        <v>3.93091203352926</v>
      </c>
      <c r="Y809" s="49">
        <v>3.8413756183053751</v>
      </c>
      <c r="Z809" s="49">
        <v>3.757322616060272</v>
      </c>
      <c r="AA809" s="49">
        <v>3.6494795010672791</v>
      </c>
      <c r="AB809" s="49">
        <v>3.5640972041641001</v>
      </c>
      <c r="AC809" s="49">
        <v>3.481070935666684</v>
      </c>
      <c r="AD809" s="49">
        <v>3.4000923659594271</v>
      </c>
      <c r="AE809" s="49">
        <v>3.3209083388183211</v>
      </c>
      <c r="AF809" s="50">
        <v>3.2433084923609652</v>
      </c>
    </row>
    <row r="810" spans="1:32" hidden="1">
      <c r="A810" s="49" t="s">
        <v>1125</v>
      </c>
      <c r="B810" s="49">
        <v>4.7680077025532821</v>
      </c>
      <c r="C810" s="49">
        <v>4.6376876300150283</v>
      </c>
      <c r="D810" s="49">
        <v>4.5182658217734071</v>
      </c>
      <c r="E810" s="49">
        <v>4.4073736583991474</v>
      </c>
      <c r="F810" s="49">
        <v>4.3033220753293806</v>
      </c>
      <c r="G810" s="49">
        <v>4.2048658121069273</v>
      </c>
      <c r="H810" s="49">
        <v>4.1110613280990398</v>
      </c>
      <c r="I810" s="49">
        <v>4.0211771238273126</v>
      </c>
      <c r="J810" s="49">
        <v>3.9346349274620072</v>
      </c>
      <c r="K810" s="49">
        <v>3.8509698551466078</v>
      </c>
      <c r="L810" s="49">
        <v>3.7698026662247468</v>
      </c>
      <c r="M810" s="49">
        <v>3.6911653274074459</v>
      </c>
      <c r="N810" s="49">
        <v>3.6280545968743891</v>
      </c>
      <c r="O810" s="49">
        <v>3.566956800343132</v>
      </c>
      <c r="P810" s="49">
        <v>3.5079711296529141</v>
      </c>
      <c r="Q810" s="49">
        <v>3.4515729161954618</v>
      </c>
      <c r="R810" s="49">
        <v>3.3962756346769321</v>
      </c>
      <c r="S810" s="49">
        <v>3.342311457068905</v>
      </c>
      <c r="T810" s="49">
        <v>3.2922505652178549</v>
      </c>
      <c r="U810" s="49">
        <v>3.2419657272456091</v>
      </c>
      <c r="V810" s="49">
        <v>3.1917506955576629</v>
      </c>
      <c r="W810" s="49">
        <v>3.1473892734739199</v>
      </c>
      <c r="X810" s="49">
        <v>3.1048016430215579</v>
      </c>
      <c r="Y810" s="49">
        <v>3.063188029614464</v>
      </c>
      <c r="Z810" s="49">
        <v>3.0266750959474962</v>
      </c>
      <c r="AA810" s="49">
        <v>2.9535663929270251</v>
      </c>
      <c r="AB810" s="49">
        <v>2.9096165821644022</v>
      </c>
      <c r="AC810" s="49">
        <v>2.86710052811627</v>
      </c>
      <c r="AD810" s="49">
        <v>2.8259027974086419</v>
      </c>
      <c r="AE810" s="49">
        <v>2.7859223723543241</v>
      </c>
      <c r="AF810" s="50">
        <v>2.7470703211621932</v>
      </c>
    </row>
    <row r="811" spans="1:32" hidden="1">
      <c r="A811" s="49" t="s">
        <v>1126</v>
      </c>
      <c r="B811" s="49">
        <v>6.3682357664253608</v>
      </c>
      <c r="C811" s="49">
        <v>6.1956804151958833</v>
      </c>
      <c r="D811" s="49">
        <v>6.0380648625213249</v>
      </c>
      <c r="E811" s="49">
        <v>5.8921445584349179</v>
      </c>
      <c r="F811" s="49">
        <v>5.755606000520312</v>
      </c>
      <c r="G811" s="49">
        <v>5.62674372033905</v>
      </c>
      <c r="H811" s="49">
        <v>5.5042656109009327</v>
      </c>
      <c r="I811" s="49">
        <v>5.3871700586654976</v>
      </c>
      <c r="J811" s="49">
        <v>5.2746653653209332</v>
      </c>
      <c r="K811" s="49">
        <v>5.1661151660461728</v>
      </c>
      <c r="L811" s="49">
        <v>5.0610004190044249</v>
      </c>
      <c r="M811" s="49">
        <v>4.9552183010036703</v>
      </c>
      <c r="N811" s="49">
        <v>4.8707355039113267</v>
      </c>
      <c r="O811" s="49">
        <v>4.7889960386561334</v>
      </c>
      <c r="P811" s="49">
        <v>4.7101367321222352</v>
      </c>
      <c r="Q811" s="49">
        <v>4.6348110610301836</v>
      </c>
      <c r="R811" s="49">
        <v>4.5609778906426772</v>
      </c>
      <c r="S811" s="49">
        <v>4.4889565448097697</v>
      </c>
      <c r="T811" s="49">
        <v>4.422278117266389</v>
      </c>
      <c r="U811" s="49">
        <v>4.3552737336002769</v>
      </c>
      <c r="V811" s="49">
        <v>4.2883470931472214</v>
      </c>
      <c r="W811" s="49">
        <v>4.2294383962698294</v>
      </c>
      <c r="X811" s="49">
        <v>4.1729399898134254</v>
      </c>
      <c r="Y811" s="49">
        <v>4.1177532125358738</v>
      </c>
      <c r="Z811" s="49">
        <v>4.0695451478707083</v>
      </c>
      <c r="AA811" s="49">
        <v>3.971059717230947</v>
      </c>
      <c r="AB811" s="49">
        <v>3.912592964841771</v>
      </c>
      <c r="AC811" s="49">
        <v>3.856070762584451</v>
      </c>
      <c r="AD811" s="49">
        <v>3.801334498220045</v>
      </c>
      <c r="AE811" s="49">
        <v>3.748245398848649</v>
      </c>
      <c r="AF811" s="50">
        <v>3.6966813240080012</v>
      </c>
    </row>
    <row r="812" spans="1:32" hidden="1">
      <c r="A812" s="49" t="s">
        <v>1127</v>
      </c>
      <c r="B812" s="49">
        <v>6.3112107549331116</v>
      </c>
      <c r="C812" s="49">
        <v>6.1103141970884858</v>
      </c>
      <c r="D812" s="49">
        <v>5.9368166591779481</v>
      </c>
      <c r="E812" s="49">
        <v>5.7829046957478596</v>
      </c>
      <c r="F812" s="49">
        <v>5.6436522122088304</v>
      </c>
      <c r="G812" s="49">
        <v>5.5157607368557171</v>
      </c>
      <c r="H812" s="49">
        <v>5.3969172667563008</v>
      </c>
      <c r="I812" s="49">
        <v>5.2854393952657688</v>
      </c>
      <c r="J812" s="49">
        <v>5.1800664468626589</v>
      </c>
      <c r="K812" s="49">
        <v>5.0798301617376369</v>
      </c>
      <c r="L812" s="49">
        <v>4.9839712276006347</v>
      </c>
      <c r="M812" s="49">
        <v>4.8523085777109882</v>
      </c>
      <c r="N812" s="49">
        <v>4.7373079339914881</v>
      </c>
      <c r="O812" s="49">
        <v>4.6332102868537284</v>
      </c>
      <c r="P812" s="49">
        <v>4.5376281016253861</v>
      </c>
      <c r="Q812" s="49">
        <v>4.4490885114766927</v>
      </c>
      <c r="R812" s="49">
        <v>4.3671116050885876</v>
      </c>
      <c r="S812" s="49">
        <v>4.2892702430587901</v>
      </c>
      <c r="T812" s="49">
        <v>4.2157638038837968</v>
      </c>
      <c r="U812" s="49">
        <v>4.1469122092249746</v>
      </c>
      <c r="V812" s="49">
        <v>4.0796036209551083</v>
      </c>
      <c r="W812" s="49">
        <v>4.0036126977858011</v>
      </c>
      <c r="X812" s="49">
        <v>3.9309290326563162</v>
      </c>
      <c r="Y812" s="49">
        <v>3.8627729451918218</v>
      </c>
      <c r="Z812" s="49">
        <v>3.8015563626746598</v>
      </c>
      <c r="AA812" s="49">
        <v>3.7126960608366568</v>
      </c>
      <c r="AB812" s="49">
        <v>3.6508148811941412</v>
      </c>
      <c r="AC812" s="49">
        <v>3.5921157553021419</v>
      </c>
      <c r="AD812" s="49">
        <v>3.5362134220143431</v>
      </c>
      <c r="AE812" s="49">
        <v>3.482790975440782</v>
      </c>
      <c r="AF812" s="50">
        <v>3.4315845879679872</v>
      </c>
    </row>
    <row r="813" spans="1:32" hidden="1">
      <c r="A813" s="49" t="s">
        <v>1128</v>
      </c>
      <c r="B813" s="49">
        <v>4.4856485873951524</v>
      </c>
      <c r="C813" s="49">
        <v>4.2884651075748481</v>
      </c>
      <c r="D813" s="49">
        <v>4.1127109614158783</v>
      </c>
      <c r="E813" s="49">
        <v>3.9523514378491842</v>
      </c>
      <c r="F813" s="49">
        <v>3.8035412734409331</v>
      </c>
      <c r="G813" s="49">
        <v>3.6636906154296058</v>
      </c>
      <c r="H813" s="49">
        <v>3.530978140284736</v>
      </c>
      <c r="I813" s="49">
        <v>3.4040778219355472</v>
      </c>
      <c r="J813" s="49">
        <v>3.2819963757966368</v>
      </c>
      <c r="K813" s="49">
        <v>3.1639718475922818</v>
      </c>
      <c r="L813" s="49">
        <v>3.0494078067251329</v>
      </c>
      <c r="M813" s="49">
        <v>2.9751498795375402</v>
      </c>
      <c r="N813" s="49">
        <v>2.9057854749503109</v>
      </c>
      <c r="O813" s="49">
        <v>2.8397677948931692</v>
      </c>
      <c r="P813" s="49">
        <v>2.7768251391415668</v>
      </c>
      <c r="Q813" s="49">
        <v>2.715956028076405</v>
      </c>
      <c r="R813" s="49">
        <v>2.6565465117508791</v>
      </c>
      <c r="S813" s="49">
        <v>2.599888327744142</v>
      </c>
      <c r="T813" s="49">
        <v>2.5450510081794908</v>
      </c>
      <c r="U813" s="49">
        <v>2.4921934280212148</v>
      </c>
      <c r="V813" s="49">
        <v>2.4405539384725121</v>
      </c>
      <c r="W813" s="49">
        <v>2.3884924480632379</v>
      </c>
      <c r="X813" s="49">
        <v>2.3371729367229501</v>
      </c>
      <c r="Y813" s="49">
        <v>2.2877550014928731</v>
      </c>
      <c r="Z813" s="49">
        <v>2.2445417667222012</v>
      </c>
      <c r="AA813" s="49">
        <v>2.1751849750725878</v>
      </c>
      <c r="AB813" s="49">
        <v>2.1274996190028528</v>
      </c>
      <c r="AC813" s="49">
        <v>2.0815558276859889</v>
      </c>
      <c r="AD813" s="49">
        <v>2.037180155913314</v>
      </c>
      <c r="AE813" s="49">
        <v>1.9942258672437709</v>
      </c>
      <c r="AF813" s="50">
        <v>1.952567713868214</v>
      </c>
    </row>
    <row r="814" spans="1:32" hidden="1">
      <c r="A814" s="49" t="s">
        <v>1129</v>
      </c>
      <c r="B814" s="49">
        <v>6.9299612892523719</v>
      </c>
      <c r="C814" s="49">
        <v>6.6447276919380576</v>
      </c>
      <c r="D814" s="49">
        <v>6.3693873791231752</v>
      </c>
      <c r="E814" s="49">
        <v>6.1013939845784257</v>
      </c>
      <c r="F814" s="49">
        <v>5.838905556353974</v>
      </c>
      <c r="G814" s="49">
        <v>5.5805399506140878</v>
      </c>
      <c r="H814" s="49">
        <v>5.3252271760098413</v>
      </c>
      <c r="I814" s="49">
        <v>5.0721160309034143</v>
      </c>
      <c r="J814" s="49">
        <v>4.8205127448940024</v>
      </c>
      <c r="K814" s="49">
        <v>4.569839309838887</v>
      </c>
      <c r="L814" s="49">
        <v>4.3196043703120548</v>
      </c>
      <c r="M814" s="49">
        <v>4.2208447493126346</v>
      </c>
      <c r="N814" s="49">
        <v>4.1355606345671507</v>
      </c>
      <c r="O814" s="49">
        <v>4.0516208428967637</v>
      </c>
      <c r="P814" s="49">
        <v>3.9691261866977041</v>
      </c>
      <c r="Q814" s="49">
        <v>3.888517991496133</v>
      </c>
      <c r="R814" s="49">
        <v>3.8084614175149558</v>
      </c>
      <c r="S814" s="49">
        <v>3.7291737760401662</v>
      </c>
      <c r="T814" s="49">
        <v>3.6529975135296349</v>
      </c>
      <c r="U814" s="49">
        <v>3.5761934633189889</v>
      </c>
      <c r="V814" s="49">
        <v>3.4990305115564051</v>
      </c>
      <c r="W814" s="49">
        <v>3.4285284423828482</v>
      </c>
      <c r="X814" s="49">
        <v>3.3590361004041212</v>
      </c>
      <c r="Y814" s="49">
        <v>3.2898240890432842</v>
      </c>
      <c r="Z814" s="49">
        <v>3.224660191028875</v>
      </c>
      <c r="AA814" s="49">
        <v>3.1254427613866751</v>
      </c>
      <c r="AB814" s="49">
        <v>3.0522398283899999</v>
      </c>
      <c r="AC814" s="49">
        <v>2.9797267184192462</v>
      </c>
      <c r="AD814" s="49">
        <v>2.9077959693440141</v>
      </c>
      <c r="AE814" s="49">
        <v>2.836352563286165</v>
      </c>
      <c r="AF814" s="50">
        <v>2.7653118608881502</v>
      </c>
    </row>
    <row r="815" spans="1:32" hidden="1">
      <c r="A815" s="49" t="s">
        <v>1130</v>
      </c>
      <c r="B815" s="49">
        <v>8.8556239343882179</v>
      </c>
      <c r="C815" s="49">
        <v>8.5042170201408265</v>
      </c>
      <c r="D815" s="49">
        <v>8.1660084308642027</v>
      </c>
      <c r="E815" s="49">
        <v>7.8374139049134719</v>
      </c>
      <c r="F815" s="49">
        <v>7.5158271984310989</v>
      </c>
      <c r="G815" s="49">
        <v>7.1992792101302641</v>
      </c>
      <c r="H815" s="49">
        <v>6.8862320924337412</v>
      </c>
      <c r="I815" s="49">
        <v>6.5754489467013766</v>
      </c>
      <c r="J815" s="49">
        <v>6.2659080629143293</v>
      </c>
      <c r="K815" s="49">
        <v>5.9567445521405489</v>
      </c>
      <c r="L815" s="49">
        <v>5.6472094396313492</v>
      </c>
      <c r="M815" s="49">
        <v>5.5203054749774072</v>
      </c>
      <c r="N815" s="49">
        <v>5.4119122666633901</v>
      </c>
      <c r="O815" s="49">
        <v>5.3053714463771939</v>
      </c>
      <c r="P815" s="49">
        <v>5.200823202028249</v>
      </c>
      <c r="Q815" s="49">
        <v>5.0988760851131527</v>
      </c>
      <c r="R815" s="49">
        <v>4.9976965143003289</v>
      </c>
      <c r="S815" s="49">
        <v>4.8975843343447583</v>
      </c>
      <c r="T815" s="49">
        <v>4.8017638966851628</v>
      </c>
      <c r="U815" s="49">
        <v>4.7050924386074628</v>
      </c>
      <c r="V815" s="49">
        <v>4.6079398678674792</v>
      </c>
      <c r="W815" s="49">
        <v>4.5201196221365354</v>
      </c>
      <c r="X815" s="49">
        <v>4.4335840167740983</v>
      </c>
      <c r="Y815" s="49">
        <v>4.3473238016612603</v>
      </c>
      <c r="Z815" s="49">
        <v>4.2665151870255951</v>
      </c>
      <c r="AA815" s="49">
        <v>4.1387651301828026</v>
      </c>
      <c r="AB815" s="49">
        <v>4.0466686417392372</v>
      </c>
      <c r="AC815" s="49">
        <v>3.9553919086603351</v>
      </c>
      <c r="AD815" s="49">
        <v>3.864780441769831</v>
      </c>
      <c r="AE815" s="49">
        <v>3.7746966420169672</v>
      </c>
      <c r="AF815" s="50">
        <v>3.6850169341164589</v>
      </c>
    </row>
    <row r="816" spans="1:32" hidden="1">
      <c r="A816" s="49" t="s">
        <v>1131</v>
      </c>
      <c r="B816" s="49">
        <v>8.0732266200511074</v>
      </c>
      <c r="C816" s="49">
        <v>7.7317556752267382</v>
      </c>
      <c r="D816" s="49">
        <v>7.4155839483183179</v>
      </c>
      <c r="E816" s="49">
        <v>7.1171510635382864</v>
      </c>
      <c r="F816" s="49">
        <v>6.8316612430299699</v>
      </c>
      <c r="G816" s="49">
        <v>6.555878482820618</v>
      </c>
      <c r="H816" s="49">
        <v>6.2875117325450258</v>
      </c>
      <c r="I816" s="49">
        <v>6.0248747550281898</v>
      </c>
      <c r="J816" s="49">
        <v>5.7666856997628511</v>
      </c>
      <c r="K816" s="49">
        <v>5.5119428565350619</v>
      </c>
      <c r="L816" s="49">
        <v>5.2598443473879559</v>
      </c>
      <c r="M816" s="49">
        <v>5.1215511234257658</v>
      </c>
      <c r="N816" s="49">
        <v>4.9971857170986498</v>
      </c>
      <c r="O816" s="49">
        <v>4.8817783316351324</v>
      </c>
      <c r="P816" s="49">
        <v>4.773290273359315</v>
      </c>
      <c r="Q816" s="49">
        <v>4.6704727030608089</v>
      </c>
      <c r="R816" s="49">
        <v>4.5729454783286254</v>
      </c>
      <c r="S816" s="49">
        <v>4.4785921049191213</v>
      </c>
      <c r="T816" s="49">
        <v>4.3876177348498766</v>
      </c>
      <c r="U816" s="49">
        <v>4.30033616861874</v>
      </c>
      <c r="V816" s="49">
        <v>4.2139915906197398</v>
      </c>
      <c r="W816" s="49">
        <v>4.1206623143565437</v>
      </c>
      <c r="X816" s="49">
        <v>4.0296567542122439</v>
      </c>
      <c r="Y816" s="49">
        <v>3.9420887282778621</v>
      </c>
      <c r="Z816" s="49">
        <v>3.8601523201960699</v>
      </c>
      <c r="AA816" s="49">
        <v>3.752665251423736</v>
      </c>
      <c r="AB816" s="49">
        <v>3.6688860325999801</v>
      </c>
      <c r="AC816" s="49">
        <v>3.5873842787625221</v>
      </c>
      <c r="AD816" s="49">
        <v>3.507822948711032</v>
      </c>
      <c r="AE816" s="49">
        <v>3.4299243453703561</v>
      </c>
      <c r="AF816" s="50">
        <v>3.3534567786771392</v>
      </c>
    </row>
    <row r="817" spans="1:32" hidden="1">
      <c r="A817" s="49" t="s">
        <v>1132</v>
      </c>
      <c r="B817" s="49">
        <v>9.2950421908380179</v>
      </c>
      <c r="C817" s="49">
        <v>8.7731694745553188</v>
      </c>
      <c r="D817" s="49">
        <v>8.277331488963835</v>
      </c>
      <c r="E817" s="49">
        <v>7.7997540846247908</v>
      </c>
      <c r="F817" s="49">
        <v>7.3354422891057824</v>
      </c>
      <c r="G817" s="49">
        <v>6.8809979232935534</v>
      </c>
      <c r="H817" s="49">
        <v>6.4340020901669783</v>
      </c>
      <c r="I817" s="49">
        <v>5.9926679709849546</v>
      </c>
      <c r="J817" s="49">
        <v>5.5556338585874014</v>
      </c>
      <c r="K817" s="49">
        <v>5.1218337824979638</v>
      </c>
      <c r="L817" s="49">
        <v>4.6904133819779963</v>
      </c>
      <c r="M817" s="49">
        <v>4.5537511759884772</v>
      </c>
      <c r="N817" s="49">
        <v>4.4216917403556826</v>
      </c>
      <c r="O817" s="49">
        <v>4.2926803394492428</v>
      </c>
      <c r="P817" s="49">
        <v>4.1664463809439107</v>
      </c>
      <c r="Q817" s="49">
        <v>4.0419862058558076</v>
      </c>
      <c r="R817" s="49">
        <v>3.9186871933620582</v>
      </c>
      <c r="S817" s="49">
        <v>3.7978488641087269</v>
      </c>
      <c r="T817" s="49">
        <v>3.6785396524473821</v>
      </c>
      <c r="U817" s="49">
        <v>3.5609208831872809</v>
      </c>
      <c r="V817" s="49">
        <v>3.444232260083584</v>
      </c>
      <c r="W817" s="49">
        <v>3.3284770455053998</v>
      </c>
      <c r="X817" s="49">
        <v>3.212909405331811</v>
      </c>
      <c r="Y817" s="49">
        <v>3.09867860793414</v>
      </c>
      <c r="Z817" s="49">
        <v>2.9900262980961552</v>
      </c>
      <c r="AA817" s="49">
        <v>2.8550296188530191</v>
      </c>
      <c r="AB817" s="49">
        <v>2.7408992052358911</v>
      </c>
      <c r="AC817" s="49">
        <v>2.6279254057375878</v>
      </c>
      <c r="AD817" s="49">
        <v>2.5159261025402322</v>
      </c>
      <c r="AE817" s="49">
        <v>2.404746536988879</v>
      </c>
      <c r="AF817" s="50">
        <v>2.2942539309930128</v>
      </c>
    </row>
    <row r="818" spans="1:32" hidden="1">
      <c r="A818" s="49" t="s">
        <v>1133</v>
      </c>
      <c r="B818" s="49">
        <v>6.5206578565030684</v>
      </c>
      <c r="C818" s="49">
        <v>6.3453451929477112</v>
      </c>
      <c r="D818" s="49">
        <v>6.1857121541448521</v>
      </c>
      <c r="E818" s="49">
        <v>6.0383610719798568</v>
      </c>
      <c r="F818" s="49">
        <v>5.9008696003412604</v>
      </c>
      <c r="G818" s="49">
        <v>5.7714523227899797</v>
      </c>
      <c r="H818" s="49">
        <v>5.6487568174243972</v>
      </c>
      <c r="I818" s="49">
        <v>5.5317349464448542</v>
      </c>
      <c r="J818" s="49">
        <v>5.419558448829215</v>
      </c>
      <c r="K818" s="49">
        <v>5.3115617665250294</v>
      </c>
      <c r="L818" s="49">
        <v>5.2072022300249259</v>
      </c>
      <c r="M818" s="49">
        <v>5.0981614330170508</v>
      </c>
      <c r="N818" s="49">
        <v>5.011481544445072</v>
      </c>
      <c r="O818" s="49">
        <v>4.9276632332126384</v>
      </c>
      <c r="P818" s="49">
        <v>4.8468506285961954</v>
      </c>
      <c r="Q818" s="49">
        <v>4.7697307893668306</v>
      </c>
      <c r="R818" s="49">
        <v>4.6941590705004694</v>
      </c>
      <c r="S818" s="49">
        <v>4.6204713535391182</v>
      </c>
      <c r="T818" s="49">
        <v>4.5523787181922266</v>
      </c>
      <c r="U818" s="49">
        <v>4.4839241507550147</v>
      </c>
      <c r="V818" s="49">
        <v>4.415532169338575</v>
      </c>
      <c r="W818" s="49">
        <v>4.3555424236047404</v>
      </c>
      <c r="X818" s="49">
        <v>4.2980747898950113</v>
      </c>
      <c r="Y818" s="49">
        <v>4.2419751721499006</v>
      </c>
      <c r="Z818" s="49">
        <v>4.1932021516063687</v>
      </c>
      <c r="AA818" s="49">
        <v>4.0915552125533736</v>
      </c>
      <c r="AB818" s="49">
        <v>4.0319707727485614</v>
      </c>
      <c r="AC818" s="49">
        <v>3.9744202104212309</v>
      </c>
      <c r="AD818" s="49">
        <v>3.918737396975335</v>
      </c>
      <c r="AE818" s="49">
        <v>3.864777003201914</v>
      </c>
      <c r="AF818" s="50">
        <v>3.812411136447972</v>
      </c>
    </row>
    <row r="819" spans="1:32" hidden="1">
      <c r="A819" s="49" t="s">
        <v>1134</v>
      </c>
      <c r="B819" s="49">
        <v>21.323778438118019</v>
      </c>
      <c r="C819" s="49">
        <v>20.65326086974623</v>
      </c>
      <c r="D819" s="49">
        <v>20.082923785188271</v>
      </c>
      <c r="E819" s="49">
        <v>19.58411196934836</v>
      </c>
      <c r="F819" s="49">
        <v>19.138757816842698</v>
      </c>
      <c r="G819" s="49">
        <v>18.73476192211357</v>
      </c>
      <c r="H819" s="49">
        <v>18.363638312797601</v>
      </c>
      <c r="I819" s="49">
        <v>18.019213141704469</v>
      </c>
      <c r="J819" s="49">
        <v>17.696858784370729</v>
      </c>
      <c r="K819" s="49">
        <v>17.393019642756329</v>
      </c>
      <c r="L819" s="49">
        <v>17.104906068416849</v>
      </c>
      <c r="M819" s="49">
        <v>16.644440874248371</v>
      </c>
      <c r="N819" s="49">
        <v>16.244835378767799</v>
      </c>
      <c r="O819" s="49">
        <v>15.884979337534061</v>
      </c>
      <c r="P819" s="49">
        <v>15.5561229431248</v>
      </c>
      <c r="Q819" s="49">
        <v>15.252869677009301</v>
      </c>
      <c r="R819" s="49">
        <v>14.97346332960942</v>
      </c>
      <c r="S819" s="49">
        <v>14.70900869632734</v>
      </c>
      <c r="T819" s="49">
        <v>14.46023985369059</v>
      </c>
      <c r="U819" s="49">
        <v>14.22833275247444</v>
      </c>
      <c r="V819" s="49">
        <v>14.00188176065147</v>
      </c>
      <c r="W819" s="49">
        <v>13.7433626495739</v>
      </c>
      <c r="X819" s="49">
        <v>13.49678021955798</v>
      </c>
      <c r="Y819" s="49">
        <v>13.266613451298319</v>
      </c>
      <c r="Z819" s="49">
        <v>13.061711897383869</v>
      </c>
      <c r="AA819" s="49">
        <v>12.75525820644161</v>
      </c>
      <c r="AB819" s="49">
        <v>12.54756203303833</v>
      </c>
      <c r="AC819" s="49">
        <v>12.351363517661669</v>
      </c>
      <c r="AD819" s="49">
        <v>12.16525364025075</v>
      </c>
      <c r="AE819" s="49">
        <v>11.988073762063699</v>
      </c>
      <c r="AF819" s="50">
        <v>11.818859655472711</v>
      </c>
    </row>
    <row r="820" spans="1:32" hidden="1">
      <c r="A820" s="49" t="s">
        <v>1135</v>
      </c>
      <c r="B820" s="49">
        <v>4.9061046936662223</v>
      </c>
      <c r="C820" s="49">
        <v>4.6855242156593029</v>
      </c>
      <c r="D820" s="49">
        <v>4.4913155160892986</v>
      </c>
      <c r="E820" s="49">
        <v>4.3160520209289919</v>
      </c>
      <c r="F820" s="49">
        <v>4.1550026714375434</v>
      </c>
      <c r="G820" s="49">
        <v>4.004981796158142</v>
      </c>
      <c r="H820" s="49">
        <v>3.8637496483170701</v>
      </c>
      <c r="I820" s="49">
        <v>3.7296760281557408</v>
      </c>
      <c r="J820" s="49">
        <v>3.6015401787284662</v>
      </c>
      <c r="K820" s="49">
        <v>3.4784059623395081</v>
      </c>
      <c r="L820" s="49">
        <v>3.3595408693078919</v>
      </c>
      <c r="M820" s="49">
        <v>3.275434143986645</v>
      </c>
      <c r="N820" s="49">
        <v>3.1973292151294088</v>
      </c>
      <c r="O820" s="49">
        <v>3.1233035504605979</v>
      </c>
      <c r="P820" s="49">
        <v>3.0530210407749649</v>
      </c>
      <c r="Q820" s="49">
        <v>2.9852370660728029</v>
      </c>
      <c r="R820" s="49">
        <v>2.919189013221581</v>
      </c>
      <c r="S820" s="49">
        <v>2.8564864403272372</v>
      </c>
      <c r="T820" s="49">
        <v>2.7959726912384211</v>
      </c>
      <c r="U820" s="49">
        <v>2.7378470848339909</v>
      </c>
      <c r="V820" s="49">
        <v>2.681162746701431</v>
      </c>
      <c r="W820" s="49">
        <v>2.6238757199592402</v>
      </c>
      <c r="X820" s="49">
        <v>2.5674395853908858</v>
      </c>
      <c r="Y820" s="49">
        <v>2.5132988160486018</v>
      </c>
      <c r="Z820" s="49">
        <v>2.466810098411683</v>
      </c>
      <c r="AA820" s="49">
        <v>2.3877119449104982</v>
      </c>
      <c r="AB820" s="49">
        <v>2.3355194369604062</v>
      </c>
      <c r="AC820" s="49">
        <v>2.2854261116851</v>
      </c>
      <c r="AD820" s="49">
        <v>2.2372166588639479</v>
      </c>
      <c r="AE820" s="49">
        <v>2.1907090587738911</v>
      </c>
      <c r="AF820" s="50">
        <v>2.1457480729290959</v>
      </c>
    </row>
    <row r="821" spans="1:32" hidden="1">
      <c r="A821" s="49" t="s">
        <v>1136</v>
      </c>
      <c r="B821" s="49">
        <v>8.8164926405930615</v>
      </c>
      <c r="C821" s="49">
        <v>8.4695519978666205</v>
      </c>
      <c r="D821" s="49">
        <v>8.1366289634220603</v>
      </c>
      <c r="E821" s="49">
        <v>7.8141252283918998</v>
      </c>
      <c r="F821" s="49">
        <v>7.4994370606641496</v>
      </c>
      <c r="G821" s="49">
        <v>7.1906095451665886</v>
      </c>
      <c r="H821" s="49">
        <v>6.8861278597488731</v>
      </c>
      <c r="I821" s="49">
        <v>6.5847852822932653</v>
      </c>
      <c r="J821" s="49">
        <v>6.2855964220957858</v>
      </c>
      <c r="K821" s="49">
        <v>5.9877382682955202</v>
      </c>
      <c r="L821" s="49">
        <v>5.69050897724403</v>
      </c>
      <c r="M821" s="49">
        <v>5.5641024010331579</v>
      </c>
      <c r="N821" s="49">
        <v>5.4569497137081751</v>
      </c>
      <c r="O821" s="49">
        <v>5.3517300393401879</v>
      </c>
      <c r="P821" s="49">
        <v>5.2485904037025071</v>
      </c>
      <c r="Q821" s="49">
        <v>5.1481653768895246</v>
      </c>
      <c r="R821" s="49">
        <v>5.0485480497119664</v>
      </c>
      <c r="S821" s="49">
        <v>4.9500512340904601</v>
      </c>
      <c r="T821" s="49">
        <v>4.856033043375632</v>
      </c>
      <c r="U821" s="49">
        <v>4.7611403816016464</v>
      </c>
      <c r="V821" s="49">
        <v>4.6657583732976269</v>
      </c>
      <c r="W821" s="49">
        <v>4.5796591541283336</v>
      </c>
      <c r="X821" s="49">
        <v>4.4950438954786636</v>
      </c>
      <c r="Y821" s="49">
        <v>4.4108677446405666</v>
      </c>
      <c r="Z821" s="49">
        <v>4.3325421762737282</v>
      </c>
      <c r="AA821" s="49">
        <v>4.205342186153314</v>
      </c>
      <c r="AB821" s="49">
        <v>4.115532759945066</v>
      </c>
      <c r="AC821" s="49">
        <v>4.0267503472647546</v>
      </c>
      <c r="AD821" s="49">
        <v>3.9388421069836732</v>
      </c>
      <c r="AE821" s="49">
        <v>3.8516728899902648</v>
      </c>
      <c r="AF821" s="50">
        <v>3.7651222937495961</v>
      </c>
    </row>
    <row r="822" spans="1:32" hidden="1">
      <c r="A822" s="49" t="s">
        <v>1137</v>
      </c>
      <c r="B822" s="49">
        <v>22.969476529059278</v>
      </c>
      <c r="C822" s="49">
        <v>22.104001263097121</v>
      </c>
      <c r="D822" s="49">
        <v>21.329208372642</v>
      </c>
      <c r="E822" s="49">
        <v>20.617352278493289</v>
      </c>
      <c r="F822" s="49">
        <v>19.95075660436467</v>
      </c>
      <c r="G822" s="49">
        <v>19.317414172940051</v>
      </c>
      <c r="H822" s="49">
        <v>18.70874084223551</v>
      </c>
      <c r="I822" s="49">
        <v>18.118331789511789</v>
      </c>
      <c r="J822" s="49">
        <v>17.54122745020231</v>
      </c>
      <c r="K822" s="49">
        <v>16.973457135407159</v>
      </c>
      <c r="L822" s="49">
        <v>16.411742591132949</v>
      </c>
      <c r="M822" s="49">
        <v>15.993798018330519</v>
      </c>
      <c r="N822" s="49">
        <v>15.62666918676509</v>
      </c>
      <c r="O822" s="49">
        <v>15.29215143229305</v>
      </c>
      <c r="P822" s="49">
        <v>14.98278329714381</v>
      </c>
      <c r="Q822" s="49">
        <v>14.693996546962261</v>
      </c>
      <c r="R822" s="49">
        <v>14.424409133719299</v>
      </c>
      <c r="S822" s="49">
        <v>14.16625886919698</v>
      </c>
      <c r="T822" s="49">
        <v>13.9203071726717</v>
      </c>
      <c r="U822" s="49">
        <v>13.687715387652609</v>
      </c>
      <c r="V822" s="49">
        <v>13.45836138721589</v>
      </c>
      <c r="W822" s="49">
        <v>13.20255265703539</v>
      </c>
      <c r="X822" s="49">
        <v>12.95499646321503</v>
      </c>
      <c r="Y822" s="49">
        <v>12.719769079773441</v>
      </c>
      <c r="Z822" s="49">
        <v>12.50491494217513</v>
      </c>
      <c r="AA822" s="49">
        <v>12.1957942935953</v>
      </c>
      <c r="AB822" s="49">
        <v>11.97344860700411</v>
      </c>
      <c r="AC822" s="49">
        <v>11.759075837216381</v>
      </c>
      <c r="AD822" s="49">
        <v>11.55140827152235</v>
      </c>
      <c r="AE822" s="49">
        <v>11.34939411929785</v>
      </c>
      <c r="AF822" s="50">
        <v>11.15214841282673</v>
      </c>
    </row>
    <row r="823" spans="1:32" hidden="1">
      <c r="A823" s="49" t="s">
        <v>1138</v>
      </c>
      <c r="B823" s="49">
        <v>9.3636508734123325</v>
      </c>
      <c r="C823" s="49">
        <v>8.8383572857255199</v>
      </c>
      <c r="D823" s="49">
        <v>8.3429433028962698</v>
      </c>
      <c r="E823" s="49">
        <v>7.8687207512007991</v>
      </c>
      <c r="F823" s="49">
        <v>7.4101210679295768</v>
      </c>
      <c r="G823" s="49">
        <v>6.9633674261694836</v>
      </c>
      <c r="H823" s="49">
        <v>6.5257815577267948</v>
      </c>
      <c r="I823" s="49">
        <v>6.0953941876570799</v>
      </c>
      <c r="J823" s="49">
        <v>5.6707129288255853</v>
      </c>
      <c r="K823" s="49">
        <v>5.2505772675535898</v>
      </c>
      <c r="L823" s="49">
        <v>4.8340643197668776</v>
      </c>
      <c r="M823" s="49">
        <v>4.6944921142635172</v>
      </c>
      <c r="N823" s="49">
        <v>4.5603712785099626</v>
      </c>
      <c r="O823" s="49">
        <v>4.4298513771907224</v>
      </c>
      <c r="P823" s="49">
        <v>4.3026169084651826</v>
      </c>
      <c r="Q823" s="49">
        <v>4.1774706468231688</v>
      </c>
      <c r="R823" s="49">
        <v>4.0536813223265362</v>
      </c>
      <c r="S823" s="49">
        <v>3.9328166570037748</v>
      </c>
      <c r="T823" s="49">
        <v>3.813762297511373</v>
      </c>
      <c r="U823" s="49">
        <v>3.6967177882923852</v>
      </c>
      <c r="V823" s="49">
        <v>3.5807709881859591</v>
      </c>
      <c r="W823" s="49">
        <v>3.4655232813575041</v>
      </c>
      <c r="X823" s="49">
        <v>3.350508794558182</v>
      </c>
      <c r="Y823" s="49">
        <v>3.237120477899496</v>
      </c>
      <c r="Z823" s="49">
        <v>3.130504351288292</v>
      </c>
      <c r="AA823" s="49">
        <v>2.9919572024756671</v>
      </c>
      <c r="AB823" s="49">
        <v>2.8787108913046482</v>
      </c>
      <c r="AC823" s="49">
        <v>2.7668857214396971</v>
      </c>
      <c r="AD823" s="49">
        <v>2.6562657576443471</v>
      </c>
      <c r="AE823" s="49">
        <v>2.5466676494886622</v>
      </c>
      <c r="AF823" s="50">
        <v>2.4379342211570552</v>
      </c>
    </row>
    <row r="824" spans="1:32" hidden="1">
      <c r="A824" s="49" t="s">
        <v>1139</v>
      </c>
      <c r="B824" s="49">
        <v>6.3643302248121856</v>
      </c>
      <c r="C824" s="49">
        <v>6.1925025526697919</v>
      </c>
      <c r="D824" s="49">
        <v>6.0356778088929506</v>
      </c>
      <c r="E824" s="49">
        <v>5.8905791714299669</v>
      </c>
      <c r="F824" s="49">
        <v>5.7548694852302571</v>
      </c>
      <c r="G824" s="49">
        <v>5.6268252656804583</v>
      </c>
      <c r="H824" s="49">
        <v>5.5051402214108034</v>
      </c>
      <c r="I824" s="49">
        <v>5.3888012427838827</v>
      </c>
      <c r="J824" s="49">
        <v>5.2770070706466203</v>
      </c>
      <c r="K824" s="49">
        <v>5.1691132022645814</v>
      </c>
      <c r="L824" s="49">
        <v>5.0645935223275282</v>
      </c>
      <c r="M824" s="49">
        <v>4.9586913449365539</v>
      </c>
      <c r="N824" s="49">
        <v>4.8741944162238546</v>
      </c>
      <c r="O824" s="49">
        <v>4.7924514083325622</v>
      </c>
      <c r="P824" s="49">
        <v>4.7136000583467057</v>
      </c>
      <c r="Q824" s="49">
        <v>4.6382974878827188</v>
      </c>
      <c r="R824" s="49">
        <v>4.5644920137076328</v>
      </c>
      <c r="S824" s="49">
        <v>4.4925047617231213</v>
      </c>
      <c r="T824" s="49">
        <v>4.4258858045881517</v>
      </c>
      <c r="U824" s="49">
        <v>4.3589362511456011</v>
      </c>
      <c r="V824" s="49">
        <v>4.2920619504888382</v>
      </c>
      <c r="W824" s="49">
        <v>4.2332480675155706</v>
      </c>
      <c r="X824" s="49">
        <v>4.1768473950451872</v>
      </c>
      <c r="Y824" s="49">
        <v>4.1217552258575729</v>
      </c>
      <c r="Z824" s="49">
        <v>4.073667002154667</v>
      </c>
      <c r="AA824" s="49">
        <v>3.9750422833901</v>
      </c>
      <c r="AB824" s="49">
        <v>3.9166286583278178</v>
      </c>
      <c r="AC824" s="49">
        <v>3.8601602367149281</v>
      </c>
      <c r="AD824" s="49">
        <v>3.8054773368994499</v>
      </c>
      <c r="AE824" s="49">
        <v>3.7524402562388661</v>
      </c>
      <c r="AF824" s="50">
        <v>3.7009260415511198</v>
      </c>
    </row>
    <row r="825" spans="1:32" hidden="1">
      <c r="A825" s="49" t="s">
        <v>1140</v>
      </c>
      <c r="B825" s="49">
        <v>5.9289529718772762</v>
      </c>
      <c r="C825" s="49">
        <v>5.739031042321308</v>
      </c>
      <c r="D825" s="49">
        <v>5.573703745963714</v>
      </c>
      <c r="E825" s="49">
        <v>5.4259638979674722</v>
      </c>
      <c r="F825" s="49">
        <v>5.2913935767307709</v>
      </c>
      <c r="G825" s="49">
        <v>5.1670344766034759</v>
      </c>
      <c r="H825" s="49">
        <v>5.0508120555282261</v>
      </c>
      <c r="I825" s="49">
        <v>4.9412172985614564</v>
      </c>
      <c r="J825" s="49">
        <v>4.8371194128801616</v>
      </c>
      <c r="K825" s="49">
        <v>4.7376498594786831</v>
      </c>
      <c r="L825" s="49">
        <v>4.6421274990570867</v>
      </c>
      <c r="M825" s="49">
        <v>4.5208026300973438</v>
      </c>
      <c r="N825" s="49">
        <v>4.4144382630734018</v>
      </c>
      <c r="O825" s="49">
        <v>4.3178748700126333</v>
      </c>
      <c r="P825" s="49">
        <v>4.2289731496481986</v>
      </c>
      <c r="Q825" s="49">
        <v>4.1464131837346327</v>
      </c>
      <c r="R825" s="49">
        <v>4.0697645680196617</v>
      </c>
      <c r="S825" s="49">
        <v>3.99685255287568</v>
      </c>
      <c r="T825" s="49">
        <v>3.927855271063502</v>
      </c>
      <c r="U825" s="49">
        <v>3.8630588489745992</v>
      </c>
      <c r="V825" s="49">
        <v>3.7996752018812301</v>
      </c>
      <c r="W825" s="49">
        <v>3.7285390349119538</v>
      </c>
      <c r="X825" s="49">
        <v>3.66039567850697</v>
      </c>
      <c r="Y825" s="49">
        <v>3.596338010873656</v>
      </c>
      <c r="Z825" s="49">
        <v>3.53852649020331</v>
      </c>
      <c r="AA825" s="49">
        <v>3.455978795088011</v>
      </c>
      <c r="AB825" s="49">
        <v>3.39762921456617</v>
      </c>
      <c r="AC825" s="49">
        <v>3.3421586008200359</v>
      </c>
      <c r="AD825" s="49">
        <v>3.289221497103862</v>
      </c>
      <c r="AE825" s="49">
        <v>3.2385336783041159</v>
      </c>
      <c r="AF825" s="50">
        <v>3.1898584674032922</v>
      </c>
    </row>
    <row r="826" spans="1:32" hidden="1">
      <c r="A826" s="49" t="s">
        <v>1141</v>
      </c>
      <c r="B826" s="49">
        <v>7.6602014166740213</v>
      </c>
      <c r="C826" s="49">
        <v>7.4164703153209963</v>
      </c>
      <c r="D826" s="49">
        <v>7.2062227746171406</v>
      </c>
      <c r="E826" s="49">
        <v>7.0199268073469057</v>
      </c>
      <c r="F826" s="49">
        <v>6.851573402300823</v>
      </c>
      <c r="G826" s="49">
        <v>6.6971394094777983</v>
      </c>
      <c r="H826" s="49">
        <v>6.5538040089833869</v>
      </c>
      <c r="I826" s="49">
        <v>6.4195157220314547</v>
      </c>
      <c r="J826" s="49">
        <v>6.2927375764746554</v>
      </c>
      <c r="K826" s="49">
        <v>6.1722893347447174</v>
      </c>
      <c r="L826" s="49">
        <v>6.0572456608724954</v>
      </c>
      <c r="M826" s="49">
        <v>5.8969392142661636</v>
      </c>
      <c r="N826" s="49">
        <v>5.757007823668971</v>
      </c>
      <c r="O826" s="49">
        <v>5.630406378471756</v>
      </c>
      <c r="P826" s="49">
        <v>5.5142141201318378</v>
      </c>
      <c r="Q826" s="49">
        <v>5.4066292399479394</v>
      </c>
      <c r="R826" s="49">
        <v>5.3070645793575526</v>
      </c>
      <c r="S826" s="49">
        <v>5.212551194705874</v>
      </c>
      <c r="T826" s="49">
        <v>5.1233329337433986</v>
      </c>
      <c r="U826" s="49">
        <v>5.0398010734722396</v>
      </c>
      <c r="V826" s="49">
        <v>4.9581493528696914</v>
      </c>
      <c r="W826" s="49">
        <v>4.8658603137076764</v>
      </c>
      <c r="X826" s="49">
        <v>4.7776130742537006</v>
      </c>
      <c r="Y826" s="49">
        <v>4.6949015056476506</v>
      </c>
      <c r="Z826" s="49">
        <v>4.6206779906445883</v>
      </c>
      <c r="AA826" s="49">
        <v>4.5126265314440097</v>
      </c>
      <c r="AB826" s="49">
        <v>4.4375836800453641</v>
      </c>
      <c r="AC826" s="49">
        <v>4.3664333206905237</v>
      </c>
      <c r="AD826" s="49">
        <v>4.2987047750053744</v>
      </c>
      <c r="AE826" s="49">
        <v>4.2340108817088966</v>
      </c>
      <c r="AF826" s="50">
        <v>4.1720293297363407</v>
      </c>
    </row>
    <row r="827" spans="1:32" hidden="1">
      <c r="A827" s="49" t="s">
        <v>1142</v>
      </c>
      <c r="B827" s="49">
        <v>6.3481572249520291</v>
      </c>
      <c r="C827" s="49">
        <v>6.0611836892968736</v>
      </c>
      <c r="D827" s="49">
        <v>5.8093314556565367</v>
      </c>
      <c r="E827" s="49">
        <v>5.5826858555311052</v>
      </c>
      <c r="F827" s="49">
        <v>5.3749303720701844</v>
      </c>
      <c r="G827" s="49">
        <v>5.1818114709042273</v>
      </c>
      <c r="H827" s="49">
        <v>5.0003384185547812</v>
      </c>
      <c r="I827" s="49">
        <v>4.8283342581113429</v>
      </c>
      <c r="J827" s="49">
        <v>4.6641686839107459</v>
      </c>
      <c r="K827" s="49">
        <v>4.5065914045265529</v>
      </c>
      <c r="L827" s="49">
        <v>4.3546240170818802</v>
      </c>
      <c r="M827" s="49">
        <v>4.2449361827852679</v>
      </c>
      <c r="N827" s="49">
        <v>4.1432022929979491</v>
      </c>
      <c r="O827" s="49">
        <v>4.046867992839986</v>
      </c>
      <c r="P827" s="49">
        <v>3.9554877286633552</v>
      </c>
      <c r="Q827" s="49">
        <v>3.8674075805072179</v>
      </c>
      <c r="R827" s="49">
        <v>3.7816141777517429</v>
      </c>
      <c r="S827" s="49">
        <v>3.7002490341618031</v>
      </c>
      <c r="T827" s="49">
        <v>3.6217747137706922</v>
      </c>
      <c r="U827" s="49">
        <v>3.546457147881259</v>
      </c>
      <c r="V827" s="49">
        <v>3.4730374584829602</v>
      </c>
      <c r="W827" s="49">
        <v>3.398802555786455</v>
      </c>
      <c r="X827" s="49">
        <v>3.3256803704836222</v>
      </c>
      <c r="Y827" s="49">
        <v>3.2555935609494329</v>
      </c>
      <c r="Z827" s="49">
        <v>3.195672279256585</v>
      </c>
      <c r="AA827" s="49">
        <v>3.0923304482644292</v>
      </c>
      <c r="AB827" s="49">
        <v>3.024779346963034</v>
      </c>
      <c r="AC827" s="49">
        <v>2.9600049732912099</v>
      </c>
      <c r="AD827" s="49">
        <v>2.8977215310411149</v>
      </c>
      <c r="AE827" s="49">
        <v>2.837687440688835</v>
      </c>
      <c r="AF827" s="50">
        <v>2.7796966924560111</v>
      </c>
    </row>
    <row r="828" spans="1:32" hidden="1">
      <c r="A828" s="49" t="s">
        <v>1143</v>
      </c>
      <c r="B828" s="49">
        <v>8.6756632051493074</v>
      </c>
      <c r="C828" s="49">
        <v>8.3367753391357287</v>
      </c>
      <c r="D828" s="49">
        <v>8.011206511922973</v>
      </c>
      <c r="E828" s="49">
        <v>7.695365790085317</v>
      </c>
      <c r="F828" s="49">
        <v>7.3866430935684608</v>
      </c>
      <c r="G828" s="49">
        <v>7.0830672433481858</v>
      </c>
      <c r="H828" s="49">
        <v>6.783099432510415</v>
      </c>
      <c r="I828" s="49">
        <v>6.4855025203193932</v>
      </c>
      <c r="J828" s="49">
        <v>6.1892550076968469</v>
      </c>
      <c r="K828" s="49">
        <v>5.8934924869122387</v>
      </c>
      <c r="L828" s="49">
        <v>5.5974666015735277</v>
      </c>
      <c r="M828" s="49">
        <v>5.4728691505121336</v>
      </c>
      <c r="N828" s="49">
        <v>5.366989738247181</v>
      </c>
      <c r="O828" s="49">
        <v>5.2629357829309731</v>
      </c>
      <c r="P828" s="49">
        <v>5.1608472193052997</v>
      </c>
      <c r="Q828" s="49">
        <v>5.0613380772125831</v>
      </c>
      <c r="R828" s="49">
        <v>4.9625490962447261</v>
      </c>
      <c r="S828" s="49">
        <v>4.8647822970071779</v>
      </c>
      <c r="T828" s="49">
        <v>4.7712986878937684</v>
      </c>
      <c r="U828" s="49">
        <v>4.6768910886711774</v>
      </c>
      <c r="V828" s="49">
        <v>4.5819332743828758</v>
      </c>
      <c r="W828" s="49">
        <v>4.496632305202791</v>
      </c>
      <c r="X828" s="49">
        <v>4.4125559592795121</v>
      </c>
      <c r="Y828" s="49">
        <v>4.3286790905927051</v>
      </c>
      <c r="Z828" s="49">
        <v>4.2502267160713476</v>
      </c>
      <c r="AA828" s="49">
        <v>4.1242695957429873</v>
      </c>
      <c r="AB828" s="49">
        <v>4.0342453169904866</v>
      </c>
      <c r="AC828" s="49">
        <v>3.9449540385326518</v>
      </c>
      <c r="AD828" s="49">
        <v>3.8562336226277041</v>
      </c>
      <c r="AE828" s="49">
        <v>3.7679387610574859</v>
      </c>
      <c r="AF828" s="50">
        <v>3.6799380497686869</v>
      </c>
    </row>
    <row r="829" spans="1:32" hidden="1">
      <c r="A829" s="49" t="s">
        <v>1144</v>
      </c>
      <c r="B829" s="49">
        <v>8.1423725871386115</v>
      </c>
      <c r="C829" s="49">
        <v>7.7881692988574596</v>
      </c>
      <c r="D829" s="49">
        <v>7.4568587522445036</v>
      </c>
      <c r="E829" s="49">
        <v>7.1413994147506497</v>
      </c>
      <c r="F829" s="49">
        <v>6.8373123119439319</v>
      </c>
      <c r="G829" s="49">
        <v>6.5415641968122866</v>
      </c>
      <c r="H829" s="49">
        <v>6.2519974538230274</v>
      </c>
      <c r="I829" s="49">
        <v>5.9670145902283647</v>
      </c>
      <c r="J829" s="49">
        <v>5.6853922459119008</v>
      </c>
      <c r="K829" s="49">
        <v>5.4061658364324998</v>
      </c>
      <c r="L829" s="49">
        <v>5.1285549410004672</v>
      </c>
      <c r="M829" s="49">
        <v>4.9920057363905777</v>
      </c>
      <c r="N829" s="49">
        <v>4.8680422958641048</v>
      </c>
      <c r="O829" s="49">
        <v>4.7521794309892194</v>
      </c>
      <c r="P829" s="49">
        <v>4.6425760481551599</v>
      </c>
      <c r="Q829" s="49">
        <v>4.5381038487060898</v>
      </c>
      <c r="R829" s="49">
        <v>4.4384177747378528</v>
      </c>
      <c r="S829" s="49">
        <v>4.3416091270690123</v>
      </c>
      <c r="T829" s="49">
        <v>4.247861103188872</v>
      </c>
      <c r="U829" s="49">
        <v>4.1574545860840786</v>
      </c>
      <c r="V829" s="49">
        <v>4.0679069933042298</v>
      </c>
      <c r="W829" s="49">
        <v>3.9722764026941939</v>
      </c>
      <c r="X829" s="49">
        <v>3.878724294349766</v>
      </c>
      <c r="Y829" s="49">
        <v>3.7882505949412679</v>
      </c>
      <c r="Z829" s="49">
        <v>3.7028256185104249</v>
      </c>
      <c r="AA829" s="49">
        <v>3.5944109093233192</v>
      </c>
      <c r="AB829" s="49">
        <v>3.5072978872418199</v>
      </c>
      <c r="AC829" s="49">
        <v>3.4222127182944311</v>
      </c>
      <c r="AD829" s="49">
        <v>3.3388505710262328</v>
      </c>
      <c r="AE829" s="49">
        <v>3.256960207817241</v>
      </c>
      <c r="AF829" s="50">
        <v>3.176331943807154</v>
      </c>
    </row>
    <row r="830" spans="1:32" hidden="1">
      <c r="A830" s="49" t="s">
        <v>1145</v>
      </c>
      <c r="B830" s="49">
        <v>9.7224088744430439</v>
      </c>
      <c r="C830" s="49">
        <v>9.3125188877191185</v>
      </c>
      <c r="D830" s="49">
        <v>8.9333882587127675</v>
      </c>
      <c r="E830" s="49">
        <v>8.5758233157624613</v>
      </c>
      <c r="F830" s="49">
        <v>8.2339921893495518</v>
      </c>
      <c r="G830" s="49">
        <v>7.9039596909054737</v>
      </c>
      <c r="H830" s="49">
        <v>7.5829396651333578</v>
      </c>
      <c r="I830" s="49">
        <v>7.2688813651391948</v>
      </c>
      <c r="J830" s="49">
        <v>6.9602257250584554</v>
      </c>
      <c r="K830" s="49">
        <v>6.6557542702161019</v>
      </c>
      <c r="L830" s="49">
        <v>6.3544914574047473</v>
      </c>
      <c r="M830" s="49">
        <v>6.1876454234201894</v>
      </c>
      <c r="N830" s="49">
        <v>6.0377501580439557</v>
      </c>
      <c r="O830" s="49">
        <v>5.8987659362087772</v>
      </c>
      <c r="P830" s="49">
        <v>5.7682168080747429</v>
      </c>
      <c r="Q830" s="49">
        <v>5.6445867954389719</v>
      </c>
      <c r="R830" s="49">
        <v>5.5274167007906918</v>
      </c>
      <c r="S830" s="49">
        <v>5.414132435733209</v>
      </c>
      <c r="T830" s="49">
        <v>5.3049860804662012</v>
      </c>
      <c r="U830" s="49">
        <v>5.2003623093331104</v>
      </c>
      <c r="V830" s="49">
        <v>5.0969057164289744</v>
      </c>
      <c r="W830" s="49">
        <v>4.9846423541272253</v>
      </c>
      <c r="X830" s="49">
        <v>4.8752618577670237</v>
      </c>
      <c r="Y830" s="49">
        <v>4.7701252160411851</v>
      </c>
      <c r="Z830" s="49">
        <v>4.6719120745956868</v>
      </c>
      <c r="AA830" s="49">
        <v>4.5425926896079467</v>
      </c>
      <c r="AB830" s="49">
        <v>4.4422458387630774</v>
      </c>
      <c r="AC830" s="49">
        <v>4.3447401100162146</v>
      </c>
      <c r="AD830" s="49">
        <v>4.249667595314377</v>
      </c>
      <c r="AE830" s="49">
        <v>4.1566925899204277</v>
      </c>
      <c r="AF830" s="50">
        <v>4.0655353765087741</v>
      </c>
    </row>
    <row r="831" spans="1:32" hidden="1">
      <c r="A831" s="49" t="s">
        <v>1146</v>
      </c>
      <c r="B831" s="49">
        <v>11.778554995386431</v>
      </c>
      <c r="C831" s="49">
        <v>11.120936923258309</v>
      </c>
      <c r="D831" s="49">
        <v>10.50309498948898</v>
      </c>
      <c r="E831" s="49">
        <v>9.913178886954551</v>
      </c>
      <c r="F831" s="49">
        <v>9.3435831691019313</v>
      </c>
      <c r="G831" s="49">
        <v>8.789140262528834</v>
      </c>
      <c r="H831" s="49">
        <v>8.2461770455110219</v>
      </c>
      <c r="I831" s="49">
        <v>7.7119845593349012</v>
      </c>
      <c r="J831" s="49">
        <v>7.1845019999641728</v>
      </c>
      <c r="K831" s="49">
        <v>6.6621192383419876</v>
      </c>
      <c r="L831" s="49">
        <v>6.1435484432887026</v>
      </c>
      <c r="M831" s="49">
        <v>5.9666332445689578</v>
      </c>
      <c r="N831" s="49">
        <v>5.7969698914876027</v>
      </c>
      <c r="O831" s="49">
        <v>5.6321018136769174</v>
      </c>
      <c r="P831" s="49">
        <v>5.4716149984930462</v>
      </c>
      <c r="Q831" s="49">
        <v>5.3139180073005932</v>
      </c>
      <c r="R831" s="49">
        <v>5.1580383645739669</v>
      </c>
      <c r="S831" s="49">
        <v>5.0060729679083034</v>
      </c>
      <c r="T831" s="49">
        <v>4.8565382005306272</v>
      </c>
      <c r="U831" s="49">
        <v>4.7097045551179768</v>
      </c>
      <c r="V831" s="49">
        <v>4.5643556199349584</v>
      </c>
      <c r="W831" s="49">
        <v>4.4200753353893987</v>
      </c>
      <c r="X831" s="49">
        <v>4.2760199896231734</v>
      </c>
      <c r="Y831" s="49">
        <v>4.1340490691347354</v>
      </c>
      <c r="Z831" s="49">
        <v>4.0010329239543392</v>
      </c>
      <c r="AA831" s="49">
        <v>3.8252725781816852</v>
      </c>
      <c r="AB831" s="49">
        <v>3.6832170806789168</v>
      </c>
      <c r="AC831" s="49">
        <v>3.5429581579115128</v>
      </c>
      <c r="AD831" s="49">
        <v>3.4042025637666291</v>
      </c>
      <c r="AE831" s="49">
        <v>3.2667007382957349</v>
      </c>
      <c r="AF831" s="50">
        <v>3.1302381916959301</v>
      </c>
    </row>
    <row r="832" spans="1:32" hidden="1">
      <c r="A832" s="49" t="s">
        <v>1147</v>
      </c>
      <c r="B832" s="49">
        <v>6.1022312028726891</v>
      </c>
      <c r="C832" s="49">
        <v>5.9235063496255398</v>
      </c>
      <c r="D832" s="49">
        <v>5.7652533575058644</v>
      </c>
      <c r="E832" s="49">
        <v>5.6229843003370652</v>
      </c>
      <c r="F832" s="49">
        <v>5.4935187389160038</v>
      </c>
      <c r="G832" s="49">
        <v>5.3745254943512979</v>
      </c>
      <c r="H832" s="49">
        <v>5.2642479170990706</v>
      </c>
      <c r="I832" s="49">
        <v>5.1613313072254376</v>
      </c>
      <c r="J832" s="49">
        <v>5.0647102245195068</v>
      </c>
      <c r="K832" s="49">
        <v>4.9735324608473253</v>
      </c>
      <c r="L832" s="49">
        <v>4.8871062923770374</v>
      </c>
      <c r="M832" s="49">
        <v>4.7579540274560017</v>
      </c>
      <c r="N832" s="49">
        <v>4.6561198508592554</v>
      </c>
      <c r="O832" s="49">
        <v>4.557850143204961</v>
      </c>
      <c r="P832" s="49">
        <v>4.4632918220970152</v>
      </c>
      <c r="Q832" s="49">
        <v>4.373239018297336</v>
      </c>
      <c r="R832" s="49">
        <v>4.2851020996547531</v>
      </c>
      <c r="S832" s="49">
        <v>4.1992704801947136</v>
      </c>
      <c r="T832" s="49">
        <v>4.1201262818575479</v>
      </c>
      <c r="U832" s="49">
        <v>4.0405826513050176</v>
      </c>
      <c r="V832" s="49">
        <v>3.9611496463681228</v>
      </c>
      <c r="W832" s="49">
        <v>3.8920229061385991</v>
      </c>
      <c r="X832" s="49">
        <v>3.8257801197828449</v>
      </c>
      <c r="Y832" s="49">
        <v>3.7610543627663522</v>
      </c>
      <c r="Z832" s="49">
        <v>3.704788893926438</v>
      </c>
      <c r="AA832" s="49">
        <v>3.58695617025456</v>
      </c>
      <c r="AB832" s="49">
        <v>3.5180677318229421</v>
      </c>
      <c r="AC832" s="49">
        <v>3.4514744592538782</v>
      </c>
      <c r="AD832" s="49">
        <v>3.3869696068396098</v>
      </c>
      <c r="AE832" s="49">
        <v>3.324372635812582</v>
      </c>
      <c r="AF832" s="50">
        <v>3.263524919800358</v>
      </c>
    </row>
    <row r="833" spans="1:32" hidden="1">
      <c r="A833" s="49" t="s">
        <v>1148</v>
      </c>
      <c r="B833" s="49">
        <v>10.008358026019559</v>
      </c>
      <c r="C833" s="49">
        <v>9.6474257377352224</v>
      </c>
      <c r="D833" s="49">
        <v>9.3453005159261764</v>
      </c>
      <c r="E833" s="49">
        <v>9.0849868118105146</v>
      </c>
      <c r="F833" s="49">
        <v>8.8558371478998357</v>
      </c>
      <c r="G833" s="49">
        <v>8.6507616447320288</v>
      </c>
      <c r="H833" s="49">
        <v>8.4648134504850781</v>
      </c>
      <c r="I833" s="49">
        <v>8.2944108094820805</v>
      </c>
      <c r="J833" s="49">
        <v>8.1368811851037037</v>
      </c>
      <c r="K833" s="49">
        <v>7.9901801175157292</v>
      </c>
      <c r="L833" s="49">
        <v>7.8527104069704414</v>
      </c>
      <c r="M833" s="49">
        <v>7.5951995454406589</v>
      </c>
      <c r="N833" s="49">
        <v>7.3719519217250582</v>
      </c>
      <c r="O833" s="49">
        <v>7.1710643018055649</v>
      </c>
      <c r="P833" s="49">
        <v>6.9875482084192928</v>
      </c>
      <c r="Q833" s="49">
        <v>6.818315485632291</v>
      </c>
      <c r="R833" s="49">
        <v>6.6622832716655083</v>
      </c>
      <c r="S833" s="49">
        <v>6.5145865393387723</v>
      </c>
      <c r="T833" s="49">
        <v>6.37554660693079</v>
      </c>
      <c r="U833" s="49">
        <v>6.2457176477999719</v>
      </c>
      <c r="V833" s="49">
        <v>6.1190029901710847</v>
      </c>
      <c r="W833" s="49">
        <v>5.9759655480083627</v>
      </c>
      <c r="X833" s="49">
        <v>5.8394772351169788</v>
      </c>
      <c r="Y833" s="49">
        <v>5.7118239024110089</v>
      </c>
      <c r="Z833" s="49">
        <v>5.597542708890197</v>
      </c>
      <c r="AA833" s="49">
        <v>5.4306611160824643</v>
      </c>
      <c r="AB833" s="49">
        <v>5.3153595181401512</v>
      </c>
      <c r="AC833" s="49">
        <v>5.2061407109957258</v>
      </c>
      <c r="AD833" s="49">
        <v>5.1022345627796506</v>
      </c>
      <c r="AE833" s="49">
        <v>5.0030093176281412</v>
      </c>
      <c r="AF833" s="50">
        <v>4.9079403912263686</v>
      </c>
    </row>
    <row r="834" spans="1:32" hidden="1">
      <c r="A834" s="49" t="s">
        <v>1149</v>
      </c>
      <c r="B834" s="49">
        <v>13.80440413391133</v>
      </c>
      <c r="C834" s="49">
        <v>13.300643435816189</v>
      </c>
      <c r="D834" s="49">
        <v>12.88047342818636</v>
      </c>
      <c r="E834" s="49">
        <v>12.5197216730493</v>
      </c>
      <c r="F834" s="49">
        <v>12.203244479959199</v>
      </c>
      <c r="G834" s="49">
        <v>11.92095809210705</v>
      </c>
      <c r="H834" s="49">
        <v>11.66582677319831</v>
      </c>
      <c r="I834" s="49">
        <v>11.43275636763784</v>
      </c>
      <c r="J834" s="49">
        <v>11.217945911026939</v>
      </c>
      <c r="K834" s="49">
        <v>11.01848776265056</v>
      </c>
      <c r="L834" s="49">
        <v>10.83211042958308</v>
      </c>
      <c r="M834" s="49">
        <v>10.47594271412658</v>
      </c>
      <c r="N834" s="49">
        <v>10.168391714891159</v>
      </c>
      <c r="O834" s="49">
        <v>9.89254175392146</v>
      </c>
      <c r="P834" s="49">
        <v>9.6413063050155472</v>
      </c>
      <c r="Q834" s="49">
        <v>9.4102995588546108</v>
      </c>
      <c r="R834" s="49">
        <v>9.1979867927140351</v>
      </c>
      <c r="S834" s="49">
        <v>8.9974524066802637</v>
      </c>
      <c r="T834" s="49">
        <v>8.809157152351899</v>
      </c>
      <c r="U834" s="49">
        <v>8.6338932423731798</v>
      </c>
      <c r="V834" s="49">
        <v>8.4629895495765126</v>
      </c>
      <c r="W834" s="49">
        <v>8.2685360245195803</v>
      </c>
      <c r="X834" s="49">
        <v>8.0833672687797158</v>
      </c>
      <c r="Y834" s="49">
        <v>7.9107420549112124</v>
      </c>
      <c r="Z834" s="49">
        <v>7.7571266358832931</v>
      </c>
      <c r="AA834" s="49">
        <v>7.5285849096520741</v>
      </c>
      <c r="AB834" s="49">
        <v>7.3734593016968759</v>
      </c>
      <c r="AC834" s="49">
        <v>7.2269761769461622</v>
      </c>
      <c r="AD834" s="49">
        <v>7.0880431025162789</v>
      </c>
      <c r="AE834" s="49">
        <v>6.9557641870658946</v>
      </c>
      <c r="AF834" s="50">
        <v>6.8293957552762752</v>
      </c>
    </row>
    <row r="835" spans="1:32" hidden="1">
      <c r="A835" s="49" t="s">
        <v>1150</v>
      </c>
      <c r="B835" s="49">
        <v>2.860142421811334</v>
      </c>
      <c r="C835" s="49">
        <v>2.7181149363740089</v>
      </c>
      <c r="D835" s="49">
        <v>2.5987837077326348</v>
      </c>
      <c r="E835" s="49">
        <v>2.495516724427461</v>
      </c>
      <c r="F835" s="49">
        <v>2.404150430105894</v>
      </c>
      <c r="G835" s="49">
        <v>2.3219171240953709</v>
      </c>
      <c r="H835" s="49">
        <v>2.246893188593194</v>
      </c>
      <c r="I835" s="49">
        <v>2.177693037803111</v>
      </c>
      <c r="J835" s="49">
        <v>2.113288938554498</v>
      </c>
      <c r="K835" s="49">
        <v>2.0528996731029991</v>
      </c>
      <c r="L835" s="49">
        <v>1.995918922250393</v>
      </c>
      <c r="M835" s="49">
        <v>1.9281136592590511</v>
      </c>
      <c r="N835" s="49">
        <v>1.86515139243011</v>
      </c>
      <c r="O835" s="49">
        <v>1.805511915694574</v>
      </c>
      <c r="P835" s="49">
        <v>1.748889949359248</v>
      </c>
      <c r="Q835" s="49">
        <v>1.69432646182167</v>
      </c>
      <c r="R835" s="49">
        <v>1.641238894208362</v>
      </c>
      <c r="S835" s="49">
        <v>1.59076927651851</v>
      </c>
      <c r="T835" s="49">
        <v>1.542049532727926</v>
      </c>
      <c r="U835" s="49">
        <v>1.4951986847608949</v>
      </c>
      <c r="V835" s="49">
        <v>1.44952208263625</v>
      </c>
      <c r="W835" s="49">
        <v>1.403628180658584</v>
      </c>
      <c r="X835" s="49">
        <v>1.3584675416424821</v>
      </c>
      <c r="Y835" s="49">
        <v>1.3150370654674419</v>
      </c>
      <c r="Z835" s="49">
        <v>1.277010038915865</v>
      </c>
      <c r="AA835" s="49">
        <v>1.216722306518393</v>
      </c>
      <c r="AB835" s="49">
        <v>1.175080033139325</v>
      </c>
      <c r="AC835" s="49">
        <v>1.1349756468818879</v>
      </c>
      <c r="AD835" s="49">
        <v>1.0962433690536539</v>
      </c>
      <c r="AE835" s="49">
        <v>1.0587437929679491</v>
      </c>
      <c r="AF835" s="50">
        <v>1.022358617168263</v>
      </c>
    </row>
    <row r="836" spans="1:32" hidden="1">
      <c r="A836" s="49" t="s">
        <v>1151</v>
      </c>
      <c r="B836" s="49">
        <v>2.996358361146306</v>
      </c>
      <c r="C836" s="49">
        <v>2.8467938195587892</v>
      </c>
      <c r="D836" s="49">
        <v>2.721239677815587</v>
      </c>
      <c r="E836" s="49">
        <v>2.6126776953171431</v>
      </c>
      <c r="F836" s="49">
        <v>2.5167017831850842</v>
      </c>
      <c r="G836" s="49">
        <v>2.4303829888546939</v>
      </c>
      <c r="H836" s="49">
        <v>2.351685607556838</v>
      </c>
      <c r="I836" s="49">
        <v>2.2791433138437789</v>
      </c>
      <c r="J836" s="49">
        <v>2.2116684901799419</v>
      </c>
      <c r="K836" s="49">
        <v>2.1484344049943789</v>
      </c>
      <c r="L836" s="49">
        <v>2.0887994235859262</v>
      </c>
      <c r="M836" s="49">
        <v>2.017754315982248</v>
      </c>
      <c r="N836" s="49">
        <v>1.9518205081104449</v>
      </c>
      <c r="O836" s="49">
        <v>1.889392215844961</v>
      </c>
      <c r="P836" s="49">
        <v>1.8301474718285471</v>
      </c>
      <c r="Q836" s="49">
        <v>1.7730730805505619</v>
      </c>
      <c r="R836" s="49">
        <v>1.7175535716395529</v>
      </c>
      <c r="S836" s="49">
        <v>1.664796765527327</v>
      </c>
      <c r="T836" s="49">
        <v>1.6138853248198719</v>
      </c>
      <c r="U836" s="49">
        <v>1.564945491306815</v>
      </c>
      <c r="V836" s="49">
        <v>1.517243023757586</v>
      </c>
      <c r="W836" s="49">
        <v>1.469301921256126</v>
      </c>
      <c r="X836" s="49">
        <v>1.4221292859206911</v>
      </c>
      <c r="Y836" s="49">
        <v>1.3767792003968271</v>
      </c>
      <c r="Z836" s="49">
        <v>1.337135095581516</v>
      </c>
      <c r="AA836" s="49">
        <v>1.2739495507923659</v>
      </c>
      <c r="AB836" s="49">
        <v>1.230470443038937</v>
      </c>
      <c r="AC836" s="49">
        <v>1.188610238412281</v>
      </c>
      <c r="AD836" s="49">
        <v>1.1481935073501519</v>
      </c>
      <c r="AE836" s="49">
        <v>1.1090727378970071</v>
      </c>
      <c r="AF836" s="50">
        <v>1.0711227601276301</v>
      </c>
    </row>
    <row r="837" spans="1:32" hidden="1">
      <c r="A837" s="49" t="s">
        <v>1152</v>
      </c>
      <c r="B837" s="49">
        <v>3.202931678191471</v>
      </c>
      <c r="C837" s="49">
        <v>3.0418966598171262</v>
      </c>
      <c r="D837" s="49">
        <v>2.906870802119915</v>
      </c>
      <c r="E837" s="49">
        <v>2.7902490158584761</v>
      </c>
      <c r="F837" s="49">
        <v>2.6872567257128419</v>
      </c>
      <c r="G837" s="49">
        <v>2.5947199974754942</v>
      </c>
      <c r="H837" s="49">
        <v>2.5104328443566311</v>
      </c>
      <c r="I837" s="49">
        <v>2.43280628335885</v>
      </c>
      <c r="J837" s="49">
        <v>2.3606617214590901</v>
      </c>
      <c r="K837" s="49">
        <v>2.2931032808385261</v>
      </c>
      <c r="L837" s="49">
        <v>2.2294356709845742</v>
      </c>
      <c r="M837" s="49">
        <v>2.1534851930503178</v>
      </c>
      <c r="N837" s="49">
        <v>2.0830574343740502</v>
      </c>
      <c r="O837" s="49">
        <v>2.016413796952603</v>
      </c>
      <c r="P837" s="49">
        <v>1.953205165228092</v>
      </c>
      <c r="Q837" s="49">
        <v>1.892334897983837</v>
      </c>
      <c r="R837" s="49">
        <v>1.8331369515250759</v>
      </c>
      <c r="S837" s="49">
        <v>1.776917288667361</v>
      </c>
      <c r="T837" s="49">
        <v>1.722683378967796</v>
      </c>
      <c r="U837" s="49">
        <v>1.6705714066393871</v>
      </c>
      <c r="V837" s="49">
        <v>1.6197872413945511</v>
      </c>
      <c r="W837" s="49">
        <v>1.5687299771275469</v>
      </c>
      <c r="X837" s="49">
        <v>1.5185002207321669</v>
      </c>
      <c r="Y837" s="49">
        <v>1.4702383566554209</v>
      </c>
      <c r="Z837" s="49">
        <v>1.42814635142327</v>
      </c>
      <c r="AA837" s="49">
        <v>1.3605818176298179</v>
      </c>
      <c r="AB837" s="49">
        <v>1.3143332949283131</v>
      </c>
      <c r="AC837" s="49">
        <v>1.269834368672663</v>
      </c>
      <c r="AD837" s="49">
        <v>1.2268959087779061</v>
      </c>
      <c r="AE837" s="49">
        <v>1.185358892838569</v>
      </c>
      <c r="AF837" s="50">
        <v>1.145088392564392</v>
      </c>
    </row>
    <row r="838" spans="1:32" hidden="1">
      <c r="A838" s="49" t="s">
        <v>1153</v>
      </c>
      <c r="B838" s="49">
        <v>7.794134279194437</v>
      </c>
      <c r="C838" s="49">
        <v>7.4546765725039768</v>
      </c>
      <c r="D838" s="49">
        <v>7.1318802373024663</v>
      </c>
      <c r="E838" s="49">
        <v>6.8206429825464348</v>
      </c>
      <c r="F838" s="49">
        <v>6.5172080397104502</v>
      </c>
      <c r="G838" s="49">
        <v>6.2186796926653356</v>
      </c>
      <c r="H838" s="49">
        <v>5.9227306220835549</v>
      </c>
      <c r="I838" s="49">
        <v>5.6274158457496544</v>
      </c>
      <c r="J838" s="49">
        <v>5.3310488922359873</v>
      </c>
      <c r="K838" s="49">
        <v>5.0321157457786478</v>
      </c>
      <c r="L838" s="49">
        <v>4.7292123879360783</v>
      </c>
      <c r="M838" s="49">
        <v>4.6246688222393217</v>
      </c>
      <c r="N838" s="49">
        <v>4.5435096307958247</v>
      </c>
      <c r="O838" s="49">
        <v>4.4649142000022577</v>
      </c>
      <c r="P838" s="49">
        <v>4.3890460384323884</v>
      </c>
      <c r="Q838" s="49">
        <v>4.3166470091844857</v>
      </c>
      <c r="R838" s="49">
        <v>4.2454412847219443</v>
      </c>
      <c r="S838" s="49">
        <v>4.1757969546379723</v>
      </c>
      <c r="T838" s="49">
        <v>4.1116780352520053</v>
      </c>
      <c r="U838" s="49">
        <v>4.0467467858958779</v>
      </c>
      <c r="V838" s="49">
        <v>3.981464549919671</v>
      </c>
      <c r="W838" s="49">
        <v>3.924957831529913</v>
      </c>
      <c r="X838" s="49">
        <v>3.8707160796213822</v>
      </c>
      <c r="Y838" s="49">
        <v>3.817517484193746</v>
      </c>
      <c r="Z838" s="49">
        <v>3.7717329976067711</v>
      </c>
      <c r="AA838" s="49">
        <v>3.6691465733423501</v>
      </c>
      <c r="AB838" s="49">
        <v>3.611018620144189</v>
      </c>
      <c r="AC838" s="49">
        <v>3.554667520901245</v>
      </c>
      <c r="AD838" s="49">
        <v>3.4999228653011918</v>
      </c>
      <c r="AE838" s="49">
        <v>3.4466363368823032</v>
      </c>
      <c r="AF838" s="50">
        <v>3.3946780711603979</v>
      </c>
    </row>
    <row r="839" spans="1:32" hidden="1">
      <c r="A839" s="49" t="s">
        <v>1154</v>
      </c>
      <c r="B839" s="49">
        <v>11.990908905352571</v>
      </c>
      <c r="C839" s="49">
        <v>11.41810333525097</v>
      </c>
      <c r="D839" s="49">
        <v>10.897708512844501</v>
      </c>
      <c r="E839" s="49">
        <v>10.41268246325982</v>
      </c>
      <c r="F839" s="49">
        <v>9.9521758993374672</v>
      </c>
      <c r="G839" s="49">
        <v>9.508802204646468</v>
      </c>
      <c r="H839" s="49">
        <v>9.0772505523387679</v>
      </c>
      <c r="I839" s="49">
        <v>8.6535209138062008</v>
      </c>
      <c r="J839" s="49">
        <v>8.2344737677973487</v>
      </c>
      <c r="K839" s="49">
        <v>7.8175505120059752</v>
      </c>
      <c r="L839" s="49">
        <v>7.4005917581183533</v>
      </c>
      <c r="M839" s="49">
        <v>7.1921242147323277</v>
      </c>
      <c r="N839" s="49">
        <v>7.0119410650312748</v>
      </c>
      <c r="O839" s="49">
        <v>6.8499662683237057</v>
      </c>
      <c r="P839" s="49">
        <v>6.7020351061623744</v>
      </c>
      <c r="Q839" s="49">
        <v>6.5655924616643171</v>
      </c>
      <c r="R839" s="49">
        <v>6.4398130659955601</v>
      </c>
      <c r="S839" s="49">
        <v>6.3205160737085189</v>
      </c>
      <c r="T839" s="49">
        <v>6.2080623476849128</v>
      </c>
      <c r="U839" s="49">
        <v>6.1030230310612037</v>
      </c>
      <c r="V839" s="49">
        <v>6.0000408181777249</v>
      </c>
      <c r="W839" s="49">
        <v>5.8815479467544094</v>
      </c>
      <c r="X839" s="49">
        <v>5.7681712473747204</v>
      </c>
      <c r="Y839" s="49">
        <v>5.6620262758020283</v>
      </c>
      <c r="Z839" s="49">
        <v>5.5672854586051699</v>
      </c>
      <c r="AA839" s="49">
        <v>5.4243131035422838</v>
      </c>
      <c r="AB839" s="49">
        <v>5.3273204586398712</v>
      </c>
      <c r="AC839" s="49">
        <v>5.2352772147423892</v>
      </c>
      <c r="AD839" s="49">
        <v>5.1475319831965622</v>
      </c>
      <c r="AE839" s="49">
        <v>5.0635517390025608</v>
      </c>
      <c r="AF839" s="50">
        <v>4.98289502999069</v>
      </c>
    </row>
    <row r="840" spans="1:32" hidden="1">
      <c r="A840" s="49" t="s">
        <v>1155</v>
      </c>
      <c r="B840" s="49">
        <v>15.54559423753239</v>
      </c>
      <c r="C840" s="49">
        <v>14.82154076741444</v>
      </c>
      <c r="D840" s="49">
        <v>14.171278824350001</v>
      </c>
      <c r="E840" s="49">
        <v>13.571646979659461</v>
      </c>
      <c r="F840" s="49">
        <v>13.00797412489967</v>
      </c>
      <c r="G840" s="49">
        <v>12.470342428085649</v>
      </c>
      <c r="H840" s="49">
        <v>11.951690146858869</v>
      </c>
      <c r="I840" s="49">
        <v>11.44676628609783</v>
      </c>
      <c r="J840" s="49">
        <v>10.9515163760954</v>
      </c>
      <c r="K840" s="49">
        <v>10.46270220457078</v>
      </c>
      <c r="L840" s="49">
        <v>9.9776558353601779</v>
      </c>
      <c r="M840" s="49">
        <v>9.6930483661604754</v>
      </c>
      <c r="N840" s="49">
        <v>9.448304937290656</v>
      </c>
      <c r="O840" s="49">
        <v>9.2292171245263468</v>
      </c>
      <c r="P840" s="49">
        <v>9.0299145127160045</v>
      </c>
      <c r="Q840" s="49">
        <v>8.8467964343286223</v>
      </c>
      <c r="R840" s="49">
        <v>8.6787029774880367</v>
      </c>
      <c r="S840" s="49">
        <v>8.51973557710064</v>
      </c>
      <c r="T840" s="49">
        <v>8.3704067948216032</v>
      </c>
      <c r="U840" s="49">
        <v>8.2315264085845445</v>
      </c>
      <c r="V840" s="49">
        <v>8.0955306898775685</v>
      </c>
      <c r="W840" s="49">
        <v>7.9375778611202303</v>
      </c>
      <c r="X840" s="49">
        <v>7.7868342854515884</v>
      </c>
      <c r="Y840" s="49">
        <v>7.6462931001572372</v>
      </c>
      <c r="Z840" s="49">
        <v>7.5218566412547636</v>
      </c>
      <c r="AA840" s="49">
        <v>7.3292294387850774</v>
      </c>
      <c r="AB840" s="49">
        <v>7.2015805550044902</v>
      </c>
      <c r="AC840" s="49">
        <v>7.0809209559254231</v>
      </c>
      <c r="AD840" s="49">
        <v>6.9663329092064803</v>
      </c>
      <c r="AE840" s="49">
        <v>6.8570655381195529</v>
      </c>
      <c r="AF840" s="50">
        <v>6.7524970504863644</v>
      </c>
    </row>
    <row r="841" spans="1:32" hidden="1">
      <c r="A841" s="49" t="s">
        <v>1156</v>
      </c>
      <c r="B841" s="49">
        <v>5.7535369761823834</v>
      </c>
      <c r="C841" s="49">
        <v>5.3588976620974318</v>
      </c>
      <c r="D841" s="49">
        <v>4.9892482313887534</v>
      </c>
      <c r="E841" s="49">
        <v>4.6368262621456964</v>
      </c>
      <c r="F841" s="49">
        <v>4.2967215407782273</v>
      </c>
      <c r="G841" s="49">
        <v>3.9656396826210338</v>
      </c>
      <c r="H841" s="49">
        <v>3.641264969613411</v>
      </c>
      <c r="I841" s="49">
        <v>3.321906298893095</v>
      </c>
      <c r="J841" s="49">
        <v>3.0062883602945969</v>
      </c>
      <c r="K841" s="49">
        <v>2.6934223537723279</v>
      </c>
      <c r="L841" s="49">
        <v>2.3825226624912301</v>
      </c>
      <c r="M841" s="49">
        <v>2.3198258697408281</v>
      </c>
      <c r="N841" s="49">
        <v>2.261141068185534</v>
      </c>
      <c r="O841" s="49">
        <v>2.2051260091290161</v>
      </c>
      <c r="P841" s="49">
        <v>2.1515358467689349</v>
      </c>
      <c r="Q841" s="49">
        <v>2.099516677445143</v>
      </c>
      <c r="R841" s="49">
        <v>2.0485503702150658</v>
      </c>
      <c r="S841" s="49">
        <v>1.999717536954418</v>
      </c>
      <c r="T841" s="49">
        <v>1.952234613833846</v>
      </c>
      <c r="U841" s="49">
        <v>1.9062324906410959</v>
      </c>
      <c r="V841" s="49">
        <v>1.861076835879562</v>
      </c>
      <c r="W841" s="49">
        <v>1.81541189071425</v>
      </c>
      <c r="X841" s="49">
        <v>1.770208350456359</v>
      </c>
      <c r="Y841" s="49">
        <v>1.7264247265253709</v>
      </c>
      <c r="Z841" s="49">
        <v>1.687594197395418</v>
      </c>
      <c r="AA841" s="49">
        <v>1.627210385021326</v>
      </c>
      <c r="AB841" s="49">
        <v>1.584461820533559</v>
      </c>
      <c r="AC841" s="49">
        <v>1.542998711868854</v>
      </c>
      <c r="AD841" s="49">
        <v>1.5026769201891601</v>
      </c>
      <c r="AE841" s="49">
        <v>1.463375621350671</v>
      </c>
      <c r="AF841" s="50">
        <v>1.4249926275907829</v>
      </c>
    </row>
    <row r="842" spans="1:32" hidden="1">
      <c r="A842" s="49" t="s">
        <v>1157</v>
      </c>
      <c r="B842" s="49">
        <v>5.9736726835818104</v>
      </c>
      <c r="C842" s="49">
        <v>5.5642000811880541</v>
      </c>
      <c r="D842" s="49">
        <v>5.1811393167482631</v>
      </c>
      <c r="E842" s="49">
        <v>4.8162403084545664</v>
      </c>
      <c r="F842" s="49">
        <v>4.4642823523215167</v>
      </c>
      <c r="G842" s="49">
        <v>4.1217608776108898</v>
      </c>
      <c r="H842" s="49">
        <v>3.7862106486843699</v>
      </c>
      <c r="I842" s="49">
        <v>3.4558296734599452</v>
      </c>
      <c r="J842" s="49">
        <v>3.1292573697184141</v>
      </c>
      <c r="K842" s="49">
        <v>2.805437217661809</v>
      </c>
      <c r="L842" s="49">
        <v>2.4835282265155039</v>
      </c>
      <c r="M842" s="49">
        <v>2.41798998534441</v>
      </c>
      <c r="N842" s="49">
        <v>2.3566818545983108</v>
      </c>
      <c r="O842" s="49">
        <v>2.298187926892421</v>
      </c>
      <c r="P842" s="49">
        <v>2.2422508246861961</v>
      </c>
      <c r="Q842" s="49">
        <v>2.1879693889378431</v>
      </c>
      <c r="R842" s="49">
        <v>2.1347967469006299</v>
      </c>
      <c r="S842" s="49">
        <v>2.0838756464723129</v>
      </c>
      <c r="T842" s="49">
        <v>2.0343786937293031</v>
      </c>
      <c r="U842" s="49">
        <v>1.9864449070551</v>
      </c>
      <c r="V842" s="49">
        <v>1.939404111060302</v>
      </c>
      <c r="W842" s="49">
        <v>1.89182952586574</v>
      </c>
      <c r="X842" s="49">
        <v>1.844739871441802</v>
      </c>
      <c r="Y842" s="49">
        <v>1.799148278361113</v>
      </c>
      <c r="Z842" s="49">
        <v>1.758788588647598</v>
      </c>
      <c r="AA842" s="49">
        <v>1.69564664401105</v>
      </c>
      <c r="AB842" s="49">
        <v>1.651140934438091</v>
      </c>
      <c r="AC842" s="49">
        <v>1.6079899450589401</v>
      </c>
      <c r="AD842" s="49">
        <v>1.566040902757901</v>
      </c>
      <c r="AE842" s="49">
        <v>1.525165746857813</v>
      </c>
      <c r="AF842" s="50">
        <v>1.4852561707944441</v>
      </c>
    </row>
    <row r="843" spans="1:32" hidden="1">
      <c r="A843" s="49" t="s">
        <v>1158</v>
      </c>
      <c r="B843" s="49">
        <v>6.3023736167425159</v>
      </c>
      <c r="C843" s="49">
        <v>5.8707373433056143</v>
      </c>
      <c r="D843" s="49">
        <v>5.4674705015129899</v>
      </c>
      <c r="E843" s="49">
        <v>5.083711182566848</v>
      </c>
      <c r="F843" s="49">
        <v>4.7138520258749042</v>
      </c>
      <c r="G843" s="49">
        <v>4.3541292537310108</v>
      </c>
      <c r="H843" s="49">
        <v>4.001895540122816</v>
      </c>
      <c r="I843" s="49">
        <v>3.655215964820473</v>
      </c>
      <c r="J843" s="49">
        <v>3.3126296996480948</v>
      </c>
      <c r="K843" s="49">
        <v>2.9730024623766602</v>
      </c>
      <c r="L843" s="49">
        <v>2.6354314120873861</v>
      </c>
      <c r="M843" s="49">
        <v>2.56560314008038</v>
      </c>
      <c r="N843" s="49">
        <v>2.500339461288982</v>
      </c>
      <c r="O843" s="49">
        <v>2.4381113379556099</v>
      </c>
      <c r="P843" s="49">
        <v>2.378642052399814</v>
      </c>
      <c r="Q843" s="49">
        <v>2.3209579101169311</v>
      </c>
      <c r="R843" s="49">
        <v>2.264467929799832</v>
      </c>
      <c r="S843" s="49">
        <v>2.2104099935183479</v>
      </c>
      <c r="T843" s="49">
        <v>2.1578894777653859</v>
      </c>
      <c r="U843" s="49">
        <v>2.1070577841590721</v>
      </c>
      <c r="V843" s="49">
        <v>2.0571897968345252</v>
      </c>
      <c r="W843" s="49">
        <v>2.006740013763384</v>
      </c>
      <c r="X843" s="49">
        <v>1.9568112519295091</v>
      </c>
      <c r="Y843" s="49">
        <v>1.9085003327176251</v>
      </c>
      <c r="Z843" s="49">
        <v>1.8658486539695971</v>
      </c>
      <c r="AA843" s="49">
        <v>1.7985314343932739</v>
      </c>
      <c r="AB843" s="49">
        <v>1.7513844001710059</v>
      </c>
      <c r="AC843" s="49">
        <v>1.705698433282286</v>
      </c>
      <c r="AD843" s="49">
        <v>1.661307588360617</v>
      </c>
      <c r="AE843" s="49">
        <v>1.6180727641038379</v>
      </c>
      <c r="AF843" s="50">
        <v>1.575876317847047</v>
      </c>
    </row>
    <row r="844" spans="1:32" hidden="1">
      <c r="A844" s="49" t="s">
        <v>1159</v>
      </c>
      <c r="B844" s="49">
        <v>3.8016879749275718</v>
      </c>
      <c r="C844" s="49">
        <v>3.6028625046725362</v>
      </c>
      <c r="D844" s="49">
        <v>3.4370249824719412</v>
      </c>
      <c r="E844" s="49">
        <v>3.2945329037426352</v>
      </c>
      <c r="F844" s="49">
        <v>3.169333155484912</v>
      </c>
      <c r="G844" s="49">
        <v>3.0574021943981129</v>
      </c>
      <c r="H844" s="49">
        <v>2.955943681457406</v>
      </c>
      <c r="I844" s="49">
        <v>2.8629434614451248</v>
      </c>
      <c r="J844" s="49">
        <v>2.776907584293395</v>
      </c>
      <c r="K844" s="49">
        <v>2.6967004316702829</v>
      </c>
      <c r="L844" s="49">
        <v>2.6214405991716361</v>
      </c>
      <c r="M844" s="49">
        <v>2.5311986683779151</v>
      </c>
      <c r="N844" s="49">
        <v>2.4479496739418281</v>
      </c>
      <c r="O844" s="49">
        <v>2.3694711880195478</v>
      </c>
      <c r="P844" s="49">
        <v>2.2953178166724229</v>
      </c>
      <c r="Q844" s="49">
        <v>2.2240880668718339</v>
      </c>
      <c r="R844" s="49">
        <v>2.1549311209543549</v>
      </c>
      <c r="S844" s="49">
        <v>2.0895183011074621</v>
      </c>
      <c r="T844" s="49">
        <v>2.0265811785886418</v>
      </c>
      <c r="U844" s="49">
        <v>1.9662949094910669</v>
      </c>
      <c r="V844" s="49">
        <v>1.907644751514485</v>
      </c>
      <c r="W844" s="49">
        <v>1.848628775961846</v>
      </c>
      <c r="X844" s="49">
        <v>1.7905943933385471</v>
      </c>
      <c r="Y844" s="49">
        <v>1.7349983522091279</v>
      </c>
      <c r="Z844" s="49">
        <v>1.6872030416007719</v>
      </c>
      <c r="AA844" s="49">
        <v>1.606822935277344</v>
      </c>
      <c r="AB844" s="49">
        <v>1.5535802355850139</v>
      </c>
      <c r="AC844" s="49">
        <v>1.5024943782245661</v>
      </c>
      <c r="AD844" s="49">
        <v>1.4533225714919771</v>
      </c>
      <c r="AE844" s="49">
        <v>1.405860759773971</v>
      </c>
      <c r="AF844" s="50">
        <v>1.3599358845297269</v>
      </c>
    </row>
    <row r="845" spans="1:32" hidden="1">
      <c r="A845" s="49" t="s">
        <v>1160</v>
      </c>
      <c r="B845" s="49">
        <v>6.8944936944032111</v>
      </c>
      <c r="C845" s="49">
        <v>6.4223422931902832</v>
      </c>
      <c r="D845" s="49">
        <v>5.985486210885723</v>
      </c>
      <c r="E845" s="49">
        <v>5.5729535550120239</v>
      </c>
      <c r="F845" s="49">
        <v>5.177806704206728</v>
      </c>
      <c r="G845" s="49">
        <v>4.7953928115293376</v>
      </c>
      <c r="H845" s="49">
        <v>4.4224423633367183</v>
      </c>
      <c r="I845" s="49">
        <v>4.0565683556489409</v>
      </c>
      <c r="J845" s="49">
        <v>3.695970945612038</v>
      </c>
      <c r="K845" s="49">
        <v>3.33925462120065</v>
      </c>
      <c r="L845" s="49">
        <v>2.9853103698207</v>
      </c>
      <c r="M845" s="49">
        <v>2.9040347328716338</v>
      </c>
      <c r="N845" s="49">
        <v>2.8285459871922911</v>
      </c>
      <c r="O845" s="49">
        <v>2.7568961524438151</v>
      </c>
      <c r="P845" s="49">
        <v>2.6887306802622302</v>
      </c>
      <c r="Q845" s="49">
        <v>2.6228101048629959</v>
      </c>
      <c r="R845" s="49">
        <v>2.5583823702573718</v>
      </c>
      <c r="S845" s="49">
        <v>2.497018076505181</v>
      </c>
      <c r="T845" s="49">
        <v>2.437579539583473</v>
      </c>
      <c r="U845" s="49">
        <v>2.3802575786843359</v>
      </c>
      <c r="V845" s="49">
        <v>2.3241309655465701</v>
      </c>
      <c r="W845" s="49">
        <v>2.267229915219533</v>
      </c>
      <c r="X845" s="49">
        <v>2.2109643297444368</v>
      </c>
      <c r="Y845" s="49">
        <v>2.1567264053045609</v>
      </c>
      <c r="Z845" s="49">
        <v>2.1096463356073678</v>
      </c>
      <c r="AA845" s="49">
        <v>2.0312339862400979</v>
      </c>
      <c r="AB845" s="49">
        <v>1.9783970824632959</v>
      </c>
      <c r="AC845" s="49">
        <v>1.927391095229765</v>
      </c>
      <c r="AD845" s="49">
        <v>1.878006120669004</v>
      </c>
      <c r="AE845" s="49">
        <v>1.8300662324313739</v>
      </c>
      <c r="AF845" s="50">
        <v>1.7834226643463571</v>
      </c>
    </row>
    <row r="846" spans="1:32" hidden="1">
      <c r="A846" s="49" t="s">
        <v>1161</v>
      </c>
      <c r="B846" s="49">
        <v>2.9046759260858179</v>
      </c>
      <c r="C846" s="49">
        <v>2.8203843903337522</v>
      </c>
      <c r="D846" s="49">
        <v>2.7454764611638458</v>
      </c>
      <c r="E846" s="49">
        <v>2.6778975241716649</v>
      </c>
      <c r="F846" s="49">
        <v>2.6161915266485321</v>
      </c>
      <c r="G846" s="49">
        <v>2.5592912030671591</v>
      </c>
      <c r="H846" s="49">
        <v>2.5063923043899181</v>
      </c>
      <c r="I846" s="49">
        <v>2.4568745918787132</v>
      </c>
      <c r="J846" s="49">
        <v>2.4102502482573058</v>
      </c>
      <c r="K846" s="49">
        <v>2.366129072695367</v>
      </c>
      <c r="L846" s="49">
        <v>2.3241943332102939</v>
      </c>
      <c r="M846" s="49">
        <v>2.2624511105822589</v>
      </c>
      <c r="N846" s="49">
        <v>2.213242697036216</v>
      </c>
      <c r="O846" s="49">
        <v>2.1656929273744532</v>
      </c>
      <c r="P846" s="49">
        <v>2.1198686931010382</v>
      </c>
      <c r="Q846" s="49">
        <v>2.0761332246945772</v>
      </c>
      <c r="R846" s="49">
        <v>2.033300499894422</v>
      </c>
      <c r="S846" s="49">
        <v>1.9915484726466719</v>
      </c>
      <c r="T846" s="49">
        <v>1.9528831743619199</v>
      </c>
      <c r="U846" s="49">
        <v>1.9140595558954221</v>
      </c>
      <c r="V846" s="49">
        <v>1.8753108351233949</v>
      </c>
      <c r="W846" s="49">
        <v>1.8412761635025829</v>
      </c>
      <c r="X846" s="49">
        <v>1.8085989513376139</v>
      </c>
      <c r="Y846" s="49">
        <v>1.776653528445624</v>
      </c>
      <c r="Z846" s="49">
        <v>1.7486210817326611</v>
      </c>
      <c r="AA846" s="49">
        <v>1.692415733637427</v>
      </c>
      <c r="AB846" s="49">
        <v>1.658669726993383</v>
      </c>
      <c r="AC846" s="49">
        <v>1.6260116997380201</v>
      </c>
      <c r="AD846" s="49">
        <v>1.594347333143922</v>
      </c>
      <c r="AE846" s="49">
        <v>1.5635942956496229</v>
      </c>
      <c r="AF846" s="50">
        <v>1.533680281314324</v>
      </c>
    </row>
    <row r="847" spans="1:32" hidden="1">
      <c r="A847" s="49" t="s">
        <v>1162</v>
      </c>
      <c r="B847" s="49">
        <v>3.5428581448062251</v>
      </c>
      <c r="C847" s="49">
        <v>3.4398138394079192</v>
      </c>
      <c r="D847" s="49">
        <v>3.3483241833079092</v>
      </c>
      <c r="E847" s="49">
        <v>3.265857669961338</v>
      </c>
      <c r="F847" s="49">
        <v>3.190620273241433</v>
      </c>
      <c r="G847" s="49">
        <v>3.1212969911470121</v>
      </c>
      <c r="H847" s="49">
        <v>3.056896886771165</v>
      </c>
      <c r="I847" s="49">
        <v>2.9966557459998899</v>
      </c>
      <c r="J847" s="49">
        <v>2.939972515260814</v>
      </c>
      <c r="K847" s="49">
        <v>2.886366418203747</v>
      </c>
      <c r="L847" s="49">
        <v>2.835447203196737</v>
      </c>
      <c r="M847" s="49">
        <v>2.7602041650153559</v>
      </c>
      <c r="N847" s="49">
        <v>2.7003882625270021</v>
      </c>
      <c r="O847" s="49">
        <v>2.642609522362986</v>
      </c>
      <c r="P847" s="49">
        <v>2.5869506285692818</v>
      </c>
      <c r="Q847" s="49">
        <v>2.5338592120711292</v>
      </c>
      <c r="R847" s="49">
        <v>2.4818750672808449</v>
      </c>
      <c r="S847" s="49">
        <v>2.4312175439297761</v>
      </c>
      <c r="T847" s="49">
        <v>2.3843575639375469</v>
      </c>
      <c r="U847" s="49">
        <v>2.3372987983433511</v>
      </c>
      <c r="V847" s="49">
        <v>2.290328510909287</v>
      </c>
      <c r="W847" s="49">
        <v>2.2491755586202848</v>
      </c>
      <c r="X847" s="49">
        <v>2.2096787451577291</v>
      </c>
      <c r="Y847" s="49">
        <v>2.1710672815701111</v>
      </c>
      <c r="Z847" s="49">
        <v>2.1372583272493921</v>
      </c>
      <c r="AA847" s="49">
        <v>2.0687436767751972</v>
      </c>
      <c r="AB847" s="49">
        <v>2.0278698944514688</v>
      </c>
      <c r="AC847" s="49">
        <v>1.988320240582002</v>
      </c>
      <c r="AD847" s="49">
        <v>1.94997835077767</v>
      </c>
      <c r="AE847" s="49">
        <v>1.912742638810101</v>
      </c>
      <c r="AF847" s="50">
        <v>1.8765238774990629</v>
      </c>
    </row>
    <row r="848" spans="1:32" hidden="1">
      <c r="A848" s="49" t="s">
        <v>1163</v>
      </c>
      <c r="B848" s="49">
        <v>5.2206634231451208</v>
      </c>
      <c r="C848" s="49">
        <v>5.0682627090229708</v>
      </c>
      <c r="D848" s="49">
        <v>4.9331433242878306</v>
      </c>
      <c r="E848" s="49">
        <v>4.8115181948567276</v>
      </c>
      <c r="F848" s="49">
        <v>4.7007035344958634</v>
      </c>
      <c r="G848" s="49">
        <v>4.5987321834991484</v>
      </c>
      <c r="H848" s="49">
        <v>4.5041217846983592</v>
      </c>
      <c r="I848" s="49">
        <v>4.4157291567792782</v>
      </c>
      <c r="J848" s="49">
        <v>4.3326552039218136</v>
      </c>
      <c r="K848" s="49">
        <v>4.2541807618374916</v>
      </c>
      <c r="L848" s="49">
        <v>4.179722087883432</v>
      </c>
      <c r="M848" s="49">
        <v>4.0690476133749014</v>
      </c>
      <c r="N848" s="49">
        <v>3.9814352359675071</v>
      </c>
      <c r="O848" s="49">
        <v>3.8968422409235601</v>
      </c>
      <c r="P848" s="49">
        <v>3.8153918107632712</v>
      </c>
      <c r="Q848" s="49">
        <v>3.7377529588700469</v>
      </c>
      <c r="R848" s="49">
        <v>3.661740749395594</v>
      </c>
      <c r="S848" s="49">
        <v>3.5876831315484909</v>
      </c>
      <c r="T848" s="49">
        <v>3.5192747159767181</v>
      </c>
      <c r="U848" s="49">
        <v>3.4505387297530739</v>
      </c>
      <c r="V848" s="49">
        <v>3.3819052072004481</v>
      </c>
      <c r="W848" s="49">
        <v>3.322015270500668</v>
      </c>
      <c r="X848" s="49">
        <v>3.2645640233182651</v>
      </c>
      <c r="Y848" s="49">
        <v>3.208398669963481</v>
      </c>
      <c r="Z848" s="49">
        <v>3.1593713191567381</v>
      </c>
      <c r="AA848" s="49">
        <v>3.058458023103154</v>
      </c>
      <c r="AB848" s="49">
        <v>2.9988068089332072</v>
      </c>
      <c r="AC848" s="49">
        <v>2.941096763501077</v>
      </c>
      <c r="AD848" s="49">
        <v>2.885153195490334</v>
      </c>
      <c r="AE848" s="49">
        <v>2.830823535065814</v>
      </c>
      <c r="AF848" s="50">
        <v>2.7779737092426942</v>
      </c>
    </row>
    <row r="849" spans="1:32" hidden="1">
      <c r="A849" s="49" t="s">
        <v>1164</v>
      </c>
      <c r="B849" s="49">
        <v>3.8514787296105788</v>
      </c>
      <c r="C849" s="49">
        <v>3.7148547991900269</v>
      </c>
      <c r="D849" s="49">
        <v>3.5999142423416401</v>
      </c>
      <c r="E849" s="49">
        <v>3.500395067094634</v>
      </c>
      <c r="F849" s="49">
        <v>3.4123741815605371</v>
      </c>
      <c r="G849" s="49">
        <v>3.3332392650449569</v>
      </c>
      <c r="H849" s="49">
        <v>3.2611675802224651</v>
      </c>
      <c r="I849" s="49">
        <v>3.194839350120465</v>
      </c>
      <c r="J849" s="49">
        <v>3.133269793626178</v>
      </c>
      <c r="K849" s="49">
        <v>3.0757055407215539</v>
      </c>
      <c r="L849" s="49">
        <v>3.0215580119210141</v>
      </c>
      <c r="M849" s="49">
        <v>2.9228173784502718</v>
      </c>
      <c r="N849" s="49">
        <v>2.8367414327862628</v>
      </c>
      <c r="O849" s="49">
        <v>2.7589458831017102</v>
      </c>
      <c r="P849" s="49">
        <v>2.687593514235628</v>
      </c>
      <c r="Q849" s="49">
        <v>2.6215469591927039</v>
      </c>
      <c r="R849" s="49">
        <v>2.5604077046540161</v>
      </c>
      <c r="S849" s="49">
        <v>2.5023827346718051</v>
      </c>
      <c r="T849" s="49">
        <v>2.447590650846474</v>
      </c>
      <c r="U849" s="49">
        <v>2.3962359854956921</v>
      </c>
      <c r="V849" s="49">
        <v>2.346070692427102</v>
      </c>
      <c r="W849" s="49">
        <v>2.2898535029313138</v>
      </c>
      <c r="X849" s="49">
        <v>2.2361041546568332</v>
      </c>
      <c r="Y849" s="49">
        <v>2.185666999673197</v>
      </c>
      <c r="Z849" s="49">
        <v>2.1402181375361158</v>
      </c>
      <c r="AA849" s="49">
        <v>2.075404517029543</v>
      </c>
      <c r="AB849" s="49">
        <v>2.0296822779013328</v>
      </c>
      <c r="AC849" s="49">
        <v>1.986259468710398</v>
      </c>
      <c r="AD849" s="49">
        <v>1.944852545646383</v>
      </c>
      <c r="AE849" s="49">
        <v>1.905228882179941</v>
      </c>
      <c r="AF849" s="50">
        <v>1.867195288579409</v>
      </c>
    </row>
    <row r="850" spans="1:32" hidden="1">
      <c r="A850" s="49" t="s">
        <v>1165</v>
      </c>
      <c r="B850" s="49">
        <v>4.7035550164591102</v>
      </c>
      <c r="C850" s="49">
        <v>4.533938564641586</v>
      </c>
      <c r="D850" s="49">
        <v>4.3919557967588796</v>
      </c>
      <c r="E850" s="49">
        <v>4.269620450880776</v>
      </c>
      <c r="F850" s="49">
        <v>4.1619292436366617</v>
      </c>
      <c r="G850" s="49">
        <v>4.0655506180993131</v>
      </c>
      <c r="H850" s="49">
        <v>3.9781600327359379</v>
      </c>
      <c r="I850" s="49">
        <v>3.8980744089654822</v>
      </c>
      <c r="J850" s="49">
        <v>3.8240379130892719</v>
      </c>
      <c r="K850" s="49">
        <v>3.7550898466578189</v>
      </c>
      <c r="L850" s="49">
        <v>3.690479680138528</v>
      </c>
      <c r="M850" s="49">
        <v>3.5694341848227369</v>
      </c>
      <c r="N850" s="49">
        <v>3.464492081477907</v>
      </c>
      <c r="O850" s="49">
        <v>3.3700643779794142</v>
      </c>
      <c r="P850" s="49">
        <v>3.283809937958496</v>
      </c>
      <c r="Q850" s="49">
        <v>3.2042798626924709</v>
      </c>
      <c r="R850" s="49">
        <v>3.130967554570411</v>
      </c>
      <c r="S850" s="49">
        <v>3.061586924716778</v>
      </c>
      <c r="T850" s="49">
        <v>2.996290601503</v>
      </c>
      <c r="U850" s="49">
        <v>2.9353409075819838</v>
      </c>
      <c r="V850" s="49">
        <v>2.8758701688014519</v>
      </c>
      <c r="W850" s="49">
        <v>2.8086002346831709</v>
      </c>
      <c r="X850" s="49">
        <v>2.7444471728316011</v>
      </c>
      <c r="Y850" s="49">
        <v>2.684490188758244</v>
      </c>
      <c r="Z850" s="49">
        <v>2.630870860814718</v>
      </c>
      <c r="AA850" s="49">
        <v>2.5524955240225888</v>
      </c>
      <c r="AB850" s="49">
        <v>2.498465831712974</v>
      </c>
      <c r="AC850" s="49">
        <v>2.447343877271615</v>
      </c>
      <c r="AD850" s="49">
        <v>2.3987687173617971</v>
      </c>
      <c r="AE850" s="49">
        <v>2.3524443007614519</v>
      </c>
      <c r="AF850" s="50">
        <v>2.3081248342243428</v>
      </c>
    </row>
    <row r="851" spans="1:32" hidden="1">
      <c r="A851" s="49" t="s">
        <v>1166</v>
      </c>
      <c r="B851" s="49">
        <v>4.805695906519329</v>
      </c>
      <c r="C851" s="49">
        <v>4.5597683986757511</v>
      </c>
      <c r="D851" s="49">
        <v>4.3540314721616236</v>
      </c>
      <c r="E851" s="49">
        <v>4.1767383325553062</v>
      </c>
      <c r="F851" s="49">
        <v>4.0205147307575828</v>
      </c>
      <c r="G851" s="49">
        <v>3.8804588797832489</v>
      </c>
      <c r="H851" s="49">
        <v>3.75316403835693</v>
      </c>
      <c r="I851" s="49">
        <v>3.6361763886797762</v>
      </c>
      <c r="J851" s="49">
        <v>3.5276758878089232</v>
      </c>
      <c r="K851" s="49">
        <v>3.426279065153254</v>
      </c>
      <c r="L851" s="49">
        <v>3.3309121779383299</v>
      </c>
      <c r="M851" s="49">
        <v>3.2168969249231401</v>
      </c>
      <c r="N851" s="49">
        <v>3.1114278874068368</v>
      </c>
      <c r="O851" s="49">
        <v>3.0118004576851818</v>
      </c>
      <c r="P851" s="49">
        <v>2.9174704689880109</v>
      </c>
      <c r="Q851" s="49">
        <v>2.8267329209529821</v>
      </c>
      <c r="R851" s="49">
        <v>2.7385526660352091</v>
      </c>
      <c r="S851" s="49">
        <v>2.6549573923487961</v>
      </c>
      <c r="T851" s="49">
        <v>2.5744048556980301</v>
      </c>
      <c r="U851" s="49">
        <v>2.4971059211267632</v>
      </c>
      <c r="V851" s="49">
        <v>2.4218273996715372</v>
      </c>
      <c r="W851" s="49">
        <v>2.346125927770236</v>
      </c>
      <c r="X851" s="49">
        <v>2.271664905751456</v>
      </c>
      <c r="Y851" s="49">
        <v>2.2002132936538241</v>
      </c>
      <c r="Z851" s="49">
        <v>2.1382861463561609</v>
      </c>
      <c r="AA851" s="49">
        <v>2.0368204007260502</v>
      </c>
      <c r="AB851" s="49">
        <v>1.9683670824807189</v>
      </c>
      <c r="AC851" s="49">
        <v>1.90258327836729</v>
      </c>
      <c r="AD851" s="49">
        <v>1.8391750140255581</v>
      </c>
      <c r="AE851" s="49">
        <v>1.7778951722854359</v>
      </c>
      <c r="AF851" s="50">
        <v>1.718534133096806</v>
      </c>
    </row>
    <row r="852" spans="1:32" hidden="1">
      <c r="A852" s="49" t="s">
        <v>1167</v>
      </c>
      <c r="B852" s="49">
        <v>4.115703765448095</v>
      </c>
      <c r="C852" s="49">
        <v>3.9169727255690221</v>
      </c>
      <c r="D852" s="49">
        <v>3.7262936205866368</v>
      </c>
      <c r="E852" s="49">
        <v>3.5415051632056</v>
      </c>
      <c r="F852" s="49">
        <v>3.36105014243714</v>
      </c>
      <c r="G852" s="49">
        <v>3.1837631554431352</v>
      </c>
      <c r="H852" s="49">
        <v>3.0087431114233931</v>
      </c>
      <c r="I852" s="49">
        <v>2.8352729675085961</v>
      </c>
      <c r="J852" s="49">
        <v>2.6627671765871108</v>
      </c>
      <c r="K852" s="49">
        <v>2.49073610911335</v>
      </c>
      <c r="L852" s="49">
        <v>2.3187612566868712</v>
      </c>
      <c r="M852" s="49">
        <v>2.2677577009438021</v>
      </c>
      <c r="N852" s="49">
        <v>2.2273623310396391</v>
      </c>
      <c r="O852" s="49">
        <v>2.1881464471564258</v>
      </c>
      <c r="P852" s="49">
        <v>2.1501849174855741</v>
      </c>
      <c r="Q852" s="49">
        <v>2.1138149657009908</v>
      </c>
      <c r="R852" s="49">
        <v>2.078005403892432</v>
      </c>
      <c r="S852" s="49">
        <v>2.0429235341850132</v>
      </c>
      <c r="T852" s="49">
        <v>2.0103687608286491</v>
      </c>
      <c r="U852" s="49">
        <v>1.9774659852965391</v>
      </c>
      <c r="V852" s="49">
        <v>1.9444242875306861</v>
      </c>
      <c r="W852" s="49">
        <v>1.915336197482431</v>
      </c>
      <c r="X852" s="49">
        <v>1.8872980259808321</v>
      </c>
      <c r="Y852" s="49">
        <v>1.859755319662602</v>
      </c>
      <c r="Z852" s="49">
        <v>1.835603450638535</v>
      </c>
      <c r="AA852" s="49">
        <v>1.785658262179221</v>
      </c>
      <c r="AB852" s="49">
        <v>1.755936456359781</v>
      </c>
      <c r="AC852" s="49">
        <v>1.7270435895372711</v>
      </c>
      <c r="AD852" s="49">
        <v>1.69890272414349</v>
      </c>
      <c r="AE852" s="49">
        <v>1.671446927261746</v>
      </c>
      <c r="AF852" s="50">
        <v>1.644617622066912</v>
      </c>
    </row>
    <row r="853" spans="1:32" hidden="1">
      <c r="A853" s="49" t="s">
        <v>1168</v>
      </c>
      <c r="B853" s="49">
        <v>4.888723284205196</v>
      </c>
      <c r="C853" s="49">
        <v>4.6582108716680981</v>
      </c>
      <c r="D853" s="49">
        <v>4.4374893077985984</v>
      </c>
      <c r="E853" s="49">
        <v>4.2238384664064839</v>
      </c>
      <c r="F853" s="49">
        <v>4.0152906787186131</v>
      </c>
      <c r="G853" s="49">
        <v>3.810365513624653</v>
      </c>
      <c r="H853" s="49">
        <v>3.6079103922321112</v>
      </c>
      <c r="I853" s="49">
        <v>3.407000161301398</v>
      </c>
      <c r="J853" s="49">
        <v>3.20687124982706</v>
      </c>
      <c r="K853" s="49">
        <v>3.0068769983525749</v>
      </c>
      <c r="L853" s="49">
        <v>2.8064564263031748</v>
      </c>
      <c r="M853" s="49">
        <v>2.7446417778498282</v>
      </c>
      <c r="N853" s="49">
        <v>2.6959518489620962</v>
      </c>
      <c r="O853" s="49">
        <v>2.64871321020577</v>
      </c>
      <c r="P853" s="49">
        <v>2.6030178175973409</v>
      </c>
      <c r="Q853" s="49">
        <v>2.559282060744104</v>
      </c>
      <c r="R853" s="49">
        <v>2.5162297304451688</v>
      </c>
      <c r="S853" s="49">
        <v>2.4740674132441258</v>
      </c>
      <c r="T853" s="49">
        <v>2.4350191936744641</v>
      </c>
      <c r="U853" s="49">
        <v>2.3955298175688382</v>
      </c>
      <c r="V853" s="49">
        <v>2.3558579875120782</v>
      </c>
      <c r="W853" s="49">
        <v>2.3211120732264772</v>
      </c>
      <c r="X853" s="49">
        <v>2.287651139647533</v>
      </c>
      <c r="Y853" s="49">
        <v>2.254789741077043</v>
      </c>
      <c r="Z853" s="49">
        <v>2.226103689200706</v>
      </c>
      <c r="AA853" s="49">
        <v>2.1655507818448072</v>
      </c>
      <c r="AB853" s="49">
        <v>2.1299639109228181</v>
      </c>
      <c r="AC853" s="49">
        <v>2.0953884799353899</v>
      </c>
      <c r="AD853" s="49">
        <v>2.0617290601528042</v>
      </c>
      <c r="AE853" s="49">
        <v>2.0289026151094118</v>
      </c>
      <c r="AF853" s="50">
        <v>1.996836458517314</v>
      </c>
    </row>
    <row r="854" spans="1:32" hidden="1">
      <c r="A854" s="49" t="s">
        <v>1169</v>
      </c>
      <c r="B854" s="49">
        <v>6.9200773824026252</v>
      </c>
      <c r="C854" s="49">
        <v>6.6069262969438132</v>
      </c>
      <c r="D854" s="49">
        <v>6.3080498656298802</v>
      </c>
      <c r="E854" s="49">
        <v>6.0192408721137074</v>
      </c>
      <c r="F854" s="49">
        <v>5.7374286447653304</v>
      </c>
      <c r="G854" s="49">
        <v>5.4602748307580944</v>
      </c>
      <c r="H854" s="49">
        <v>5.185930013053806</v>
      </c>
      <c r="I854" s="49">
        <v>4.9128798647548253</v>
      </c>
      <c r="J854" s="49">
        <v>4.6398437507440082</v>
      </c>
      <c r="K854" s="49">
        <v>4.3657053597542888</v>
      </c>
      <c r="L854" s="49">
        <v>4.0894635780445601</v>
      </c>
      <c r="M854" s="49">
        <v>3.9991972546167229</v>
      </c>
      <c r="N854" s="49">
        <v>3.9286401393570971</v>
      </c>
      <c r="O854" s="49">
        <v>3.8602551762354489</v>
      </c>
      <c r="P854" s="49">
        <v>3.7941807892276072</v>
      </c>
      <c r="Q854" s="49">
        <v>3.7310429154593612</v>
      </c>
      <c r="R854" s="49">
        <v>3.6689241999258142</v>
      </c>
      <c r="S854" s="49">
        <v>3.6081352151642241</v>
      </c>
      <c r="T854" s="49">
        <v>3.5520183904011682</v>
      </c>
      <c r="U854" s="49">
        <v>3.4952313765803238</v>
      </c>
      <c r="V854" s="49">
        <v>3.4381629211913651</v>
      </c>
      <c r="W854" s="49">
        <v>3.3884968234055828</v>
      </c>
      <c r="X854" s="49">
        <v>3.340733363577272</v>
      </c>
      <c r="Y854" s="49">
        <v>3.2938415395944438</v>
      </c>
      <c r="Z854" s="49">
        <v>3.253188946487076</v>
      </c>
      <c r="AA854" s="49">
        <v>3.1646733449341129</v>
      </c>
      <c r="AB854" s="49">
        <v>3.1136126799167458</v>
      </c>
      <c r="AC854" s="49">
        <v>3.0640416974173958</v>
      </c>
      <c r="AD854" s="49">
        <v>3.015815850209262</v>
      </c>
      <c r="AE854" s="49">
        <v>2.968809287971335</v>
      </c>
      <c r="AF854" s="50">
        <v>2.9229117750804261</v>
      </c>
    </row>
    <row r="855" spans="1:32" hidden="1">
      <c r="A855" s="49" t="s">
        <v>1170</v>
      </c>
      <c r="B855" s="49">
        <v>5.1527202466976529</v>
      </c>
      <c r="C855" s="49">
        <v>4.8872289391263726</v>
      </c>
      <c r="D855" s="49">
        <v>4.6412827531122938</v>
      </c>
      <c r="E855" s="49">
        <v>4.4088287294887838</v>
      </c>
      <c r="F855" s="49">
        <v>4.1860453224317098</v>
      </c>
      <c r="G855" s="49">
        <v>3.9703624578478842</v>
      </c>
      <c r="H855" s="49">
        <v>3.7599641699575028</v>
      </c>
      <c r="I855" s="49">
        <v>3.553514730675857</v>
      </c>
      <c r="J855" s="49">
        <v>3.3499979354906539</v>
      </c>
      <c r="K855" s="49">
        <v>3.148617835699413</v>
      </c>
      <c r="L855" s="49">
        <v>2.9487347788767102</v>
      </c>
      <c r="M855" s="49">
        <v>2.867485935739853</v>
      </c>
      <c r="N855" s="49">
        <v>2.7966083731909972</v>
      </c>
      <c r="O855" s="49">
        <v>2.732414520993204</v>
      </c>
      <c r="P855" s="49">
        <v>2.6733804123042479</v>
      </c>
      <c r="Q855" s="49">
        <v>2.6185711361959481</v>
      </c>
      <c r="R855" s="49">
        <v>2.56768501952001</v>
      </c>
      <c r="S855" s="49">
        <v>2.519191538059951</v>
      </c>
      <c r="T855" s="49">
        <v>2.4732230857289879</v>
      </c>
      <c r="U855" s="49">
        <v>2.4299890973396652</v>
      </c>
      <c r="V855" s="49">
        <v>2.387527753719465</v>
      </c>
      <c r="W855" s="49">
        <v>2.3393896293635779</v>
      </c>
      <c r="X855" s="49">
        <v>2.2931459995860002</v>
      </c>
      <c r="Y855" s="49">
        <v>2.2495724175617382</v>
      </c>
      <c r="Z855" s="49">
        <v>2.2101984329315969</v>
      </c>
      <c r="AA855" s="49">
        <v>2.1531720715189859</v>
      </c>
      <c r="AB855" s="49">
        <v>2.1130145222296508</v>
      </c>
      <c r="AC855" s="49">
        <v>2.074692555405981</v>
      </c>
      <c r="AD855" s="49">
        <v>2.0379679216931819</v>
      </c>
      <c r="AE855" s="49">
        <v>2.0026456706734739</v>
      </c>
      <c r="AF855" s="50">
        <v>1.9685643500730921</v>
      </c>
    </row>
    <row r="856" spans="1:32" hidden="1">
      <c r="A856" s="49" t="s">
        <v>1171</v>
      </c>
      <c r="B856" s="49">
        <v>5.8027417346381842</v>
      </c>
      <c r="C856" s="49">
        <v>5.5124323571571079</v>
      </c>
      <c r="D856" s="49">
        <v>5.2469001467457366</v>
      </c>
      <c r="E856" s="49">
        <v>4.9987398624682946</v>
      </c>
      <c r="F856" s="49">
        <v>4.7632913161328201</v>
      </c>
      <c r="G856" s="49">
        <v>4.5374340260408212</v>
      </c>
      <c r="H856" s="49">
        <v>4.3189756536256834</v>
      </c>
      <c r="I856" s="49">
        <v>4.1063153770904641</v>
      </c>
      <c r="J856" s="49">
        <v>3.8982464412223359</v>
      </c>
      <c r="K856" s="49">
        <v>3.693834269699571</v>
      </c>
      <c r="L856" s="49">
        <v>3.4923379908610088</v>
      </c>
      <c r="M856" s="49">
        <v>3.3944062837546412</v>
      </c>
      <c r="N856" s="49">
        <v>3.3095973447470972</v>
      </c>
      <c r="O856" s="49">
        <v>3.2332393339539851</v>
      </c>
      <c r="P856" s="49">
        <v>3.1634018364255891</v>
      </c>
      <c r="Q856" s="49">
        <v>3.098900735139019</v>
      </c>
      <c r="R856" s="49">
        <v>3.0393543573898878</v>
      </c>
      <c r="S856" s="49">
        <v>2.9828233393040202</v>
      </c>
      <c r="T856" s="49">
        <v>2.9294759289613488</v>
      </c>
      <c r="U856" s="49">
        <v>2.8795780615396658</v>
      </c>
      <c r="V856" s="49">
        <v>2.83064321481536</v>
      </c>
      <c r="W856" s="49">
        <v>2.7744792503213751</v>
      </c>
      <c r="X856" s="49">
        <v>2.7207038949881972</v>
      </c>
      <c r="Y856" s="49">
        <v>2.6703015869361701</v>
      </c>
      <c r="Z856" s="49">
        <v>2.625213572943395</v>
      </c>
      <c r="AA856" s="49">
        <v>2.5577229527278229</v>
      </c>
      <c r="AB856" s="49">
        <v>2.5116164516814301</v>
      </c>
      <c r="AC856" s="49">
        <v>2.467827910709024</v>
      </c>
      <c r="AD856" s="49">
        <v>2.4260559024412749</v>
      </c>
      <c r="AE856" s="49">
        <v>2.3860538039807619</v>
      </c>
      <c r="AF856" s="50">
        <v>2.3476173904814979</v>
      </c>
    </row>
    <row r="857" spans="1:32" hidden="1">
      <c r="A857" s="49" t="s">
        <v>1172</v>
      </c>
      <c r="B857" s="49">
        <v>8.9740909738130252</v>
      </c>
      <c r="C857" s="49">
        <v>8.362149918616268</v>
      </c>
      <c r="D857" s="49">
        <v>7.7949020341488229</v>
      </c>
      <c r="E857" s="49">
        <v>7.2580739077300009</v>
      </c>
      <c r="F857" s="49">
        <v>6.7426169148547874</v>
      </c>
      <c r="G857" s="49">
        <v>6.2424408769416244</v>
      </c>
      <c r="H857" s="49">
        <v>5.7532459855297926</v>
      </c>
      <c r="I857" s="49">
        <v>5.2718736238857318</v>
      </c>
      <c r="J857" s="49">
        <v>4.7959233664663454</v>
      </c>
      <c r="K857" s="49">
        <v>4.3235157543240561</v>
      </c>
      <c r="L857" s="49">
        <v>3.8531392879216861</v>
      </c>
      <c r="M857" s="49">
        <v>3.7491767628272812</v>
      </c>
      <c r="N857" s="49">
        <v>3.6524200530031758</v>
      </c>
      <c r="O857" s="49">
        <v>3.560447205590318</v>
      </c>
      <c r="P857" s="49">
        <v>3.472816837508506</v>
      </c>
      <c r="Q857" s="49">
        <v>3.3879881126011031</v>
      </c>
      <c r="R857" s="49">
        <v>3.3050261342028389</v>
      </c>
      <c r="S857" s="49">
        <v>3.2258819178651712</v>
      </c>
      <c r="T857" s="49">
        <v>3.1491414247740139</v>
      </c>
      <c r="U857" s="49">
        <v>3.0750413013003071</v>
      </c>
      <c r="V857" s="49">
        <v>3.002436742676974</v>
      </c>
      <c r="W857" s="49">
        <v>2.9288867962462279</v>
      </c>
      <c r="X857" s="49">
        <v>2.8561368878875002</v>
      </c>
      <c r="Y857" s="49">
        <v>2.785916939487755</v>
      </c>
      <c r="Z857" s="49">
        <v>2.7246024203293659</v>
      </c>
      <c r="AA857" s="49">
        <v>2.6243622823941948</v>
      </c>
      <c r="AB857" s="49">
        <v>2.555913948531142</v>
      </c>
      <c r="AC857" s="49">
        <v>2.4897521277598078</v>
      </c>
      <c r="AD857" s="49">
        <v>2.4256163642662019</v>
      </c>
      <c r="AE857" s="49">
        <v>2.3632883561950551</v>
      </c>
      <c r="AF857" s="50">
        <v>2.302583497380136</v>
      </c>
    </row>
    <row r="858" spans="1:32" hidden="1">
      <c r="A858" s="49" t="s">
        <v>1173</v>
      </c>
      <c r="B858" s="49">
        <v>5.206220459870849</v>
      </c>
      <c r="C858" s="49">
        <v>5.0551459358809927</v>
      </c>
      <c r="D858" s="49">
        <v>4.9208926375585333</v>
      </c>
      <c r="E858" s="49">
        <v>4.7997765285068859</v>
      </c>
      <c r="F858" s="49">
        <v>4.6891868078974506</v>
      </c>
      <c r="G858" s="49">
        <v>4.5872097841937229</v>
      </c>
      <c r="H858" s="49">
        <v>4.4924033668286496</v>
      </c>
      <c r="I858" s="49">
        <v>4.4036554064733844</v>
      </c>
      <c r="J858" s="49">
        <v>4.3200911947246414</v>
      </c>
      <c r="K858" s="49">
        <v>4.2410110573707396</v>
      </c>
      <c r="L858" s="49">
        <v>4.1658470566031802</v>
      </c>
      <c r="M858" s="49">
        <v>4.0552195341423207</v>
      </c>
      <c r="N858" s="49">
        <v>3.9670466036633538</v>
      </c>
      <c r="O858" s="49">
        <v>3.8818369116036018</v>
      </c>
      <c r="P858" s="49">
        <v>3.7997097126028909</v>
      </c>
      <c r="Q858" s="49">
        <v>3.7213150116613112</v>
      </c>
      <c r="R858" s="49">
        <v>3.644527727172552</v>
      </c>
      <c r="S858" s="49">
        <v>3.5696663113649199</v>
      </c>
      <c r="T858" s="49">
        <v>3.5003226639775549</v>
      </c>
      <c r="U858" s="49">
        <v>3.4306849476930101</v>
      </c>
      <c r="V858" s="49">
        <v>3.3611709807859822</v>
      </c>
      <c r="W858" s="49">
        <v>3.3002901808597742</v>
      </c>
      <c r="X858" s="49">
        <v>3.2417655835000669</v>
      </c>
      <c r="Y858" s="49">
        <v>3.1844749598286941</v>
      </c>
      <c r="Z858" s="49">
        <v>3.1341012372374148</v>
      </c>
      <c r="AA858" s="49">
        <v>3.033321187247128</v>
      </c>
      <c r="AB858" s="49">
        <v>2.972604815238149</v>
      </c>
      <c r="AC858" s="49">
        <v>2.91375638042603</v>
      </c>
      <c r="AD858" s="49">
        <v>2.8566043484148791</v>
      </c>
      <c r="AE858" s="49">
        <v>2.800998760572079</v>
      </c>
      <c r="AF858" s="50">
        <v>2.7468076948981222</v>
      </c>
    </row>
    <row r="859" spans="1:32" hidden="1">
      <c r="A859" s="49" t="s">
        <v>1174</v>
      </c>
      <c r="B859" s="49">
        <v>4.5558850466822527</v>
      </c>
      <c r="C859" s="49">
        <v>4.3256629586558466</v>
      </c>
      <c r="D859" s="49">
        <v>4.1326390052810371</v>
      </c>
      <c r="E859" s="49">
        <v>3.965953446571667</v>
      </c>
      <c r="F859" s="49">
        <v>3.818789353578067</v>
      </c>
      <c r="G859" s="49">
        <v>3.6866156252581401</v>
      </c>
      <c r="H859" s="49">
        <v>3.5662832420387152</v>
      </c>
      <c r="I859" s="49">
        <v>3.4555240367489501</v>
      </c>
      <c r="J859" s="49">
        <v>3.352655638881985</v>
      </c>
      <c r="K859" s="49">
        <v>3.2563991708543969</v>
      </c>
      <c r="L859" s="49">
        <v>3.1657619941937112</v>
      </c>
      <c r="M859" s="49">
        <v>3.0576685209618208</v>
      </c>
      <c r="N859" s="49">
        <v>2.9575485883328572</v>
      </c>
      <c r="O859" s="49">
        <v>2.8628861657671418</v>
      </c>
      <c r="P859" s="49">
        <v>2.7731759001165091</v>
      </c>
      <c r="Q859" s="49">
        <v>2.686831034454054</v>
      </c>
      <c r="R859" s="49">
        <v>2.6028879886845702</v>
      </c>
      <c r="S859" s="49">
        <v>2.5232360772412989</v>
      </c>
      <c r="T859" s="49">
        <v>2.4464393851980888</v>
      </c>
      <c r="U859" s="49">
        <v>2.3726949124453962</v>
      </c>
      <c r="V859" s="49">
        <v>2.3008539642509498</v>
      </c>
      <c r="W859" s="49">
        <v>2.2286941562627489</v>
      </c>
      <c r="X859" s="49">
        <v>2.1576839082616162</v>
      </c>
      <c r="Y859" s="49">
        <v>2.089467826753336</v>
      </c>
      <c r="Z859" s="49">
        <v>2.0300993963339931</v>
      </c>
      <c r="AA859" s="49">
        <v>1.933972874891807</v>
      </c>
      <c r="AB859" s="49">
        <v>1.868531181123201</v>
      </c>
      <c r="AC859" s="49">
        <v>1.8055581954264139</v>
      </c>
      <c r="AD859" s="49">
        <v>1.7447774070090509</v>
      </c>
      <c r="AE859" s="49">
        <v>1.685956325767529</v>
      </c>
      <c r="AF859" s="50">
        <v>1.628897690279798</v>
      </c>
    </row>
    <row r="860" spans="1:32" hidden="1">
      <c r="A860" s="49" t="s">
        <v>1175</v>
      </c>
      <c r="B860" s="49">
        <v>7.1600417770932667</v>
      </c>
      <c r="C860" s="49">
        <v>6.8292827212916114</v>
      </c>
      <c r="D860" s="49">
        <v>6.5123474004299826</v>
      </c>
      <c r="E860" s="49">
        <v>6.2050565963290154</v>
      </c>
      <c r="F860" s="49">
        <v>5.9043559554271328</v>
      </c>
      <c r="G860" s="49">
        <v>5.6079158687351391</v>
      </c>
      <c r="H860" s="49">
        <v>5.31389055365009</v>
      </c>
      <c r="I860" s="49">
        <v>5.0207657690145098</v>
      </c>
      <c r="J860" s="49">
        <v>4.727258455737867</v>
      </c>
      <c r="K860" s="49">
        <v>4.4322480967301097</v>
      </c>
      <c r="L860" s="49">
        <v>4.1347281296840066</v>
      </c>
      <c r="M860" s="49">
        <v>4.0436909647788246</v>
      </c>
      <c r="N860" s="49">
        <v>3.9719557741559481</v>
      </c>
      <c r="O860" s="49">
        <v>3.902353886919522</v>
      </c>
      <c r="P860" s="49">
        <v>3.835020382521694</v>
      </c>
      <c r="Q860" s="49">
        <v>3.770567419005213</v>
      </c>
      <c r="R860" s="49">
        <v>3.7071181068876742</v>
      </c>
      <c r="S860" s="49">
        <v>3.6449761576381432</v>
      </c>
      <c r="T860" s="49">
        <v>3.5874118409572908</v>
      </c>
      <c r="U860" s="49">
        <v>3.5291971842945888</v>
      </c>
      <c r="V860" s="49">
        <v>3.4707126316203869</v>
      </c>
      <c r="W860" s="49">
        <v>3.4194688918551699</v>
      </c>
      <c r="X860" s="49">
        <v>3.3701038786234991</v>
      </c>
      <c r="Y860" s="49">
        <v>3.3216092949837628</v>
      </c>
      <c r="Z860" s="49">
        <v>3.2792393236374799</v>
      </c>
      <c r="AA860" s="49">
        <v>3.190035171001405</v>
      </c>
      <c r="AB860" s="49">
        <v>3.1375085988474898</v>
      </c>
      <c r="AC860" s="49">
        <v>3.08645767349311</v>
      </c>
      <c r="AD860" s="49">
        <v>3.036741498511494</v>
      </c>
      <c r="AE860" s="49">
        <v>2.9882374442277939</v>
      </c>
      <c r="AF860" s="50">
        <v>2.9408381374266162</v>
      </c>
    </row>
    <row r="861" spans="1:32" hidden="1">
      <c r="A861" s="49" t="s">
        <v>1176</v>
      </c>
      <c r="B861" s="49">
        <v>8.5689540697004638</v>
      </c>
      <c r="C861" s="49">
        <v>7.986414867886177</v>
      </c>
      <c r="D861" s="49">
        <v>7.4465551320151988</v>
      </c>
      <c r="E861" s="49">
        <v>6.9355569016776926</v>
      </c>
      <c r="F861" s="49">
        <v>6.4446474397467091</v>
      </c>
      <c r="G861" s="49">
        <v>5.9679100838754788</v>
      </c>
      <c r="H861" s="49">
        <v>5.5011558086218946</v>
      </c>
      <c r="I861" s="49">
        <v>5.0412959622936562</v>
      </c>
      <c r="J861" s="49">
        <v>4.5859720976570593</v>
      </c>
      <c r="K861" s="49">
        <v>4.1333266041116232</v>
      </c>
      <c r="L861" s="49">
        <v>3.6818546804339349</v>
      </c>
      <c r="M861" s="49">
        <v>3.5826544506265199</v>
      </c>
      <c r="N861" s="49">
        <v>3.4902893150972711</v>
      </c>
      <c r="O861" s="49">
        <v>3.4024628408542479</v>
      </c>
      <c r="P861" s="49">
        <v>3.3187595760508719</v>
      </c>
      <c r="Q861" s="49">
        <v>3.2377171614734839</v>
      </c>
      <c r="R861" s="49">
        <v>3.1584480616790072</v>
      </c>
      <c r="S861" s="49">
        <v>3.0828117886681179</v>
      </c>
      <c r="T861" s="49">
        <v>3.0094647133001509</v>
      </c>
      <c r="U861" s="49">
        <v>2.9386343879274439</v>
      </c>
      <c r="V861" s="49">
        <v>2.8692317652193888</v>
      </c>
      <c r="W861" s="49">
        <v>2.7989452003372359</v>
      </c>
      <c r="X861" s="49">
        <v>2.7294212590909228</v>
      </c>
      <c r="Y861" s="49">
        <v>2.6623079170055028</v>
      </c>
      <c r="Z861" s="49">
        <v>2.603677463212446</v>
      </c>
      <c r="AA861" s="49">
        <v>2.5079686821689871</v>
      </c>
      <c r="AB861" s="49">
        <v>2.4425444618617411</v>
      </c>
      <c r="AC861" s="49">
        <v>2.37929650367479</v>
      </c>
      <c r="AD861" s="49">
        <v>2.3179758599922922</v>
      </c>
      <c r="AE861" s="49">
        <v>2.2583738707607881</v>
      </c>
      <c r="AF861" s="50">
        <v>2.2003140806071779</v>
      </c>
    </row>
    <row r="862" spans="1:32" hidden="1">
      <c r="A862" s="49" t="s">
        <v>1177</v>
      </c>
      <c r="B862" s="49">
        <v>4.2172776860495391</v>
      </c>
      <c r="C862" s="49">
        <v>4.0950741844167071</v>
      </c>
      <c r="D862" s="49">
        <v>3.9864164815357661</v>
      </c>
      <c r="E862" s="49">
        <v>3.8883384691067362</v>
      </c>
      <c r="F862" s="49">
        <v>3.7987381230657018</v>
      </c>
      <c r="G862" s="49">
        <v>3.7160746764247228</v>
      </c>
      <c r="H862" s="49">
        <v>3.639187057821899</v>
      </c>
      <c r="I862" s="49">
        <v>3.5671798383409721</v>
      </c>
      <c r="J862" s="49">
        <v>3.4993487576095839</v>
      </c>
      <c r="K862" s="49">
        <v>3.4351304788649282</v>
      </c>
      <c r="L862" s="49">
        <v>3.3740677290273409</v>
      </c>
      <c r="M862" s="49">
        <v>3.284404751750833</v>
      </c>
      <c r="N862" s="49">
        <v>3.2128254988267968</v>
      </c>
      <c r="O862" s="49">
        <v>3.1436365679923761</v>
      </c>
      <c r="P862" s="49">
        <v>3.0769337934303138</v>
      </c>
      <c r="Q862" s="49">
        <v>3.0132402899945032</v>
      </c>
      <c r="R862" s="49">
        <v>2.9508450507049</v>
      </c>
      <c r="S862" s="49">
        <v>2.8900043246108038</v>
      </c>
      <c r="T862" s="49">
        <v>2.8336095300493662</v>
      </c>
      <c r="U862" s="49">
        <v>2.7769818194538858</v>
      </c>
      <c r="V862" s="49">
        <v>2.7204575025468238</v>
      </c>
      <c r="W862" s="49">
        <v>2.6707851604474051</v>
      </c>
      <c r="X862" s="49">
        <v>2.6230623151238381</v>
      </c>
      <c r="Y862" s="49">
        <v>2.5763869260498891</v>
      </c>
      <c r="Z862" s="49">
        <v>2.535341894133301</v>
      </c>
      <c r="AA862" s="49">
        <v>2.453702893976986</v>
      </c>
      <c r="AB862" s="49">
        <v>2.4044149000755448</v>
      </c>
      <c r="AC862" s="49">
        <v>2.3566871865159391</v>
      </c>
      <c r="AD862" s="49">
        <v>2.310383439990269</v>
      </c>
      <c r="AE862" s="49">
        <v>2.2653846475195678</v>
      </c>
      <c r="AF862" s="50">
        <v>2.2215862651086891</v>
      </c>
    </row>
    <row r="863" spans="1:32" hidden="1">
      <c r="A863" s="49" t="s">
        <v>1178</v>
      </c>
      <c r="B863" s="49">
        <v>5.38038054762578</v>
      </c>
      <c r="C863" s="49">
        <v>5.2244991276463422</v>
      </c>
      <c r="D863" s="49">
        <v>5.0858924915526371</v>
      </c>
      <c r="E863" s="49">
        <v>4.9607766580028532</v>
      </c>
      <c r="F863" s="49">
        <v>4.8464699582106006</v>
      </c>
      <c r="G863" s="49">
        <v>4.7410067267884344</v>
      </c>
      <c r="H863" s="49">
        <v>4.6429056863765519</v>
      </c>
      <c r="I863" s="49">
        <v>4.5510244504273292</v>
      </c>
      <c r="J863" s="49">
        <v>4.4644645163538046</v>
      </c>
      <c r="K863" s="49">
        <v>4.3825071672120028</v>
      </c>
      <c r="L863" s="49">
        <v>4.3045689999388328</v>
      </c>
      <c r="M863" s="49">
        <v>4.190132762414323</v>
      </c>
      <c r="N863" s="49">
        <v>4.0987567579698494</v>
      </c>
      <c r="O863" s="49">
        <v>4.0104392206125103</v>
      </c>
      <c r="P863" s="49">
        <v>3.9253030638806501</v>
      </c>
      <c r="Q863" s="49">
        <v>3.8440161913935942</v>
      </c>
      <c r="R863" s="49">
        <v>3.7643973407756719</v>
      </c>
      <c r="S863" s="49">
        <v>3.6867736768110881</v>
      </c>
      <c r="T863" s="49">
        <v>3.6148343447324311</v>
      </c>
      <c r="U863" s="49">
        <v>3.5426113710113971</v>
      </c>
      <c r="V863" s="49">
        <v>3.4705335497052658</v>
      </c>
      <c r="W863" s="49">
        <v>3.4071865545225521</v>
      </c>
      <c r="X863" s="49">
        <v>3.3463193576901</v>
      </c>
      <c r="Y863" s="49">
        <v>3.2867807124760251</v>
      </c>
      <c r="Z863" s="49">
        <v>3.2344172265930302</v>
      </c>
      <c r="AA863" s="49">
        <v>3.1302585090550088</v>
      </c>
      <c r="AB863" s="49">
        <v>3.0673652436501069</v>
      </c>
      <c r="AC863" s="49">
        <v>3.0064546757324551</v>
      </c>
      <c r="AD863" s="49">
        <v>2.9473526066324172</v>
      </c>
      <c r="AE863" s="49">
        <v>2.889906930500306</v>
      </c>
      <c r="AF863" s="50">
        <v>2.8339840181198142</v>
      </c>
    </row>
    <row r="864" spans="1:32" hidden="1">
      <c r="A864" s="49" t="s">
        <v>1179</v>
      </c>
      <c r="B864" s="49">
        <v>6.166556522849362</v>
      </c>
      <c r="C864" s="49">
        <v>5.9453138330600916</v>
      </c>
      <c r="D864" s="49">
        <v>5.7598284064163368</v>
      </c>
      <c r="E864" s="49">
        <v>5.5997685281408947</v>
      </c>
      <c r="F864" s="49">
        <v>5.4586615009234603</v>
      </c>
      <c r="G864" s="49">
        <v>5.3321973054755576</v>
      </c>
      <c r="H864" s="49">
        <v>5.217368677742706</v>
      </c>
      <c r="I864" s="49">
        <v>5.1119982013490288</v>
      </c>
      <c r="J864" s="49">
        <v>5.014461178155794</v>
      </c>
      <c r="K864" s="49">
        <v>4.9235147207866721</v>
      </c>
      <c r="L864" s="49">
        <v>4.8381878334555104</v>
      </c>
      <c r="M864" s="49">
        <v>4.6796810603108581</v>
      </c>
      <c r="N864" s="49">
        <v>4.542026306186969</v>
      </c>
      <c r="O864" s="49">
        <v>4.4179932028481934</v>
      </c>
      <c r="P864" s="49">
        <v>4.3045529774809186</v>
      </c>
      <c r="Q864" s="49">
        <v>4.1998310836757344</v>
      </c>
      <c r="R864" s="49">
        <v>4.1031720157133549</v>
      </c>
      <c r="S864" s="49">
        <v>4.011618035859243</v>
      </c>
      <c r="T864" s="49">
        <v>3.9253664359689791</v>
      </c>
      <c r="U864" s="49">
        <v>3.8447564397446201</v>
      </c>
      <c r="V864" s="49">
        <v>3.766077755311644</v>
      </c>
      <c r="W864" s="49">
        <v>3.677370510931381</v>
      </c>
      <c r="X864" s="49">
        <v>3.592695149246758</v>
      </c>
      <c r="Y864" s="49">
        <v>3.5134461989414132</v>
      </c>
      <c r="Z864" s="49">
        <v>3.4423913586871451</v>
      </c>
      <c r="AA864" s="49">
        <v>3.339322898399232</v>
      </c>
      <c r="AB864" s="49">
        <v>3.2677346187562661</v>
      </c>
      <c r="AC864" s="49">
        <v>3.1999022356061988</v>
      </c>
      <c r="AD864" s="49">
        <v>3.1353579864314152</v>
      </c>
      <c r="AE864" s="49">
        <v>3.073718185221447</v>
      </c>
      <c r="AF864" s="50">
        <v>3.014664263547842</v>
      </c>
    </row>
    <row r="865" spans="1:32" hidden="1">
      <c r="A865" s="49" t="s">
        <v>1180</v>
      </c>
      <c r="B865" s="49">
        <v>7.4387959366222383</v>
      </c>
      <c r="C865" s="49">
        <v>7.168140173548629</v>
      </c>
      <c r="D865" s="49">
        <v>6.9421908941143773</v>
      </c>
      <c r="E865" s="49">
        <v>6.7480223407798929</v>
      </c>
      <c r="F865" s="49">
        <v>6.5775367257589741</v>
      </c>
      <c r="G865" s="49">
        <v>6.4253419666554361</v>
      </c>
      <c r="H865" s="49">
        <v>6.287675848378325</v>
      </c>
      <c r="I865" s="49">
        <v>6.1618143737293911</v>
      </c>
      <c r="J865" s="49">
        <v>6.0457250492470482</v>
      </c>
      <c r="K865" s="49">
        <v>5.9378530640466973</v>
      </c>
      <c r="L865" s="49">
        <v>5.8369837704800682</v>
      </c>
      <c r="M865" s="49">
        <v>5.6451607204529974</v>
      </c>
      <c r="N865" s="49">
        <v>5.4793557520235474</v>
      </c>
      <c r="O865" s="49">
        <v>5.3305250658244603</v>
      </c>
      <c r="P865" s="49">
        <v>5.1948807439386382</v>
      </c>
      <c r="Q865" s="49">
        <v>5.0700787252857742</v>
      </c>
      <c r="R865" s="49">
        <v>4.9552998396569068</v>
      </c>
      <c r="S865" s="49">
        <v>4.8468451443428737</v>
      </c>
      <c r="T865" s="49">
        <v>4.744962240886947</v>
      </c>
      <c r="U865" s="49">
        <v>4.6500762408684162</v>
      </c>
      <c r="V865" s="49">
        <v>4.5575469372177064</v>
      </c>
      <c r="W865" s="49">
        <v>4.4523732078902594</v>
      </c>
      <c r="X865" s="49">
        <v>4.3522042488970234</v>
      </c>
      <c r="Y865" s="49">
        <v>4.2587868124844022</v>
      </c>
      <c r="Z865" s="49">
        <v>4.175586667128087</v>
      </c>
      <c r="AA865" s="49">
        <v>4.05228861126142</v>
      </c>
      <c r="AB865" s="49">
        <v>3.9683493475956451</v>
      </c>
      <c r="AC865" s="49">
        <v>3.88907815035813</v>
      </c>
      <c r="AD865" s="49">
        <v>3.8138912673026022</v>
      </c>
      <c r="AE865" s="49">
        <v>3.7423099723427788</v>
      </c>
      <c r="AF865" s="50">
        <v>3.6739368789323108</v>
      </c>
    </row>
    <row r="866" spans="1:32" hidden="1">
      <c r="A866" s="49" t="s">
        <v>1181</v>
      </c>
      <c r="B866" s="49">
        <v>3.4077495058251319</v>
      </c>
      <c r="C866" s="49">
        <v>3.230347309719042</v>
      </c>
      <c r="D866" s="49">
        <v>3.0823587630103328</v>
      </c>
      <c r="E866" s="49">
        <v>2.9551759534900852</v>
      </c>
      <c r="F866" s="49">
        <v>2.8433946647308108</v>
      </c>
      <c r="G866" s="49">
        <v>2.743422382273093</v>
      </c>
      <c r="H866" s="49">
        <v>2.6527621897820621</v>
      </c>
      <c r="I866" s="49">
        <v>2.5696155544333208</v>
      </c>
      <c r="J866" s="49">
        <v>2.4926484687333899</v>
      </c>
      <c r="K866" s="49">
        <v>2.4208469386192348</v>
      </c>
      <c r="L866" s="49">
        <v>2.353424023793139</v>
      </c>
      <c r="M866" s="49">
        <v>2.272572540655037</v>
      </c>
      <c r="N866" s="49">
        <v>2.19791186188271</v>
      </c>
      <c r="O866" s="49">
        <v>2.1274779786502021</v>
      </c>
      <c r="P866" s="49">
        <v>2.0608772535042328</v>
      </c>
      <c r="Q866" s="49">
        <v>1.9968710518021049</v>
      </c>
      <c r="R866" s="49">
        <v>1.9347073529946319</v>
      </c>
      <c r="S866" s="49">
        <v>1.8758631722003021</v>
      </c>
      <c r="T866" s="49">
        <v>1.8192174152590821</v>
      </c>
      <c r="U866" s="49">
        <v>1.7649248087174929</v>
      </c>
      <c r="V866" s="49">
        <v>1.7120884098729601</v>
      </c>
      <c r="W866" s="49">
        <v>1.6588934241604709</v>
      </c>
      <c r="X866" s="49">
        <v>1.6065928266817511</v>
      </c>
      <c r="Y866" s="49">
        <v>1.5564768646257701</v>
      </c>
      <c r="Z866" s="49">
        <v>1.5132986127100381</v>
      </c>
      <c r="AA866" s="49">
        <v>1.4412728626526949</v>
      </c>
      <c r="AB866" s="49">
        <v>1.3933147984309151</v>
      </c>
      <c r="AC866" s="49">
        <v>1.3472979069689299</v>
      </c>
      <c r="AD866" s="49">
        <v>1.3030092193281391</v>
      </c>
      <c r="AE866" s="49">
        <v>1.260269741136532</v>
      </c>
      <c r="AF866" s="50">
        <v>1.2189276645818179</v>
      </c>
    </row>
    <row r="867" spans="1:32" hidden="1">
      <c r="A867" s="49" t="s">
        <v>1182</v>
      </c>
      <c r="B867" s="49">
        <v>3.514211556927072</v>
      </c>
      <c r="C867" s="49">
        <v>3.33088889492794</v>
      </c>
      <c r="D867" s="49">
        <v>3.178010795201744</v>
      </c>
      <c r="E867" s="49">
        <v>3.0466669859116742</v>
      </c>
      <c r="F867" s="49">
        <v>2.93126342206387</v>
      </c>
      <c r="G867" s="49">
        <v>2.828081399559935</v>
      </c>
      <c r="H867" s="49">
        <v>2.7345362983547932</v>
      </c>
      <c r="I867" s="49">
        <v>2.648766415375654</v>
      </c>
      <c r="J867" s="49">
        <v>2.5693908916683919</v>
      </c>
      <c r="K867" s="49">
        <v>2.495360124126162</v>
      </c>
      <c r="L867" s="49">
        <v>2.42585954027513</v>
      </c>
      <c r="M867" s="49">
        <v>2.3424760361459889</v>
      </c>
      <c r="N867" s="49">
        <v>2.2654971684529559</v>
      </c>
      <c r="O867" s="49">
        <v>2.1928901042856528</v>
      </c>
      <c r="P867" s="49">
        <v>2.1242473858181641</v>
      </c>
      <c r="Q867" s="49">
        <v>2.0582870187280449</v>
      </c>
      <c r="R867" s="49">
        <v>1.994230680019107</v>
      </c>
      <c r="S867" s="49">
        <v>1.933607023538555</v>
      </c>
      <c r="T867" s="49">
        <v>1.8752557463321791</v>
      </c>
      <c r="U867" s="49">
        <v>1.8193369782934741</v>
      </c>
      <c r="V867" s="49">
        <v>1.764922441099132</v>
      </c>
      <c r="W867" s="49">
        <v>1.710118546993737</v>
      </c>
      <c r="X867" s="49">
        <v>1.6562405496786741</v>
      </c>
      <c r="Y867" s="49">
        <v>1.604624113317165</v>
      </c>
      <c r="Z867" s="49">
        <v>1.560189937804572</v>
      </c>
      <c r="AA867" s="49">
        <v>1.4858924089863479</v>
      </c>
      <c r="AB867" s="49">
        <v>1.436510075631189</v>
      </c>
      <c r="AC867" s="49">
        <v>1.3891380885109459</v>
      </c>
      <c r="AD867" s="49">
        <v>1.34355625519301</v>
      </c>
      <c r="AE867" s="49">
        <v>1.299579512229126</v>
      </c>
      <c r="AF867" s="50">
        <v>1.257050906296844</v>
      </c>
    </row>
    <row r="868" spans="1:32" hidden="1">
      <c r="A868" s="49" t="s">
        <v>1183</v>
      </c>
      <c r="B868" s="49">
        <v>3.7863496946771371</v>
      </c>
      <c r="C868" s="49">
        <v>3.5878567612468202</v>
      </c>
      <c r="D868" s="49">
        <v>3.4224435950118499</v>
      </c>
      <c r="E868" s="49">
        <v>3.2804275545495578</v>
      </c>
      <c r="F868" s="49">
        <v>3.1557296601274958</v>
      </c>
      <c r="G868" s="49">
        <v>3.044308827561323</v>
      </c>
      <c r="H868" s="49">
        <v>2.9433563645740151</v>
      </c>
      <c r="I868" s="49">
        <v>2.8508491651795538</v>
      </c>
      <c r="J868" s="49">
        <v>2.765286653891875</v>
      </c>
      <c r="K868" s="49">
        <v>2.6855282305463688</v>
      </c>
      <c r="L868" s="49">
        <v>2.6106887035426398</v>
      </c>
      <c r="M868" s="49">
        <v>2.5208445626363871</v>
      </c>
      <c r="N868" s="49">
        <v>2.4379503042756929</v>
      </c>
      <c r="O868" s="49">
        <v>2.3597976130397642</v>
      </c>
      <c r="P868" s="49">
        <v>2.285943775284689</v>
      </c>
      <c r="Q868" s="49">
        <v>2.2149962488713282</v>
      </c>
      <c r="R868" s="49">
        <v>2.1461096524413721</v>
      </c>
      <c r="S868" s="49">
        <v>2.0809442495796771</v>
      </c>
      <c r="T868" s="49">
        <v>2.01823978150109</v>
      </c>
      <c r="U868" s="49">
        <v>1.9581701368059641</v>
      </c>
      <c r="V868" s="49">
        <v>1.8997271595652621</v>
      </c>
      <c r="W868" s="49">
        <v>1.8408772835948051</v>
      </c>
      <c r="X868" s="49">
        <v>1.7830247050604271</v>
      </c>
      <c r="Y868" s="49">
        <v>1.7276199994616031</v>
      </c>
      <c r="Z868" s="49">
        <v>1.6800068396116909</v>
      </c>
      <c r="AA868" s="49">
        <v>1.5999557740314561</v>
      </c>
      <c r="AB868" s="49">
        <v>1.5469535718487331</v>
      </c>
      <c r="AC868" s="49">
        <v>1.4961266546822869</v>
      </c>
      <c r="AD868" s="49">
        <v>1.447235935555069</v>
      </c>
      <c r="AE868" s="49">
        <v>1.400080483167867</v>
      </c>
      <c r="AF868" s="50">
        <v>1.354489898003431</v>
      </c>
    </row>
    <row r="869" spans="1:32" hidden="1">
      <c r="A869" s="49" t="s">
        <v>1184</v>
      </c>
      <c r="B869" s="49">
        <v>4.7026302545477154</v>
      </c>
      <c r="C869" s="49">
        <v>4.4530030349748184</v>
      </c>
      <c r="D869" s="49">
        <v>4.2453255752876373</v>
      </c>
      <c r="E869" s="49">
        <v>4.0673193316745602</v>
      </c>
      <c r="F869" s="49">
        <v>3.9112757748987641</v>
      </c>
      <c r="G869" s="49">
        <v>3.7720706783327138</v>
      </c>
      <c r="H869" s="49">
        <v>3.646142596932437</v>
      </c>
      <c r="I869" s="49">
        <v>3.5309262511665169</v>
      </c>
      <c r="J869" s="49">
        <v>3.4245189404181762</v>
      </c>
      <c r="K869" s="49">
        <v>3.3254744078646672</v>
      </c>
      <c r="L869" s="49">
        <v>3.232670242997862</v>
      </c>
      <c r="M869" s="49">
        <v>3.1210410730810798</v>
      </c>
      <c r="N869" s="49">
        <v>3.01821931114557</v>
      </c>
      <c r="O869" s="49">
        <v>2.9213987435267001</v>
      </c>
      <c r="P869" s="49">
        <v>2.830017322896456</v>
      </c>
      <c r="Q869" s="49">
        <v>2.742305502499355</v>
      </c>
      <c r="R869" s="49">
        <v>2.6571891500666101</v>
      </c>
      <c r="S869" s="49">
        <v>2.5767794065316352</v>
      </c>
      <c r="T869" s="49">
        <v>2.4994747128272099</v>
      </c>
      <c r="U869" s="49">
        <v>2.425496644841608</v>
      </c>
      <c r="V869" s="49">
        <v>2.3535639824704848</v>
      </c>
      <c r="W869" s="49">
        <v>2.2810971146235501</v>
      </c>
      <c r="X869" s="49">
        <v>2.2098689904780868</v>
      </c>
      <c r="Y869" s="49">
        <v>2.1417229306069689</v>
      </c>
      <c r="Z869" s="49">
        <v>2.083447159979706</v>
      </c>
      <c r="AA869" s="49">
        <v>1.983934408463045</v>
      </c>
      <c r="AB869" s="49">
        <v>1.9187586994635759</v>
      </c>
      <c r="AC869" s="49">
        <v>1.856317247897129</v>
      </c>
      <c r="AD869" s="49">
        <v>1.7963056461144911</v>
      </c>
      <c r="AE869" s="49">
        <v>1.738468105197267</v>
      </c>
      <c r="AF869" s="50">
        <v>1.68258773988276</v>
      </c>
    </row>
    <row r="870" spans="1:32" hidden="1">
      <c r="A870" s="49" t="s">
        <v>1185</v>
      </c>
      <c r="B870" s="49">
        <v>5.8382542516872942</v>
      </c>
      <c r="C870" s="49">
        <v>5.5729200794003004</v>
      </c>
      <c r="D870" s="49">
        <v>5.3183068592543723</v>
      </c>
      <c r="E870" s="49">
        <v>5.0708133128145816</v>
      </c>
      <c r="F870" s="49">
        <v>4.8277668676172842</v>
      </c>
      <c r="G870" s="49">
        <v>4.5870871657514396</v>
      </c>
      <c r="H870" s="49">
        <v>4.3470824769004306</v>
      </c>
      <c r="I870" s="49">
        <v>4.1063199416130507</v>
      </c>
      <c r="J870" s="49">
        <v>3.863538880238695</v>
      </c>
      <c r="K870" s="49">
        <v>3.6175901926510652</v>
      </c>
      <c r="L870" s="49">
        <v>3.3673920019315018</v>
      </c>
      <c r="M870" s="49">
        <v>3.2933097009051582</v>
      </c>
      <c r="N870" s="49">
        <v>3.2347786937358598</v>
      </c>
      <c r="O870" s="49">
        <v>3.1779671451087812</v>
      </c>
      <c r="P870" s="49">
        <v>3.1229835266954251</v>
      </c>
      <c r="Q870" s="49">
        <v>3.0703204957276791</v>
      </c>
      <c r="R870" s="49">
        <v>3.0184661341751342</v>
      </c>
      <c r="S870" s="49">
        <v>2.967664855212286</v>
      </c>
      <c r="T870" s="49">
        <v>2.9205496546907752</v>
      </c>
      <c r="U870" s="49">
        <v>2.872910547067606</v>
      </c>
      <c r="V870" s="49">
        <v>2.8250539384989088</v>
      </c>
      <c r="W870" s="49">
        <v>2.783083048843968</v>
      </c>
      <c r="X870" s="49">
        <v>2.7426048224326092</v>
      </c>
      <c r="Y870" s="49">
        <v>2.702806553383621</v>
      </c>
      <c r="Z870" s="49">
        <v>2.6679114424914578</v>
      </c>
      <c r="AA870" s="49">
        <v>2.595352328004926</v>
      </c>
      <c r="AB870" s="49">
        <v>2.5522618529561112</v>
      </c>
      <c r="AC870" s="49">
        <v>2.5103374500702782</v>
      </c>
      <c r="AD870" s="49">
        <v>2.469464470730629</v>
      </c>
      <c r="AE870" s="49">
        <v>2.429543054625277</v>
      </c>
      <c r="AF870" s="50">
        <v>2.3904856916752091</v>
      </c>
    </row>
    <row r="871" spans="1:32" hidden="1">
      <c r="A871" s="49" t="s">
        <v>1186</v>
      </c>
      <c r="B871" s="49">
        <v>7.4404968233640396</v>
      </c>
      <c r="C871" s="49">
        <v>7.1055812604195729</v>
      </c>
      <c r="D871" s="49">
        <v>6.7841181212761317</v>
      </c>
      <c r="E871" s="49">
        <v>6.4713752119681587</v>
      </c>
      <c r="F871" s="49">
        <v>6.1638124405194006</v>
      </c>
      <c r="G871" s="49">
        <v>5.8586444810457614</v>
      </c>
      <c r="H871" s="49">
        <v>5.5535751815686734</v>
      </c>
      <c r="I871" s="49">
        <v>5.2466271733145362</v>
      </c>
      <c r="J871" s="49">
        <v>4.9360267706709759</v>
      </c>
      <c r="K871" s="49">
        <v>4.6201220818536504</v>
      </c>
      <c r="L871" s="49">
        <v>4.2973214517752254</v>
      </c>
      <c r="M871" s="49">
        <v>4.2028283976814178</v>
      </c>
      <c r="N871" s="49">
        <v>4.1281273663110234</v>
      </c>
      <c r="O871" s="49">
        <v>4.0556098637605817</v>
      </c>
      <c r="P871" s="49">
        <v>3.9854129568093728</v>
      </c>
      <c r="Q871" s="49">
        <v>3.9181622901459252</v>
      </c>
      <c r="R871" s="49">
        <v>3.8519336960205099</v>
      </c>
      <c r="S871" s="49">
        <v>3.787037540136541</v>
      </c>
      <c r="T871" s="49">
        <v>3.7268207799282371</v>
      </c>
      <c r="U871" s="49">
        <v>3.665929560934913</v>
      </c>
      <c r="V871" s="49">
        <v>3.6047536817565109</v>
      </c>
      <c r="W871" s="49">
        <v>3.5510127409210162</v>
      </c>
      <c r="X871" s="49">
        <v>3.499196926998664</v>
      </c>
      <c r="Y871" s="49">
        <v>3.4482744749511238</v>
      </c>
      <c r="Z871" s="49">
        <v>3.40362127925561</v>
      </c>
      <c r="AA871" s="49">
        <v>3.311051832838146</v>
      </c>
      <c r="AB871" s="49">
        <v>3.2560127178232912</v>
      </c>
      <c r="AC871" s="49">
        <v>3.2024861997627658</v>
      </c>
      <c r="AD871" s="49">
        <v>3.150328057482858</v>
      </c>
      <c r="AE871" s="49">
        <v>3.099412767547749</v>
      </c>
      <c r="AF871" s="50">
        <v>3.0496304230976681</v>
      </c>
    </row>
    <row r="872" spans="1:32" hidden="1">
      <c r="A872" s="49" t="s">
        <v>1187</v>
      </c>
      <c r="B872" s="49">
        <v>7.7560123075977154</v>
      </c>
      <c r="C872" s="49">
        <v>7.371619312843297</v>
      </c>
      <c r="D872" s="49">
        <v>7.0189493592307901</v>
      </c>
      <c r="E872" s="49">
        <v>6.6879182126155392</v>
      </c>
      <c r="F872" s="49">
        <v>6.3721376883654131</v>
      </c>
      <c r="G872" s="49">
        <v>6.0672905077661934</v>
      </c>
      <c r="H872" s="49">
        <v>5.7703052620125401</v>
      </c>
      <c r="I872" s="49">
        <v>5.4789019126264584</v>
      </c>
      <c r="J872" s="49">
        <v>5.1913248818922479</v>
      </c>
      <c r="K872" s="49">
        <v>4.9061779900224636</v>
      </c>
      <c r="L872" s="49">
        <v>4.6223178949697514</v>
      </c>
      <c r="M872" s="49">
        <v>4.4934012255500582</v>
      </c>
      <c r="N872" s="49">
        <v>4.3815133192254283</v>
      </c>
      <c r="O872" s="49">
        <v>4.2805926816814734</v>
      </c>
      <c r="P872" s="49">
        <v>4.1881339988259416</v>
      </c>
      <c r="Q872" s="49">
        <v>4.1026002416292737</v>
      </c>
      <c r="R872" s="49">
        <v>4.0234950788448831</v>
      </c>
      <c r="S872" s="49">
        <v>3.9483032120686441</v>
      </c>
      <c r="T872" s="49">
        <v>3.87724184327883</v>
      </c>
      <c r="U872" s="49">
        <v>3.8106547102089898</v>
      </c>
      <c r="V872" s="49">
        <v>3.745318467317384</v>
      </c>
      <c r="W872" s="49">
        <v>3.6706391730535248</v>
      </c>
      <c r="X872" s="49">
        <v>3.5990595516930108</v>
      </c>
      <c r="Y872" s="49">
        <v>3.5318548089699928</v>
      </c>
      <c r="Z872" s="49">
        <v>3.4715396772365641</v>
      </c>
      <c r="AA872" s="49">
        <v>3.3822018153788602</v>
      </c>
      <c r="AB872" s="49">
        <v>3.3205748702278859</v>
      </c>
      <c r="AC872" s="49">
        <v>3.261954298845696</v>
      </c>
      <c r="AD872" s="49">
        <v>3.205949215019773</v>
      </c>
      <c r="AE872" s="49">
        <v>3.1522397923257768</v>
      </c>
      <c r="AF872" s="50">
        <v>3.100561178461049</v>
      </c>
    </row>
    <row r="873" spans="1:32" hidden="1">
      <c r="A873" s="49" t="s">
        <v>1188</v>
      </c>
      <c r="B873" s="49">
        <v>8.7014807019399871</v>
      </c>
      <c r="C873" s="49">
        <v>8.2807387506225645</v>
      </c>
      <c r="D873" s="49">
        <v>7.8996247508831283</v>
      </c>
      <c r="E873" s="49">
        <v>7.5460906729484059</v>
      </c>
      <c r="F873" s="49">
        <v>7.2125427773176458</v>
      </c>
      <c r="G873" s="49">
        <v>6.8938849165412641</v>
      </c>
      <c r="H873" s="49">
        <v>6.5865256648553627</v>
      </c>
      <c r="I873" s="49">
        <v>6.2878317302254452</v>
      </c>
      <c r="J873" s="49">
        <v>5.9958072791942936</v>
      </c>
      <c r="K873" s="49">
        <v>5.7088959131337171</v>
      </c>
      <c r="L873" s="49">
        <v>5.4258531083100241</v>
      </c>
      <c r="M873" s="49">
        <v>5.272130232641473</v>
      </c>
      <c r="N873" s="49">
        <v>5.1395720800498719</v>
      </c>
      <c r="O873" s="49">
        <v>5.020637807945155</v>
      </c>
      <c r="P873" s="49">
        <v>4.9122114372008676</v>
      </c>
      <c r="Q873" s="49">
        <v>4.8123816070140686</v>
      </c>
      <c r="R873" s="49">
        <v>4.720532112575401</v>
      </c>
      <c r="S873" s="49">
        <v>4.6335328639202826</v>
      </c>
      <c r="T873" s="49">
        <v>4.551655304226486</v>
      </c>
      <c r="U873" s="49">
        <v>4.4753285123767688</v>
      </c>
      <c r="V873" s="49">
        <v>4.4005395983920952</v>
      </c>
      <c r="W873" s="49">
        <v>4.3140677885816618</v>
      </c>
      <c r="X873" s="49">
        <v>4.2314406814953447</v>
      </c>
      <c r="Y873" s="49">
        <v>4.1542485228307999</v>
      </c>
      <c r="Z873" s="49">
        <v>4.085626874527482</v>
      </c>
      <c r="AA873" s="49">
        <v>3.980826941001975</v>
      </c>
      <c r="AB873" s="49">
        <v>3.9105424209114048</v>
      </c>
      <c r="AC873" s="49">
        <v>3.8439934445317849</v>
      </c>
      <c r="AD873" s="49">
        <v>3.780694279565842</v>
      </c>
      <c r="AE873" s="49">
        <v>3.720247530953066</v>
      </c>
      <c r="AF873" s="50">
        <v>3.6623241418131181</v>
      </c>
    </row>
    <row r="874" spans="1:32" hidden="1">
      <c r="A874" s="49" t="s">
        <v>1189</v>
      </c>
      <c r="B874" s="49">
        <v>6.3017668732617897</v>
      </c>
      <c r="C874" s="49">
        <v>5.8710830523740327</v>
      </c>
      <c r="D874" s="49">
        <v>5.4714302264528536</v>
      </c>
      <c r="E874" s="49">
        <v>5.093127672315175</v>
      </c>
      <c r="F874" s="49">
        <v>4.7300524338911076</v>
      </c>
      <c r="G874" s="49">
        <v>4.3780964675917184</v>
      </c>
      <c r="H874" s="49">
        <v>4.0343716563997054</v>
      </c>
      <c r="I874" s="49">
        <v>3.6967681194721029</v>
      </c>
      <c r="J874" s="49">
        <v>3.3636937284698449</v>
      </c>
      <c r="K874" s="49">
        <v>3.033912854261696</v>
      </c>
      <c r="L874" s="49">
        <v>2.7064424372754741</v>
      </c>
      <c r="M874" s="49">
        <v>2.6333044285997542</v>
      </c>
      <c r="N874" s="49">
        <v>2.5652556955367189</v>
      </c>
      <c r="O874" s="49">
        <v>2.5005853350667131</v>
      </c>
      <c r="P874" s="49">
        <v>2.4389829139045638</v>
      </c>
      <c r="Q874" s="49">
        <v>2.3793593561392461</v>
      </c>
      <c r="R874" s="49">
        <v>2.3210537609532289</v>
      </c>
      <c r="S874" s="49">
        <v>2.265448641266675</v>
      </c>
      <c r="T874" s="49">
        <v>2.211543829864747</v>
      </c>
      <c r="U874" s="49">
        <v>2.1595079185612671</v>
      </c>
      <c r="V874" s="49">
        <v>2.1085306218821378</v>
      </c>
      <c r="W874" s="49">
        <v>2.0568843978498079</v>
      </c>
      <c r="X874" s="49">
        <v>2.0058032099421981</v>
      </c>
      <c r="Y874" s="49">
        <v>1.9565125166953681</v>
      </c>
      <c r="Z874" s="49">
        <v>1.9135280575214959</v>
      </c>
      <c r="AA874" s="49">
        <v>1.842969025021179</v>
      </c>
      <c r="AB874" s="49">
        <v>1.7949283064789601</v>
      </c>
      <c r="AC874" s="49">
        <v>1.7485045413952169</v>
      </c>
      <c r="AD874" s="49">
        <v>1.7035128508056609</v>
      </c>
      <c r="AE874" s="49">
        <v>1.6597982776900619</v>
      </c>
      <c r="AF874" s="50">
        <v>1.617229783481267</v>
      </c>
    </row>
    <row r="875" spans="1:32" hidden="1">
      <c r="A875" s="49" t="s">
        <v>1190</v>
      </c>
      <c r="B875" s="49">
        <v>6.4694946022887532</v>
      </c>
      <c r="C875" s="49">
        <v>6.0279186450912627</v>
      </c>
      <c r="D875" s="49">
        <v>5.618376754984105</v>
      </c>
      <c r="E875" s="49">
        <v>5.2308283524947257</v>
      </c>
      <c r="F875" s="49">
        <v>4.8589204941028967</v>
      </c>
      <c r="G875" s="49">
        <v>4.4983885876975034</v>
      </c>
      <c r="H875" s="49">
        <v>4.1462323090033308</v>
      </c>
      <c r="I875" s="49">
        <v>3.8002577291545991</v>
      </c>
      <c r="J875" s="49">
        <v>3.458807275029899</v>
      </c>
      <c r="K875" s="49">
        <v>3.1205925489440811</v>
      </c>
      <c r="L875" s="49">
        <v>2.7845865683687459</v>
      </c>
      <c r="M875" s="49">
        <v>2.7092651996628589</v>
      </c>
      <c r="N875" s="49">
        <v>2.6392008281204489</v>
      </c>
      <c r="O875" s="49">
        <v>2.5726259003086489</v>
      </c>
      <c r="P875" s="49">
        <v>2.5092192520996468</v>
      </c>
      <c r="Q875" s="49">
        <v>2.4478559518718428</v>
      </c>
      <c r="R875" s="49">
        <v>2.3878533783811902</v>
      </c>
      <c r="S875" s="49">
        <v>2.330638398789715</v>
      </c>
      <c r="T875" s="49">
        <v>2.2751781560306812</v>
      </c>
      <c r="U875" s="49">
        <v>2.2216463555920032</v>
      </c>
      <c r="V875" s="49">
        <v>2.1692064133411568</v>
      </c>
      <c r="W875" s="49">
        <v>2.1160768145358948</v>
      </c>
      <c r="X875" s="49">
        <v>2.0635299020146638</v>
      </c>
      <c r="Y875" s="49">
        <v>2.0128307881403611</v>
      </c>
      <c r="Z875" s="49">
        <v>1.9686417339468161</v>
      </c>
      <c r="AA875" s="49">
        <v>1.8959842641857649</v>
      </c>
      <c r="AB875" s="49">
        <v>1.846573701818339</v>
      </c>
      <c r="AC875" s="49">
        <v>1.7988326292845189</v>
      </c>
      <c r="AD875" s="49">
        <v>1.752570474872823</v>
      </c>
      <c r="AE875" s="49">
        <v>1.707627511810037</v>
      </c>
      <c r="AF875" s="50">
        <v>1.6638686692705309</v>
      </c>
    </row>
    <row r="876" spans="1:32" hidden="1">
      <c r="A876" s="49" t="s">
        <v>1191</v>
      </c>
      <c r="B876" s="49">
        <v>6.8961209812611743</v>
      </c>
      <c r="C876" s="49">
        <v>6.4258864917548344</v>
      </c>
      <c r="D876" s="49">
        <v>5.9906031193060114</v>
      </c>
      <c r="E876" s="49">
        <v>5.5792111475161477</v>
      </c>
      <c r="F876" s="49">
        <v>5.1847063418325847</v>
      </c>
      <c r="G876" s="49">
        <v>4.8023808812430904</v>
      </c>
      <c r="H876" s="49">
        <v>4.428916857814035</v>
      </c>
      <c r="I876" s="49">
        <v>4.0618825540752903</v>
      </c>
      <c r="J876" s="49">
        <v>3.6994353163752862</v>
      </c>
      <c r="K876" s="49">
        <v>3.3401375656438659</v>
      </c>
      <c r="L876" s="49">
        <v>2.9828381663304731</v>
      </c>
      <c r="M876" s="49">
        <v>2.901906622350547</v>
      </c>
      <c r="N876" s="49">
        <v>2.8266778859714652</v>
      </c>
      <c r="O876" s="49">
        <v>2.755233410098116</v>
      </c>
      <c r="P876" s="49">
        <v>2.68722436365247</v>
      </c>
      <c r="Q876" s="49">
        <v>2.6214298342756002</v>
      </c>
      <c r="R876" s="49">
        <v>2.557108985713437</v>
      </c>
      <c r="S876" s="49">
        <v>2.4958098336375039</v>
      </c>
      <c r="T876" s="49">
        <v>2.436411526307428</v>
      </c>
      <c r="U876" s="49">
        <v>2.3791023709296968</v>
      </c>
      <c r="V876" s="49">
        <v>2.3229746134555218</v>
      </c>
      <c r="W876" s="49">
        <v>2.266088835653246</v>
      </c>
      <c r="X876" s="49">
        <v>2.209832403420168</v>
      </c>
      <c r="Y876" s="49">
        <v>2.1555776025017992</v>
      </c>
      <c r="Z876" s="49">
        <v>2.1083813807614198</v>
      </c>
      <c r="AA876" s="49">
        <v>2.0303033264415991</v>
      </c>
      <c r="AB876" s="49">
        <v>1.977438266104278</v>
      </c>
      <c r="AC876" s="49">
        <v>1.926381004432498</v>
      </c>
      <c r="AD876" s="49">
        <v>1.87692467784878</v>
      </c>
      <c r="AE876" s="49">
        <v>1.8288959061129091</v>
      </c>
      <c r="AF876" s="50">
        <v>1.7821480740967841</v>
      </c>
    </row>
    <row r="877" spans="1:32" hidden="1">
      <c r="A877" s="49" t="s">
        <v>1192</v>
      </c>
      <c r="B877" s="49">
        <v>8.3200104299832738</v>
      </c>
      <c r="C877" s="49">
        <v>7.7516308070171611</v>
      </c>
      <c r="D877" s="49">
        <v>7.2277993365628834</v>
      </c>
      <c r="E877" s="49">
        <v>6.7344003250370994</v>
      </c>
      <c r="F877" s="49">
        <v>6.2624916948786167</v>
      </c>
      <c r="G877" s="49">
        <v>5.8060606768344796</v>
      </c>
      <c r="H877" s="49">
        <v>5.3608672120588929</v>
      </c>
      <c r="I877" s="49">
        <v>4.9238012235276116</v>
      </c>
      <c r="J877" s="49">
        <v>4.4925034659068377</v>
      </c>
      <c r="K877" s="49">
        <v>4.0651307171159186</v>
      </c>
      <c r="L877" s="49">
        <v>3.640204352857408</v>
      </c>
      <c r="M877" s="49">
        <v>3.5404634421537851</v>
      </c>
      <c r="N877" s="49">
        <v>3.4479557235608862</v>
      </c>
      <c r="O877" s="49">
        <v>3.360244086752104</v>
      </c>
      <c r="P877" s="49">
        <v>3.2768846673903602</v>
      </c>
      <c r="Q877" s="49">
        <v>3.196326930824267</v>
      </c>
      <c r="R877" s="49">
        <v>3.1176301178391421</v>
      </c>
      <c r="S877" s="49">
        <v>3.0427582570760978</v>
      </c>
      <c r="T877" s="49">
        <v>2.970288309230916</v>
      </c>
      <c r="U877" s="49">
        <v>2.900458711159644</v>
      </c>
      <c r="V877" s="49">
        <v>2.832117307664479</v>
      </c>
      <c r="W877" s="49">
        <v>2.762804196898434</v>
      </c>
      <c r="X877" s="49">
        <v>2.694279673176017</v>
      </c>
      <c r="Y877" s="49">
        <v>2.6282857367935009</v>
      </c>
      <c r="Z877" s="49">
        <v>2.571242679031831</v>
      </c>
      <c r="AA877" s="49">
        <v>2.474986187561512</v>
      </c>
      <c r="AB877" s="49">
        <v>2.4107259845462679</v>
      </c>
      <c r="AC877" s="49">
        <v>2.3487527369396508</v>
      </c>
      <c r="AD877" s="49">
        <v>2.288804662423531</v>
      </c>
      <c r="AE877" s="49">
        <v>2.2306623620948178</v>
      </c>
      <c r="AF877" s="50">
        <v>2.1741403156068051</v>
      </c>
    </row>
    <row r="878" spans="1:32" hidden="1">
      <c r="A878" s="49" t="s">
        <v>1193</v>
      </c>
      <c r="B878" s="49">
        <v>5.8884221701437838</v>
      </c>
      <c r="C878" s="49">
        <v>5.7174413688847006</v>
      </c>
      <c r="D878" s="49">
        <v>5.5655383412422488</v>
      </c>
      <c r="E878" s="49">
        <v>5.4285329768871824</v>
      </c>
      <c r="F878" s="49">
        <v>5.3034628814716704</v>
      </c>
      <c r="G878" s="49">
        <v>5.1881566243658099</v>
      </c>
      <c r="H878" s="49">
        <v>5.0809778751029917</v>
      </c>
      <c r="I878" s="49">
        <v>4.9806646737479312</v>
      </c>
      <c r="J878" s="49">
        <v>4.8862244775214094</v>
      </c>
      <c r="K878" s="49">
        <v>4.7968633518220258</v>
      </c>
      <c r="L878" s="49">
        <v>4.7119368425474342</v>
      </c>
      <c r="M878" s="49">
        <v>4.5869014721266623</v>
      </c>
      <c r="N878" s="49">
        <v>4.4872911678268874</v>
      </c>
      <c r="O878" s="49">
        <v>4.3910087772595272</v>
      </c>
      <c r="P878" s="49">
        <v>4.2981871416748909</v>
      </c>
      <c r="Q878" s="49">
        <v>4.209559632050401</v>
      </c>
      <c r="R878" s="49">
        <v>4.1227183702723957</v>
      </c>
      <c r="S878" s="49">
        <v>4.0380225600184314</v>
      </c>
      <c r="T878" s="49">
        <v>3.9595328227800191</v>
      </c>
      <c r="U878" s="49">
        <v>3.8806733287291642</v>
      </c>
      <c r="V878" s="49">
        <v>3.801917090785778</v>
      </c>
      <c r="W878" s="49">
        <v>3.7329749171568158</v>
      </c>
      <c r="X878" s="49">
        <v>3.6666985946256552</v>
      </c>
      <c r="Y878" s="49">
        <v>3.6018198550798171</v>
      </c>
      <c r="Z878" s="49">
        <v>3.54476158071355</v>
      </c>
      <c r="AA878" s="49">
        <v>3.430736930684168</v>
      </c>
      <c r="AB878" s="49">
        <v>3.361995165755995</v>
      </c>
      <c r="AC878" s="49">
        <v>3.2953675963865279</v>
      </c>
      <c r="AD878" s="49">
        <v>3.2306604218693828</v>
      </c>
      <c r="AE878" s="49">
        <v>3.167704226954517</v>
      </c>
      <c r="AF878" s="50">
        <v>3.106349982370789</v>
      </c>
    </row>
    <row r="879" spans="1:32" hidden="1">
      <c r="A879" s="49" t="s">
        <v>1194</v>
      </c>
      <c r="B879" s="49">
        <v>5.0053218411304163</v>
      </c>
      <c r="C879" s="49">
        <v>4.7400695101148251</v>
      </c>
      <c r="D879" s="49">
        <v>4.5192991573377128</v>
      </c>
      <c r="E879" s="49">
        <v>4.329997982734751</v>
      </c>
      <c r="F879" s="49">
        <v>4.1639968649176478</v>
      </c>
      <c r="G879" s="49">
        <v>4.0158655984272311</v>
      </c>
      <c r="H879" s="49">
        <v>3.881830172958602</v>
      </c>
      <c r="I879" s="49">
        <v>3.7591722355664139</v>
      </c>
      <c r="J879" s="49">
        <v>3.645875547575065</v>
      </c>
      <c r="K879" s="49">
        <v>3.540407526531351</v>
      </c>
      <c r="L879" s="49">
        <v>3.4415787276690462</v>
      </c>
      <c r="M879" s="49">
        <v>3.322744034434884</v>
      </c>
      <c r="N879" s="49">
        <v>3.2132853013231761</v>
      </c>
      <c r="O879" s="49">
        <v>3.1102141853833918</v>
      </c>
      <c r="P879" s="49">
        <v>3.0129312655371101</v>
      </c>
      <c r="Q879" s="49">
        <v>2.9195525788528398</v>
      </c>
      <c r="R879" s="49">
        <v>2.8289346304010481</v>
      </c>
      <c r="S879" s="49">
        <v>2.7433227436671328</v>
      </c>
      <c r="T879" s="49">
        <v>2.6610123015347402</v>
      </c>
      <c r="U879" s="49">
        <v>2.582238348179676</v>
      </c>
      <c r="V879" s="49">
        <v>2.5056376067844179</v>
      </c>
      <c r="W879" s="49">
        <v>2.428455332995934</v>
      </c>
      <c r="X879" s="49">
        <v>2.3525895564942232</v>
      </c>
      <c r="Y879" s="49">
        <v>2.280000043159875</v>
      </c>
      <c r="Z879" s="49">
        <v>2.217903233203995</v>
      </c>
      <c r="AA879" s="49">
        <v>2.1119651154428078</v>
      </c>
      <c r="AB879" s="49">
        <v>2.0425319255808918</v>
      </c>
      <c r="AC879" s="49">
        <v>1.97600380619422</v>
      </c>
      <c r="AD879" s="49">
        <v>1.91205664070079</v>
      </c>
      <c r="AE879" s="49">
        <v>1.850418075448083</v>
      </c>
      <c r="AF879" s="50">
        <v>1.790857176641276</v>
      </c>
    </row>
    <row r="880" spans="1:32" hidden="1">
      <c r="A880" s="49" t="s">
        <v>1195</v>
      </c>
      <c r="B880" s="49">
        <v>8.0407896221595347</v>
      </c>
      <c r="C880" s="49">
        <v>7.6708760607553774</v>
      </c>
      <c r="D880" s="49">
        <v>7.316755983685594</v>
      </c>
      <c r="E880" s="49">
        <v>6.9736772555690241</v>
      </c>
      <c r="F880" s="49">
        <v>6.6381670526367174</v>
      </c>
      <c r="G880" s="49">
        <v>6.3075767163537373</v>
      </c>
      <c r="H880" s="49">
        <v>5.9798076855615196</v>
      </c>
      <c r="I880" s="49">
        <v>5.6531382375070249</v>
      </c>
      <c r="J880" s="49">
        <v>5.32610928332981</v>
      </c>
      <c r="K880" s="49">
        <v>4.9974462329937408</v>
      </c>
      <c r="L880" s="49">
        <v>4.6660036579739046</v>
      </c>
      <c r="M880" s="49">
        <v>4.5632084042706804</v>
      </c>
      <c r="N880" s="49">
        <v>4.4823654657403837</v>
      </c>
      <c r="O880" s="49">
        <v>4.4039467252278302</v>
      </c>
      <c r="P880" s="49">
        <v>4.3281058868782516</v>
      </c>
      <c r="Q880" s="49">
        <v>4.2555393207530221</v>
      </c>
      <c r="R880" s="49">
        <v>4.1841121838073834</v>
      </c>
      <c r="S880" s="49">
        <v>4.1141699738661792</v>
      </c>
      <c r="T880" s="49">
        <v>4.0494326313931186</v>
      </c>
      <c r="U880" s="49">
        <v>3.9839534569896058</v>
      </c>
      <c r="V880" s="49">
        <v>3.9181652014636361</v>
      </c>
      <c r="W880" s="49">
        <v>3.8606793599651792</v>
      </c>
      <c r="X880" s="49">
        <v>3.8053115496867762</v>
      </c>
      <c r="Y880" s="49">
        <v>3.7509141768233381</v>
      </c>
      <c r="Z880" s="49">
        <v>3.703459323054564</v>
      </c>
      <c r="AA880" s="49">
        <v>3.6027520088678679</v>
      </c>
      <c r="AB880" s="49">
        <v>3.5437199560166728</v>
      </c>
      <c r="AC880" s="49">
        <v>3.48634594953413</v>
      </c>
      <c r="AD880" s="49">
        <v>3.4304688806034882</v>
      </c>
      <c r="AE880" s="49">
        <v>3.3759484708402701</v>
      </c>
      <c r="AF880" s="50">
        <v>3.3226618385891089</v>
      </c>
    </row>
    <row r="881" spans="1:32" hidden="1">
      <c r="A881" s="49" t="s">
        <v>1196</v>
      </c>
      <c r="B881" s="49">
        <v>8.8116124469414263</v>
      </c>
      <c r="C881" s="49">
        <v>8.2127450113819407</v>
      </c>
      <c r="D881" s="49">
        <v>7.6611563159448286</v>
      </c>
      <c r="E881" s="49">
        <v>7.1417223131521048</v>
      </c>
      <c r="F881" s="49">
        <v>6.6448535509825719</v>
      </c>
      <c r="G881" s="49">
        <v>6.1640934948175161</v>
      </c>
      <c r="H881" s="49">
        <v>5.6948807945356492</v>
      </c>
      <c r="I881" s="49">
        <v>5.2338614242993273</v>
      </c>
      <c r="J881" s="49">
        <v>4.7784828588316524</v>
      </c>
      <c r="K881" s="49">
        <v>4.3267426918992236</v>
      </c>
      <c r="L881" s="49">
        <v>3.8770264657787852</v>
      </c>
      <c r="M881" s="49">
        <v>3.7706860583640101</v>
      </c>
      <c r="N881" s="49">
        <v>3.6720759884399259</v>
      </c>
      <c r="O881" s="49">
        <v>3.5785913552706252</v>
      </c>
      <c r="P881" s="49">
        <v>3.489759075552525</v>
      </c>
      <c r="Q881" s="49">
        <v>3.4039212669673939</v>
      </c>
      <c r="R881" s="49">
        <v>3.320071932681949</v>
      </c>
      <c r="S881" s="49">
        <v>3.240314525583055</v>
      </c>
      <c r="T881" s="49">
        <v>3.163126785223572</v>
      </c>
      <c r="U881" s="49">
        <v>3.088764956421802</v>
      </c>
      <c r="V881" s="49">
        <v>3.015996009632167</v>
      </c>
      <c r="W881" s="49">
        <v>2.9421950164939381</v>
      </c>
      <c r="X881" s="49">
        <v>2.869236324247169</v>
      </c>
      <c r="Y881" s="49">
        <v>2.7989847550569888</v>
      </c>
      <c r="Z881" s="49">
        <v>2.7383122030738249</v>
      </c>
      <c r="AA881" s="49">
        <v>2.635662419782459</v>
      </c>
      <c r="AB881" s="49">
        <v>2.567261260926395</v>
      </c>
      <c r="AC881" s="49">
        <v>2.501304334190332</v>
      </c>
      <c r="AD881" s="49">
        <v>2.4375106840587701</v>
      </c>
      <c r="AE881" s="49">
        <v>2.3756448413251108</v>
      </c>
      <c r="AF881" s="50">
        <v>2.3155076963638481</v>
      </c>
    </row>
    <row r="882" spans="1:32" hidden="1">
      <c r="A882" s="49" t="s">
        <v>1197</v>
      </c>
      <c r="B882" s="49">
        <v>3.6187936227592039</v>
      </c>
      <c r="C882" s="49">
        <v>3.5145668328484159</v>
      </c>
      <c r="D882" s="49">
        <v>3.4216702791754319</v>
      </c>
      <c r="E882" s="49">
        <v>3.3376256299016509</v>
      </c>
      <c r="F882" s="49">
        <v>3.2606765362751688</v>
      </c>
      <c r="G882" s="49">
        <v>3.189535602865798</v>
      </c>
      <c r="H882" s="49">
        <v>3.1232326832786912</v>
      </c>
      <c r="I882" s="49">
        <v>3.0610195831953568</v>
      </c>
      <c r="J882" s="49">
        <v>3.0023078341863592</v>
      </c>
      <c r="K882" s="49">
        <v>2.9466267121274261</v>
      </c>
      <c r="L882" s="49">
        <v>2.89359411055425</v>
      </c>
      <c r="M882" s="49">
        <v>2.8164352161873412</v>
      </c>
      <c r="N882" s="49">
        <v>2.754423448010189</v>
      </c>
      <c r="O882" s="49">
        <v>2.694437989846056</v>
      </c>
      <c r="P882" s="49">
        <v>2.6365591118545701</v>
      </c>
      <c r="Q882" s="49">
        <v>2.5812245576496431</v>
      </c>
      <c r="R882" s="49">
        <v>2.527003247158377</v>
      </c>
      <c r="S882" s="49">
        <v>2.4741094707257831</v>
      </c>
      <c r="T882" s="49">
        <v>2.4249626279541809</v>
      </c>
      <c r="U882" s="49">
        <v>2.3756480028480991</v>
      </c>
      <c r="V882" s="49">
        <v>2.326446599195064</v>
      </c>
      <c r="W882" s="49">
        <v>2.2830123559226752</v>
      </c>
      <c r="X882" s="49">
        <v>2.241224177395603</v>
      </c>
      <c r="Y882" s="49">
        <v>2.2003268838687182</v>
      </c>
      <c r="Z882" s="49">
        <v>2.1641555543826279</v>
      </c>
      <c r="AA882" s="49">
        <v>2.0940266968644869</v>
      </c>
      <c r="AB882" s="49">
        <v>2.0509853172296642</v>
      </c>
      <c r="AC882" s="49">
        <v>2.009263296863907</v>
      </c>
      <c r="AD882" s="49">
        <v>1.9687463384406281</v>
      </c>
      <c r="AE882" s="49">
        <v>1.9293346353621601</v>
      </c>
      <c r="AF882" s="50">
        <v>1.890940500953874</v>
      </c>
    </row>
    <row r="883" spans="1:32" hidden="1">
      <c r="A883" s="49" t="s">
        <v>1198</v>
      </c>
      <c r="B883" s="49">
        <v>4.5717167871949584</v>
      </c>
      <c r="C883" s="49">
        <v>4.4397723009150249</v>
      </c>
      <c r="D883" s="49">
        <v>4.322270850351031</v>
      </c>
      <c r="E883" s="49">
        <v>4.2160506387720833</v>
      </c>
      <c r="F883" s="49">
        <v>4.1188709263282277</v>
      </c>
      <c r="G883" s="49">
        <v>4.0290892412221284</v>
      </c>
      <c r="H883" s="49">
        <v>3.945467848934352</v>
      </c>
      <c r="I883" s="49">
        <v>3.8670521793985602</v>
      </c>
      <c r="J883" s="49">
        <v>3.7930914424626212</v>
      </c>
      <c r="K883" s="49">
        <v>3.7229850695851261</v>
      </c>
      <c r="L883" s="49">
        <v>3.6562455548621968</v>
      </c>
      <c r="M883" s="49">
        <v>3.55887494121535</v>
      </c>
      <c r="N883" s="49">
        <v>3.480788161948122</v>
      </c>
      <c r="O883" s="49">
        <v>3.4052681747194748</v>
      </c>
      <c r="P883" s="49">
        <v>3.332416998190308</v>
      </c>
      <c r="Q883" s="49">
        <v>3.262791900328204</v>
      </c>
      <c r="R883" s="49">
        <v>3.1945699378108512</v>
      </c>
      <c r="S883" s="49">
        <v>3.1280239774055749</v>
      </c>
      <c r="T883" s="49">
        <v>3.0662347182641851</v>
      </c>
      <c r="U883" s="49">
        <v>3.0042168702699099</v>
      </c>
      <c r="V883" s="49">
        <v>2.9423284979479392</v>
      </c>
      <c r="W883" s="49">
        <v>2.887859530653869</v>
      </c>
      <c r="X883" s="49">
        <v>2.8354449032651048</v>
      </c>
      <c r="Y883" s="49">
        <v>2.7841223473476968</v>
      </c>
      <c r="Z883" s="49">
        <v>2.7387690267296971</v>
      </c>
      <c r="AA883" s="49">
        <v>2.6501898474862351</v>
      </c>
      <c r="AB883" s="49">
        <v>2.596023957833641</v>
      </c>
      <c r="AC883" s="49">
        <v>2.5434945583430459</v>
      </c>
      <c r="AD883" s="49">
        <v>2.4924550658288309</v>
      </c>
      <c r="AE883" s="49">
        <v>2.4427774020209001</v>
      </c>
      <c r="AF883" s="50">
        <v>2.3943489627337562</v>
      </c>
    </row>
    <row r="884" spans="1:32" hidden="1">
      <c r="A884" s="49" t="s">
        <v>1199</v>
      </c>
      <c r="B884" s="49">
        <v>4.2966484302199621</v>
      </c>
      <c r="C884" s="49">
        <v>4.1427372541129026</v>
      </c>
      <c r="D884" s="49">
        <v>4.0136404020773719</v>
      </c>
      <c r="E884" s="49">
        <v>3.9021880825503392</v>
      </c>
      <c r="F884" s="49">
        <v>3.8038884832025408</v>
      </c>
      <c r="G884" s="49">
        <v>3.7157505952945971</v>
      </c>
      <c r="H884" s="49">
        <v>3.6356874681965698</v>
      </c>
      <c r="I884" s="49">
        <v>3.5621880331748339</v>
      </c>
      <c r="J884" s="49">
        <v>3.4941247877209198</v>
      </c>
      <c r="K884" s="49">
        <v>3.4306351929475021</v>
      </c>
      <c r="L884" s="49">
        <v>3.3710453940996499</v>
      </c>
      <c r="M884" s="49">
        <v>3.260649332671016</v>
      </c>
      <c r="N884" s="49">
        <v>3.1647241111461839</v>
      </c>
      <c r="O884" s="49">
        <v>3.0782522682518381</v>
      </c>
      <c r="P884" s="49">
        <v>2.9991317206785499</v>
      </c>
      <c r="Q884" s="49">
        <v>2.9260613526108332</v>
      </c>
      <c r="R884" s="49">
        <v>2.8585858168942151</v>
      </c>
      <c r="S884" s="49">
        <v>2.7946529923381931</v>
      </c>
      <c r="T884" s="49">
        <v>2.7343993409191909</v>
      </c>
      <c r="U884" s="49">
        <v>2.678059737709138</v>
      </c>
      <c r="V884" s="49">
        <v>2.6230605829306</v>
      </c>
      <c r="W884" s="49">
        <v>2.561092680982072</v>
      </c>
      <c r="X884" s="49">
        <v>2.501933618884709</v>
      </c>
      <c r="Y884" s="49">
        <v>2.4465512418985691</v>
      </c>
      <c r="Z884" s="49">
        <v>2.3968663896309801</v>
      </c>
      <c r="AA884" s="49">
        <v>2.3249833895685801</v>
      </c>
      <c r="AB884" s="49">
        <v>2.2749532935094692</v>
      </c>
      <c r="AC884" s="49">
        <v>2.2275425697015501</v>
      </c>
      <c r="AD884" s="49">
        <v>2.1824270593971029</v>
      </c>
      <c r="AE884" s="49">
        <v>2.139340855273558</v>
      </c>
      <c r="AF884" s="50">
        <v>2.0980631657776412</v>
      </c>
    </row>
    <row r="885" spans="1:32" hidden="1">
      <c r="A885" s="49" t="s">
        <v>1200</v>
      </c>
      <c r="B885" s="49">
        <v>5.6018247470326976</v>
      </c>
      <c r="C885" s="49">
        <v>5.398235355185685</v>
      </c>
      <c r="D885" s="49">
        <v>5.2282156690023998</v>
      </c>
      <c r="E885" s="49">
        <v>5.0820606785600626</v>
      </c>
      <c r="F885" s="49">
        <v>4.9536903563543984</v>
      </c>
      <c r="G885" s="49">
        <v>4.8390561940393066</v>
      </c>
      <c r="H885" s="49">
        <v>4.7353334305137933</v>
      </c>
      <c r="I885" s="49">
        <v>4.6404768243222447</v>
      </c>
      <c r="J885" s="49">
        <v>4.55296033101241</v>
      </c>
      <c r="K885" s="49">
        <v>4.4716165605244393</v>
      </c>
      <c r="L885" s="49">
        <v>4.3955335241867628</v>
      </c>
      <c r="M885" s="49">
        <v>4.251115702998864</v>
      </c>
      <c r="N885" s="49">
        <v>4.1262396585581218</v>
      </c>
      <c r="O885" s="49">
        <v>4.0141140764806291</v>
      </c>
      <c r="P885" s="49">
        <v>3.911894456211062</v>
      </c>
      <c r="Q885" s="49">
        <v>3.8178205326213122</v>
      </c>
      <c r="R885" s="49">
        <v>3.7312771377663529</v>
      </c>
      <c r="S885" s="49">
        <v>3.6494865472785598</v>
      </c>
      <c r="T885" s="49">
        <v>3.572634664524037</v>
      </c>
      <c r="U885" s="49">
        <v>3.5010406964471601</v>
      </c>
      <c r="V885" s="49">
        <v>3.43122005230344</v>
      </c>
      <c r="W885" s="49">
        <v>3.3519023517442421</v>
      </c>
      <c r="X885" s="49">
        <v>3.2763483597913128</v>
      </c>
      <c r="Y885" s="49">
        <v>3.205869946096767</v>
      </c>
      <c r="Z885" s="49">
        <v>3.1430700454713452</v>
      </c>
      <c r="AA885" s="49">
        <v>3.0501617204169529</v>
      </c>
      <c r="AB885" s="49">
        <v>2.9868171616743262</v>
      </c>
      <c r="AC885" s="49">
        <v>2.9269837929691902</v>
      </c>
      <c r="AD885" s="49">
        <v>2.8702232767269682</v>
      </c>
      <c r="AE885" s="49">
        <v>2.8161761306014088</v>
      </c>
      <c r="AF885" s="50">
        <v>2.764543943257725</v>
      </c>
    </row>
    <row r="886" spans="1:32" hidden="1">
      <c r="A886" s="49" t="s">
        <v>1201</v>
      </c>
      <c r="B886" s="49">
        <v>4.4596507526293871</v>
      </c>
      <c r="C886" s="49">
        <v>4.2356014589490343</v>
      </c>
      <c r="D886" s="49">
        <v>4.0475399141423551</v>
      </c>
      <c r="E886" s="49">
        <v>3.8849691589241448</v>
      </c>
      <c r="F886" s="49">
        <v>3.7413004018670271</v>
      </c>
      <c r="G886" s="49">
        <v>3.6121543799343319</v>
      </c>
      <c r="H886" s="49">
        <v>3.4944876766627622</v>
      </c>
      <c r="I886" s="49">
        <v>3.3861081973098028</v>
      </c>
      <c r="J886" s="49">
        <v>3.285389963950331</v>
      </c>
      <c r="K886" s="49">
        <v>3.191096909104485</v>
      </c>
      <c r="L886" s="49">
        <v>3.1022695506361808</v>
      </c>
      <c r="M886" s="49">
        <v>2.9964528646505841</v>
      </c>
      <c r="N886" s="49">
        <v>2.8984018687167001</v>
      </c>
      <c r="O886" s="49">
        <v>2.8056655982999641</v>
      </c>
      <c r="P886" s="49">
        <v>2.7177494642850228</v>
      </c>
      <c r="Q886" s="49">
        <v>2.6331087818361398</v>
      </c>
      <c r="R886" s="49">
        <v>2.5508057052946911</v>
      </c>
      <c r="S886" s="49">
        <v>2.472673469836538</v>
      </c>
      <c r="T886" s="49">
        <v>2.397315461494959</v>
      </c>
      <c r="U886" s="49">
        <v>2.3249212143527238</v>
      </c>
      <c r="V886" s="49">
        <v>2.2543744241105812</v>
      </c>
      <c r="W886" s="49">
        <v>2.1835434561867122</v>
      </c>
      <c r="X886" s="49">
        <v>2.1138315588576519</v>
      </c>
      <c r="Y886" s="49">
        <v>2.0468336217862002</v>
      </c>
      <c r="Z886" s="49">
        <v>1.9884197449930789</v>
      </c>
      <c r="AA886" s="49">
        <v>1.8943620441705471</v>
      </c>
      <c r="AB886" s="49">
        <v>1.8300663637276029</v>
      </c>
      <c r="AC886" s="49">
        <v>1.7681671502129701</v>
      </c>
      <c r="AD886" s="49">
        <v>1.708395637589514</v>
      </c>
      <c r="AE886" s="49">
        <v>1.650525828263669</v>
      </c>
      <c r="AF886" s="50">
        <v>1.594365951585005</v>
      </c>
    </row>
    <row r="887" spans="1:32" hidden="1">
      <c r="A887" s="49" t="s">
        <v>1202</v>
      </c>
      <c r="B887" s="49">
        <v>5.2990080486694744</v>
      </c>
      <c r="C887" s="49">
        <v>5.0446358450430413</v>
      </c>
      <c r="D887" s="49">
        <v>4.7995326464418149</v>
      </c>
      <c r="E887" s="49">
        <v>4.5608076958447068</v>
      </c>
      <c r="F887" s="49">
        <v>4.3263464023956377</v>
      </c>
      <c r="G887" s="49">
        <v>4.0945346026284177</v>
      </c>
      <c r="H887" s="49">
        <v>3.8640925616410571</v>
      </c>
      <c r="I887" s="49">
        <v>3.6339700893948601</v>
      </c>
      <c r="J887" s="49">
        <v>3.403277477867634</v>
      </c>
      <c r="K887" s="49">
        <v>3.171238336040211</v>
      </c>
      <c r="L887" s="49">
        <v>2.9371562855794129</v>
      </c>
      <c r="M887" s="49">
        <v>2.872731437577825</v>
      </c>
      <c r="N887" s="49">
        <v>2.8212882672786308</v>
      </c>
      <c r="O887" s="49">
        <v>2.7712887206075649</v>
      </c>
      <c r="P887" s="49">
        <v>2.7228232292018539</v>
      </c>
      <c r="Q887" s="49">
        <v>2.6763026974998478</v>
      </c>
      <c r="R887" s="49">
        <v>2.6304659024643291</v>
      </c>
      <c r="S887" s="49">
        <v>2.5855166801601879</v>
      </c>
      <c r="T887" s="49">
        <v>2.543651316886653</v>
      </c>
      <c r="U887" s="49">
        <v>2.5013579902303782</v>
      </c>
      <c r="V887" s="49">
        <v>2.458892252801411</v>
      </c>
      <c r="W887" s="49">
        <v>2.4213242538976458</v>
      </c>
      <c r="X887" s="49">
        <v>2.3850245393327092</v>
      </c>
      <c r="Y887" s="49">
        <v>2.3493158329600692</v>
      </c>
      <c r="Z887" s="49">
        <v>2.3177255000099599</v>
      </c>
      <c r="AA887" s="49">
        <v>2.254700191769818</v>
      </c>
      <c r="AB887" s="49">
        <v>2.2163059896758091</v>
      </c>
      <c r="AC887" s="49">
        <v>2.1789091124273838</v>
      </c>
      <c r="AD887" s="49">
        <v>2.1424147680059868</v>
      </c>
      <c r="AE887" s="49">
        <v>2.1067404516436858</v>
      </c>
      <c r="AF887" s="50">
        <v>2.071813921291787</v>
      </c>
    </row>
    <row r="888" spans="1:32" hidden="1">
      <c r="A888" s="49" t="s">
        <v>1203</v>
      </c>
      <c r="B888" s="49">
        <v>6.5823435222189248</v>
      </c>
      <c r="C888" s="49">
        <v>6.2707980246263872</v>
      </c>
      <c r="D888" s="49">
        <v>5.9709696439314026</v>
      </c>
      <c r="E888" s="49">
        <v>5.6791760169008194</v>
      </c>
      <c r="F888" s="49">
        <v>5.392718888077118</v>
      </c>
      <c r="G888" s="49">
        <v>5.1095336893485266</v>
      </c>
      <c r="H888" s="49">
        <v>4.8279784842782947</v>
      </c>
      <c r="I888" s="49">
        <v>4.5467005065611108</v>
      </c>
      <c r="J888" s="49">
        <v>4.2645481582931746</v>
      </c>
      <c r="K888" s="49">
        <v>3.9805107774996609</v>
      </c>
      <c r="L888" s="49">
        <v>3.6936759598285311</v>
      </c>
      <c r="M888" s="49">
        <v>3.6125875620107442</v>
      </c>
      <c r="N888" s="49">
        <v>3.5480563048732372</v>
      </c>
      <c r="O888" s="49">
        <v>3.4853592758012928</v>
      </c>
      <c r="P888" s="49">
        <v>3.424611149697931</v>
      </c>
      <c r="Q888" s="49">
        <v>3.3663351666043089</v>
      </c>
      <c r="R888" s="49">
        <v>3.3089224033353291</v>
      </c>
      <c r="S888" s="49">
        <v>3.2526324176809291</v>
      </c>
      <c r="T888" s="49">
        <v>3.2002641595108239</v>
      </c>
      <c r="U888" s="49">
        <v>3.147340557190434</v>
      </c>
      <c r="V888" s="49">
        <v>3.094187534431847</v>
      </c>
      <c r="W888" s="49">
        <v>3.047345223519049</v>
      </c>
      <c r="X888" s="49">
        <v>3.0020946043896619</v>
      </c>
      <c r="Y888" s="49">
        <v>2.957571832275165</v>
      </c>
      <c r="Z888" s="49">
        <v>2.9182653944233379</v>
      </c>
      <c r="AA888" s="49">
        <v>2.8389345666745762</v>
      </c>
      <c r="AB888" s="49">
        <v>2.7909289173294218</v>
      </c>
      <c r="AC888" s="49">
        <v>2.7441678571647632</v>
      </c>
      <c r="AD888" s="49">
        <v>2.6985295076310951</v>
      </c>
      <c r="AE888" s="49">
        <v>2.6539077194246672</v>
      </c>
      <c r="AF888" s="50">
        <v>2.6102094798538609</v>
      </c>
    </row>
    <row r="889" spans="1:32" hidden="1">
      <c r="A889" s="49" t="s">
        <v>1204</v>
      </c>
      <c r="B889" s="49">
        <v>5.4639285176281396</v>
      </c>
      <c r="C889" s="49">
        <v>5.1893482870235763</v>
      </c>
      <c r="D889" s="49">
        <v>4.9369600395116224</v>
      </c>
      <c r="E889" s="49">
        <v>4.6998907288084038</v>
      </c>
      <c r="F889" s="49">
        <v>4.473800645305066</v>
      </c>
      <c r="G889" s="49">
        <v>4.2557705861519839</v>
      </c>
      <c r="H889" s="49">
        <v>4.0437370651933771</v>
      </c>
      <c r="I889" s="49">
        <v>3.836181317786195</v>
      </c>
      <c r="J889" s="49">
        <v>3.631946796197099</v>
      </c>
      <c r="K889" s="49">
        <v>3.4301264329413761</v>
      </c>
      <c r="L889" s="49">
        <v>3.2299899904126721</v>
      </c>
      <c r="M889" s="49">
        <v>3.1400439255756569</v>
      </c>
      <c r="N889" s="49">
        <v>3.0619276051102129</v>
      </c>
      <c r="O889" s="49">
        <v>2.9914309994107322</v>
      </c>
      <c r="P889" s="49">
        <v>2.9268141690236682</v>
      </c>
      <c r="Q889" s="49">
        <v>2.8670096979374189</v>
      </c>
      <c r="R889" s="49">
        <v>2.8116730781008989</v>
      </c>
      <c r="S889" s="49">
        <v>2.759057098458054</v>
      </c>
      <c r="T889" s="49">
        <v>2.709312828536437</v>
      </c>
      <c r="U889" s="49">
        <v>2.6626792669906738</v>
      </c>
      <c r="V889" s="49">
        <v>2.6169170410958071</v>
      </c>
      <c r="W889" s="49">
        <v>2.5646649885021451</v>
      </c>
      <c r="X889" s="49">
        <v>2.5145678250259969</v>
      </c>
      <c r="Y889" s="49">
        <v>2.467511527117864</v>
      </c>
      <c r="Z889" s="49">
        <v>2.425243269264147</v>
      </c>
      <c r="AA889" s="49">
        <v>2.362811618054621</v>
      </c>
      <c r="AB889" s="49">
        <v>2.3196343650534921</v>
      </c>
      <c r="AC889" s="49">
        <v>2.2785470711708138</v>
      </c>
      <c r="AD889" s="49">
        <v>2.2392781337829799</v>
      </c>
      <c r="AE889" s="49">
        <v>2.2016053241722662</v>
      </c>
      <c r="AF889" s="50">
        <v>2.1653446108895431</v>
      </c>
    </row>
    <row r="890" spans="1:32" hidden="1">
      <c r="A890" s="49" t="s">
        <v>1205</v>
      </c>
      <c r="B890" s="49">
        <v>6.6046132870166083</v>
      </c>
      <c r="C890" s="49">
        <v>6.2829613827717674</v>
      </c>
      <c r="D890" s="49">
        <v>5.9911517298669654</v>
      </c>
      <c r="E890" s="49">
        <v>5.7201870021497472</v>
      </c>
      <c r="F890" s="49">
        <v>5.4644012645750459</v>
      </c>
      <c r="G890" s="49">
        <v>5.219996831065524</v>
      </c>
      <c r="H890" s="49">
        <v>4.9843018841996987</v>
      </c>
      <c r="I890" s="49">
        <v>4.7553618238458188</v>
      </c>
      <c r="J890" s="49">
        <v>4.531699550933582</v>
      </c>
      <c r="K890" s="49">
        <v>4.3121674687044056</v>
      </c>
      <c r="L890" s="49">
        <v>4.0958521772192222</v>
      </c>
      <c r="M890" s="49">
        <v>3.9799678591923309</v>
      </c>
      <c r="N890" s="49">
        <v>3.879982800142284</v>
      </c>
      <c r="O890" s="49">
        <v>3.7902326810470539</v>
      </c>
      <c r="P890" s="49">
        <v>3.708376892656061</v>
      </c>
      <c r="Q890" s="49">
        <v>3.6329796760901272</v>
      </c>
      <c r="R890" s="49">
        <v>3.5635781105933062</v>
      </c>
      <c r="S890" s="49">
        <v>3.4978210615340521</v>
      </c>
      <c r="T890" s="49">
        <v>3.4359123676972101</v>
      </c>
      <c r="U890" s="49">
        <v>3.3781742667097232</v>
      </c>
      <c r="V890" s="49">
        <v>3.321592592474917</v>
      </c>
      <c r="W890" s="49">
        <v>3.256239760059549</v>
      </c>
      <c r="X890" s="49">
        <v>3.1937740788423721</v>
      </c>
      <c r="Y890" s="49">
        <v>3.135389413626926</v>
      </c>
      <c r="Z890" s="49">
        <v>3.083439856220763</v>
      </c>
      <c r="AA890" s="49">
        <v>3.0043216538484279</v>
      </c>
      <c r="AB890" s="49">
        <v>2.9511216388333739</v>
      </c>
      <c r="AC890" s="49">
        <v>2.900725000929675</v>
      </c>
      <c r="AD890" s="49">
        <v>2.852766644851227</v>
      </c>
      <c r="AE890" s="49">
        <v>2.8069478675543982</v>
      </c>
      <c r="AF890" s="50">
        <v>2.7630213279978211</v>
      </c>
    </row>
    <row r="891" spans="1:32" hidden="1">
      <c r="A891" s="49" t="s">
        <v>1206</v>
      </c>
      <c r="B891" s="49">
        <v>8.4599724012042969</v>
      </c>
      <c r="C891" s="49">
        <v>7.8859997826776951</v>
      </c>
      <c r="D891" s="49">
        <v>7.3541691059606746</v>
      </c>
      <c r="E891" s="49">
        <v>6.8505678511783534</v>
      </c>
      <c r="F891" s="49">
        <v>6.3663414940165204</v>
      </c>
      <c r="G891" s="49">
        <v>5.8954975958101841</v>
      </c>
      <c r="H891" s="49">
        <v>5.4337735681702286</v>
      </c>
      <c r="I891" s="49">
        <v>4.9780070564924674</v>
      </c>
      <c r="J891" s="49">
        <v>4.5257641717535586</v>
      </c>
      <c r="K891" s="49">
        <v>4.075108936071838</v>
      </c>
      <c r="L891" s="49">
        <v>3.6244542984120609</v>
      </c>
      <c r="M891" s="49">
        <v>3.5271588995501979</v>
      </c>
      <c r="N891" s="49">
        <v>3.4364864801966801</v>
      </c>
      <c r="O891" s="49">
        <v>3.3502134519922722</v>
      </c>
      <c r="P891" s="49">
        <v>3.267939194640463</v>
      </c>
      <c r="Q891" s="49">
        <v>3.1882469761670502</v>
      </c>
      <c r="R891" s="49">
        <v>3.110276807963587</v>
      </c>
      <c r="S891" s="49">
        <v>3.0358344232035481</v>
      </c>
      <c r="T891" s="49">
        <v>2.9636172348286189</v>
      </c>
      <c r="U891" s="49">
        <v>2.8938472811983722</v>
      </c>
      <c r="V891" s="49">
        <v>2.8254680999981998</v>
      </c>
      <c r="W891" s="49">
        <v>2.7562421319623991</v>
      </c>
      <c r="X891" s="49">
        <v>2.6877597804422542</v>
      </c>
      <c r="Y891" s="49">
        <v>2.621620627475381</v>
      </c>
      <c r="Z891" s="49">
        <v>2.5637177466509411</v>
      </c>
      <c r="AA891" s="49">
        <v>2.4698306534270111</v>
      </c>
      <c r="AB891" s="49">
        <v>2.4053410128045249</v>
      </c>
      <c r="AC891" s="49">
        <v>2.342965098027856</v>
      </c>
      <c r="AD891" s="49">
        <v>2.2824605843276529</v>
      </c>
      <c r="AE891" s="49">
        <v>2.2236243564258462</v>
      </c>
      <c r="AF891" s="50">
        <v>2.1662846426756901</v>
      </c>
    </row>
    <row r="892" spans="1:32" hidden="1">
      <c r="A892" s="49" t="s">
        <v>1207</v>
      </c>
      <c r="B892" s="49">
        <v>8.4831366372044297</v>
      </c>
      <c r="C892" s="49">
        <v>8.1762443196981565</v>
      </c>
      <c r="D892" s="49">
        <v>7.9195990842017538</v>
      </c>
      <c r="E892" s="49">
        <v>7.6986773033006743</v>
      </c>
      <c r="F892" s="49">
        <v>7.5043801412383218</v>
      </c>
      <c r="G892" s="49">
        <v>7.3306489339998393</v>
      </c>
      <c r="H892" s="49">
        <v>7.1732563575525603</v>
      </c>
      <c r="I892" s="49">
        <v>7.0291416406398071</v>
      </c>
      <c r="J892" s="49">
        <v>6.8960209915909978</v>
      </c>
      <c r="K892" s="49">
        <v>6.7721473460823738</v>
      </c>
      <c r="L892" s="49">
        <v>6.6561558488713706</v>
      </c>
      <c r="M892" s="49">
        <v>6.4377325321889023</v>
      </c>
      <c r="N892" s="49">
        <v>6.2485722770837624</v>
      </c>
      <c r="O892" s="49">
        <v>6.0785029196642526</v>
      </c>
      <c r="P892" s="49">
        <v>5.9232614752250337</v>
      </c>
      <c r="Q892" s="49">
        <v>5.7802089526726519</v>
      </c>
      <c r="R892" s="49">
        <v>5.6484199907323687</v>
      </c>
      <c r="S892" s="49">
        <v>5.5237373577337152</v>
      </c>
      <c r="T892" s="49">
        <v>5.4064356891360843</v>
      </c>
      <c r="U892" s="49">
        <v>5.2969885742904701</v>
      </c>
      <c r="V892" s="49">
        <v>5.1901865288146753</v>
      </c>
      <c r="W892" s="49">
        <v>5.069453028991008</v>
      </c>
      <c r="X892" s="49">
        <v>4.9542869762834858</v>
      </c>
      <c r="Y892" s="49">
        <v>4.8466400353115162</v>
      </c>
      <c r="Z892" s="49">
        <v>4.7503862668021251</v>
      </c>
      <c r="AA892" s="49">
        <v>4.6091730788350826</v>
      </c>
      <c r="AB892" s="49">
        <v>4.5119893078427857</v>
      </c>
      <c r="AC892" s="49">
        <v>4.4199694155751192</v>
      </c>
      <c r="AD892" s="49">
        <v>4.3324544817296946</v>
      </c>
      <c r="AE892" s="49">
        <v>4.2489039106929809</v>
      </c>
      <c r="AF892" s="50">
        <v>4.1688687459182292</v>
      </c>
    </row>
    <row r="893" spans="1:32" hidden="1">
      <c r="A893" s="49" t="s">
        <v>1208</v>
      </c>
      <c r="B893" s="49">
        <v>11.268870332036601</v>
      </c>
      <c r="C893" s="49">
        <v>10.8568368600165</v>
      </c>
      <c r="D893" s="49">
        <v>10.51336916214022</v>
      </c>
      <c r="E893" s="49">
        <v>10.21863990831627</v>
      </c>
      <c r="F893" s="49">
        <v>9.9602276485410837</v>
      </c>
      <c r="G893" s="49">
        <v>9.7298613489812151</v>
      </c>
      <c r="H893" s="49">
        <v>9.521770104594026</v>
      </c>
      <c r="I893" s="49">
        <v>9.3317755769985808</v>
      </c>
      <c r="J893" s="49">
        <v>9.1567601523088165</v>
      </c>
      <c r="K893" s="49">
        <v>8.994338950727693</v>
      </c>
      <c r="L893" s="49">
        <v>8.8426488794727796</v>
      </c>
      <c r="M893" s="49">
        <v>8.5517486694656277</v>
      </c>
      <c r="N893" s="49">
        <v>8.3007272144294237</v>
      </c>
      <c r="O893" s="49">
        <v>8.075703923186893</v>
      </c>
      <c r="P893" s="49">
        <v>7.8708636648573149</v>
      </c>
      <c r="Q893" s="49">
        <v>7.6826074806729672</v>
      </c>
      <c r="R893" s="49">
        <v>7.509675834944062</v>
      </c>
      <c r="S893" s="49">
        <v>7.3463943704181487</v>
      </c>
      <c r="T893" s="49">
        <v>7.1931410178843329</v>
      </c>
      <c r="U893" s="49">
        <v>7.0505656293822714</v>
      </c>
      <c r="V893" s="49">
        <v>6.9115538739667031</v>
      </c>
      <c r="W893" s="49">
        <v>6.7532718713781588</v>
      </c>
      <c r="X893" s="49">
        <v>6.6025864496550906</v>
      </c>
      <c r="Y893" s="49">
        <v>6.4621705999199497</v>
      </c>
      <c r="Z893" s="49">
        <v>6.3373282379221241</v>
      </c>
      <c r="AA893" s="49">
        <v>6.150999806480522</v>
      </c>
      <c r="AB893" s="49">
        <v>6.0248767146396176</v>
      </c>
      <c r="AC893" s="49">
        <v>5.9058213206678074</v>
      </c>
      <c r="AD893" s="49">
        <v>5.7929370439978483</v>
      </c>
      <c r="AE893" s="49">
        <v>5.6854885976635474</v>
      </c>
      <c r="AF893" s="50">
        <v>5.5828656110376373</v>
      </c>
    </row>
    <row r="894" spans="1:32" hidden="1">
      <c r="A894" s="49" t="s">
        <v>1209</v>
      </c>
      <c r="B894" s="49">
        <v>3.3937200066470639</v>
      </c>
      <c r="C894" s="49">
        <v>3.2232187670243242</v>
      </c>
      <c r="D894" s="49">
        <v>3.080119115033964</v>
      </c>
      <c r="E894" s="49">
        <v>2.956426427885662</v>
      </c>
      <c r="F894" s="49">
        <v>2.847122505075395</v>
      </c>
      <c r="G894" s="49">
        <v>2.7488719417988281</v>
      </c>
      <c r="H894" s="49">
        <v>2.659356749429953</v>
      </c>
      <c r="I894" s="49">
        <v>2.576907343431496</v>
      </c>
      <c r="J894" s="49">
        <v>2.5002853282965001</v>
      </c>
      <c r="K894" s="49">
        <v>2.4285492943220119</v>
      </c>
      <c r="L894" s="49">
        <v>2.360968504678346</v>
      </c>
      <c r="M894" s="49">
        <v>2.280446109512424</v>
      </c>
      <c r="N894" s="49">
        <v>2.2058277790375018</v>
      </c>
      <c r="O894" s="49">
        <v>2.1352503625334172</v>
      </c>
      <c r="P894" s="49">
        <v>2.0683378279142151</v>
      </c>
      <c r="Q894" s="49">
        <v>2.0039159694698658</v>
      </c>
      <c r="R894" s="49">
        <v>1.9412718748547291</v>
      </c>
      <c r="S894" s="49">
        <v>1.8817989371832291</v>
      </c>
      <c r="T894" s="49">
        <v>1.8244355341522069</v>
      </c>
      <c r="U894" s="49">
        <v>1.769325679963957</v>
      </c>
      <c r="V894" s="49">
        <v>1.7156208455419319</v>
      </c>
      <c r="W894" s="49">
        <v>1.661692158599118</v>
      </c>
      <c r="X894" s="49">
        <v>1.60861903568959</v>
      </c>
      <c r="Y894" s="49">
        <v>1.5576144220459891</v>
      </c>
      <c r="Z894" s="49">
        <v>1.5131434268195401</v>
      </c>
      <c r="AA894" s="49">
        <v>1.44156713695785</v>
      </c>
      <c r="AB894" s="49">
        <v>1.392631123076663</v>
      </c>
      <c r="AC894" s="49">
        <v>1.345523777430931</v>
      </c>
      <c r="AD894" s="49">
        <v>1.300041264756441</v>
      </c>
      <c r="AE894" s="49">
        <v>1.256012194584667</v>
      </c>
      <c r="AF894" s="50">
        <v>1.213291141537814</v>
      </c>
    </row>
    <row r="895" spans="1:32" hidden="1">
      <c r="A895" s="49" t="s">
        <v>1210</v>
      </c>
      <c r="B895" s="49">
        <v>9.9120131822749702</v>
      </c>
      <c r="C895" s="49">
        <v>9.4450004812988837</v>
      </c>
      <c r="D895" s="49">
        <v>9.0226815813452212</v>
      </c>
      <c r="E895" s="49">
        <v>8.6306499773588996</v>
      </c>
      <c r="F895" s="49">
        <v>8.2597430906569365</v>
      </c>
      <c r="G895" s="49">
        <v>7.9037306964551419</v>
      </c>
      <c r="H895" s="49">
        <v>7.5581407606635969</v>
      </c>
      <c r="I895" s="49">
        <v>7.2196118765001396</v>
      </c>
      <c r="J895" s="49">
        <v>6.8855121646623036</v>
      </c>
      <c r="K895" s="49">
        <v>6.5537027032541673</v>
      </c>
      <c r="L895" s="49">
        <v>6.2223838299464704</v>
      </c>
      <c r="M895" s="49">
        <v>6.046239027466779</v>
      </c>
      <c r="N895" s="49">
        <v>5.8942964123824169</v>
      </c>
      <c r="O895" s="49">
        <v>5.7579326775965161</v>
      </c>
      <c r="P895" s="49">
        <v>5.6335842243762713</v>
      </c>
      <c r="Q895" s="49">
        <v>5.5190649923602964</v>
      </c>
      <c r="R895" s="49">
        <v>5.4136697818484496</v>
      </c>
      <c r="S895" s="49">
        <v>5.3138196505079316</v>
      </c>
      <c r="T895" s="49">
        <v>5.2198244847304931</v>
      </c>
      <c r="U895" s="49">
        <v>5.1321743331060858</v>
      </c>
      <c r="V895" s="49">
        <v>5.0462816381198117</v>
      </c>
      <c r="W895" s="49">
        <v>4.9470747293683717</v>
      </c>
      <c r="X895" s="49">
        <v>4.8522442837402142</v>
      </c>
      <c r="Y895" s="49">
        <v>4.7636028192562261</v>
      </c>
      <c r="Z895" s="49">
        <v>4.6847249747550812</v>
      </c>
      <c r="AA895" s="49">
        <v>4.5645263740677944</v>
      </c>
      <c r="AB895" s="49">
        <v>4.4837092005515684</v>
      </c>
      <c r="AC895" s="49">
        <v>4.4071273961602024</v>
      </c>
      <c r="AD895" s="49">
        <v>4.3342233083793724</v>
      </c>
      <c r="AE895" s="49">
        <v>4.2645406264591186</v>
      </c>
      <c r="AF895" s="50">
        <v>4.1977014428089721</v>
      </c>
    </row>
    <row r="896" spans="1:32" hidden="1">
      <c r="A896" s="49" t="s">
        <v>1211</v>
      </c>
      <c r="B896" s="49">
        <v>12.45718037852175</v>
      </c>
      <c r="C896" s="49">
        <v>11.88316935990373</v>
      </c>
      <c r="D896" s="49">
        <v>11.370083371050979</v>
      </c>
      <c r="E896" s="49">
        <v>10.89887000521909</v>
      </c>
      <c r="F896" s="49">
        <v>10.45746209833718</v>
      </c>
      <c r="G896" s="49">
        <v>10.037702655721199</v>
      </c>
      <c r="H896" s="49">
        <v>9.6337836895607332</v>
      </c>
      <c r="I896" s="49">
        <v>9.2413859617571124</v>
      </c>
      <c r="J896" s="49">
        <v>8.857173434527736</v>
      </c>
      <c r="K896" s="49">
        <v>8.478480187655272</v>
      </c>
      <c r="L896" s="49">
        <v>8.1031077881260618</v>
      </c>
      <c r="M896" s="49">
        <v>7.8709965404994238</v>
      </c>
      <c r="N896" s="49">
        <v>7.671746240132558</v>
      </c>
      <c r="O896" s="49">
        <v>7.493638889168869</v>
      </c>
      <c r="P896" s="49">
        <v>7.3318320210769352</v>
      </c>
      <c r="Q896" s="49">
        <v>7.183355094496493</v>
      </c>
      <c r="R896" s="49">
        <v>7.0472498540662514</v>
      </c>
      <c r="S896" s="49">
        <v>6.9186531398015312</v>
      </c>
      <c r="T896" s="49">
        <v>6.7979860905064218</v>
      </c>
      <c r="U896" s="49">
        <v>6.6859146436266652</v>
      </c>
      <c r="V896" s="49">
        <v>6.5762052219375766</v>
      </c>
      <c r="W896" s="49">
        <v>6.4483759400835217</v>
      </c>
      <c r="X896" s="49">
        <v>6.3264695087550162</v>
      </c>
      <c r="Y896" s="49">
        <v>6.212949209680235</v>
      </c>
      <c r="Z896" s="49">
        <v>6.1126729604145904</v>
      </c>
      <c r="AA896" s="49">
        <v>5.9562226518224559</v>
      </c>
      <c r="AB896" s="49">
        <v>5.8532639639099511</v>
      </c>
      <c r="AC896" s="49">
        <v>5.7560377071565636</v>
      </c>
      <c r="AD896" s="49">
        <v>5.6637862982366372</v>
      </c>
      <c r="AE896" s="49">
        <v>5.5758898250062661</v>
      </c>
      <c r="AF896" s="50">
        <v>5.491834883540597</v>
      </c>
    </row>
    <row r="897" spans="1:32" hidden="1">
      <c r="A897" s="49" t="s">
        <v>1212</v>
      </c>
      <c r="B897" s="49">
        <v>6.5272336758407334</v>
      </c>
      <c r="C897" s="49">
        <v>6.0836329244733953</v>
      </c>
      <c r="D897" s="49">
        <v>5.6709051131067678</v>
      </c>
      <c r="E897" s="49">
        <v>5.2790624107531956</v>
      </c>
      <c r="F897" s="49">
        <v>4.9017652086516543</v>
      </c>
      <c r="G897" s="49">
        <v>4.5347394559912022</v>
      </c>
      <c r="H897" s="49">
        <v>4.1749608491326136</v>
      </c>
      <c r="I897" s="49">
        <v>3.8202013607139471</v>
      </c>
      <c r="J897" s="49">
        <v>3.468761648930379</v>
      </c>
      <c r="K897" s="49">
        <v>3.1193052715624092</v>
      </c>
      <c r="L897" s="49">
        <v>2.770751716114852</v>
      </c>
      <c r="M897" s="49">
        <v>2.696819245549479</v>
      </c>
      <c r="N897" s="49">
        <v>2.627832469925814</v>
      </c>
      <c r="O897" s="49">
        <v>2.562132456218928</v>
      </c>
      <c r="P897" s="49">
        <v>2.4994183783710122</v>
      </c>
      <c r="Q897" s="49">
        <v>2.4386341192002829</v>
      </c>
      <c r="R897" s="49">
        <v>2.3791387365313721</v>
      </c>
      <c r="S897" s="49">
        <v>2.3222733568985978</v>
      </c>
      <c r="T897" s="49">
        <v>2.267067959376464</v>
      </c>
      <c r="U897" s="49">
        <v>2.2136861897836622</v>
      </c>
      <c r="V897" s="49">
        <v>2.1613420824001102</v>
      </c>
      <c r="W897" s="49">
        <v>2.1083594682796378</v>
      </c>
      <c r="X897" s="49">
        <v>2.055935515672942</v>
      </c>
      <c r="Y897" s="49">
        <v>2.0052590036964379</v>
      </c>
      <c r="Z897" s="49">
        <v>1.9607106503627629</v>
      </c>
      <c r="AA897" s="49">
        <v>1.889422150777418</v>
      </c>
      <c r="AB897" s="49">
        <v>1.83998928095026</v>
      </c>
      <c r="AC897" s="49">
        <v>1.7921352434393301</v>
      </c>
      <c r="AD897" s="49">
        <v>1.745680620001504</v>
      </c>
      <c r="AE897" s="49">
        <v>1.700475022314593</v>
      </c>
      <c r="AF897" s="50">
        <v>1.656391267549957</v>
      </c>
    </row>
    <row r="898" spans="1:32" hidden="1">
      <c r="A898" s="49" t="s">
        <v>1213</v>
      </c>
      <c r="B898" s="49">
        <v>3.6260253167733558</v>
      </c>
      <c r="C898" s="49">
        <v>3.5206545273577521</v>
      </c>
      <c r="D898" s="49">
        <v>3.427067370411955</v>
      </c>
      <c r="E898" s="49">
        <v>3.3426832108960531</v>
      </c>
      <c r="F898" s="49">
        <v>3.2656732236168691</v>
      </c>
      <c r="G898" s="49">
        <v>3.1946969105661638</v>
      </c>
      <c r="H898" s="49">
        <v>3.1287441294344229</v>
      </c>
      <c r="I898" s="49">
        <v>3.0670358596536951</v>
      </c>
      <c r="J898" s="49">
        <v>3.0089594054021731</v>
      </c>
      <c r="K898" s="49">
        <v>2.9540246795559888</v>
      </c>
      <c r="L898" s="49">
        <v>2.90183387365281</v>
      </c>
      <c r="M898" s="49">
        <v>2.824860689350202</v>
      </c>
      <c r="N898" s="49">
        <v>2.763613906971075</v>
      </c>
      <c r="O898" s="49">
        <v>2.7044318003789258</v>
      </c>
      <c r="P898" s="49">
        <v>2.6473975227727009</v>
      </c>
      <c r="Q898" s="49">
        <v>2.5929659812002028</v>
      </c>
      <c r="R898" s="49">
        <v>2.5396480341589238</v>
      </c>
      <c r="S898" s="49">
        <v>2.4876665690954618</v>
      </c>
      <c r="T898" s="49">
        <v>2.4395367794803189</v>
      </c>
      <c r="U898" s="49">
        <v>2.3911879622964332</v>
      </c>
      <c r="V898" s="49">
        <v>2.342912901674667</v>
      </c>
      <c r="W898" s="49">
        <v>2.3006842237468712</v>
      </c>
      <c r="X898" s="49">
        <v>2.2600922250369542</v>
      </c>
      <c r="Y898" s="49">
        <v>2.2203507951507842</v>
      </c>
      <c r="Z898" s="49">
        <v>2.1854368620720548</v>
      </c>
      <c r="AA898" s="49">
        <v>2.1152339262856028</v>
      </c>
      <c r="AB898" s="49">
        <v>2.073057327557569</v>
      </c>
      <c r="AC898" s="49">
        <v>2.0321742753594689</v>
      </c>
      <c r="AD898" s="49">
        <v>1.992464156567062</v>
      </c>
      <c r="AE898" s="49">
        <v>1.953821470467505</v>
      </c>
      <c r="AF898" s="50">
        <v>1.9161533467234579</v>
      </c>
    </row>
    <row r="899" spans="1:32" hidden="1">
      <c r="A899" s="49" t="s">
        <v>1214</v>
      </c>
      <c r="B899" s="49">
        <v>4.7523448968689053</v>
      </c>
      <c r="C899" s="49">
        <v>4.6140349312234594</v>
      </c>
      <c r="D899" s="49">
        <v>4.4912731277639599</v>
      </c>
      <c r="E899" s="49">
        <v>4.3806500857585773</v>
      </c>
      <c r="F899" s="49">
        <v>4.2797495687376363</v>
      </c>
      <c r="G899" s="49">
        <v>4.1868004557382168</v>
      </c>
      <c r="H899" s="49">
        <v>4.1004680630094459</v>
      </c>
      <c r="I899" s="49">
        <v>4.0197230540682769</v>
      </c>
      <c r="J899" s="49">
        <v>3.9437558395742029</v>
      </c>
      <c r="K899" s="49">
        <v>3.8719188248189491</v>
      </c>
      <c r="L899" s="49">
        <v>3.803686340282324</v>
      </c>
      <c r="M899" s="49">
        <v>3.702853202185902</v>
      </c>
      <c r="N899" s="49">
        <v>3.6227291630015972</v>
      </c>
      <c r="O899" s="49">
        <v>3.545313519300227</v>
      </c>
      <c r="P899" s="49">
        <v>3.4707152839660131</v>
      </c>
      <c r="Q899" s="49">
        <v>3.399532989741088</v>
      </c>
      <c r="R899" s="49">
        <v>3.32980491955436</v>
      </c>
      <c r="S899" s="49">
        <v>3.2618243303214132</v>
      </c>
      <c r="T899" s="49">
        <v>3.1989023479101539</v>
      </c>
      <c r="U899" s="49">
        <v>3.1356787734249338</v>
      </c>
      <c r="V899" s="49">
        <v>3.0725392534069109</v>
      </c>
      <c r="W899" s="49">
        <v>3.0173535909015978</v>
      </c>
      <c r="X899" s="49">
        <v>2.964340612369837</v>
      </c>
      <c r="Y899" s="49">
        <v>2.9124664086104279</v>
      </c>
      <c r="Z899" s="49">
        <v>2.8669701637519189</v>
      </c>
      <c r="AA899" s="49">
        <v>2.7750062004183378</v>
      </c>
      <c r="AB899" s="49">
        <v>2.7199764574082379</v>
      </c>
      <c r="AC899" s="49">
        <v>2.6666705870875629</v>
      </c>
      <c r="AD899" s="49">
        <v>2.6149309209372609</v>
      </c>
      <c r="AE899" s="49">
        <v>2.5646196568731048</v>
      </c>
      <c r="AF899" s="50">
        <v>2.5156156012340181</v>
      </c>
    </row>
    <row r="900" spans="1:32" hidden="1">
      <c r="A900" s="49" t="s">
        <v>1215</v>
      </c>
      <c r="B900" s="49">
        <v>4.1607059600603673</v>
      </c>
      <c r="C900" s="49">
        <v>4.0119542660880976</v>
      </c>
      <c r="D900" s="49">
        <v>3.8871107785673602</v>
      </c>
      <c r="E900" s="49">
        <v>3.7792681858549599</v>
      </c>
      <c r="F900" s="49">
        <v>3.6840991147819562</v>
      </c>
      <c r="G900" s="49">
        <v>3.5987220505928761</v>
      </c>
      <c r="H900" s="49">
        <v>3.521126438161946</v>
      </c>
      <c r="I900" s="49">
        <v>3.449856520366847</v>
      </c>
      <c r="J900" s="49">
        <v>3.3838260632091268</v>
      </c>
      <c r="K900" s="49">
        <v>3.3222040953727001</v>
      </c>
      <c r="L900" s="49">
        <v>3.2643414214373299</v>
      </c>
      <c r="M900" s="49">
        <v>3.157492214683864</v>
      </c>
      <c r="N900" s="49">
        <v>3.064588988212126</v>
      </c>
      <c r="O900" s="49">
        <v>2.9807967924198411</v>
      </c>
      <c r="P900" s="49">
        <v>2.9040897301275201</v>
      </c>
      <c r="Q900" s="49">
        <v>2.8332137337353478</v>
      </c>
      <c r="R900" s="49">
        <v>2.7677295728374882</v>
      </c>
      <c r="S900" s="49">
        <v>2.7056601149651089</v>
      </c>
      <c r="T900" s="49">
        <v>2.6471364250145868</v>
      </c>
      <c r="U900" s="49">
        <v>2.5923843264898232</v>
      </c>
      <c r="V900" s="49">
        <v>2.5389248786044312</v>
      </c>
      <c r="W900" s="49">
        <v>2.478799082414394</v>
      </c>
      <c r="X900" s="49">
        <v>2.4213687518356282</v>
      </c>
      <c r="Y900" s="49">
        <v>2.3675646332617721</v>
      </c>
      <c r="Z900" s="49">
        <v>2.3192341554499611</v>
      </c>
      <c r="AA900" s="49">
        <v>2.249529666115158</v>
      </c>
      <c r="AB900" s="49">
        <v>2.2008472131378269</v>
      </c>
      <c r="AC900" s="49">
        <v>2.1546737049543538</v>
      </c>
      <c r="AD900" s="49">
        <v>2.110696388635207</v>
      </c>
      <c r="AE900" s="49">
        <v>2.0686587088274568</v>
      </c>
      <c r="AF900" s="50">
        <v>2.0283476360790709</v>
      </c>
    </row>
    <row r="901" spans="1:32" hidden="1">
      <c r="A901" s="49" t="s">
        <v>1216</v>
      </c>
      <c r="B901" s="49">
        <v>4.652593849929672</v>
      </c>
      <c r="C901" s="49">
        <v>4.4167195641127481</v>
      </c>
      <c r="D901" s="49">
        <v>4.2190111081086741</v>
      </c>
      <c r="E901" s="49">
        <v>4.0483311721862112</v>
      </c>
      <c r="F901" s="49">
        <v>3.8976888424557599</v>
      </c>
      <c r="G901" s="49">
        <v>3.7624374891614201</v>
      </c>
      <c r="H901" s="49">
        <v>3.639347842552167</v>
      </c>
      <c r="I901" s="49">
        <v>3.5260939287283</v>
      </c>
      <c r="J901" s="49">
        <v>3.420950469853699</v>
      </c>
      <c r="K901" s="49">
        <v>3.3226059263466552</v>
      </c>
      <c r="L901" s="49">
        <v>3.2300422542441511</v>
      </c>
      <c r="M901" s="49">
        <v>3.119643049640771</v>
      </c>
      <c r="N901" s="49">
        <v>3.0174455506185329</v>
      </c>
      <c r="O901" s="49">
        <v>2.920857132919541</v>
      </c>
      <c r="P901" s="49">
        <v>2.829355514002704</v>
      </c>
      <c r="Q901" s="49">
        <v>2.7413064741798472</v>
      </c>
      <c r="R901" s="49">
        <v>2.6557178254311</v>
      </c>
      <c r="S901" s="49">
        <v>2.574531392606012</v>
      </c>
      <c r="T901" s="49">
        <v>2.4962692305176262</v>
      </c>
      <c r="U901" s="49">
        <v>2.4211327825333031</v>
      </c>
      <c r="V901" s="49">
        <v>2.3479404681323048</v>
      </c>
      <c r="W901" s="49">
        <v>2.2744148092825589</v>
      </c>
      <c r="X901" s="49">
        <v>2.2020669557160799</v>
      </c>
      <c r="Y901" s="49">
        <v>2.1325875603642719</v>
      </c>
      <c r="Z901" s="49">
        <v>2.0721999514163052</v>
      </c>
      <c r="AA901" s="49">
        <v>1.9740219711425879</v>
      </c>
      <c r="AB901" s="49">
        <v>1.907383649992584</v>
      </c>
      <c r="AC901" s="49">
        <v>1.84328080110461</v>
      </c>
      <c r="AD901" s="49">
        <v>1.7814296915840211</v>
      </c>
      <c r="AE901" s="49">
        <v>1.721591773565798</v>
      </c>
      <c r="AF901" s="50">
        <v>1.6635646592857549</v>
      </c>
    </row>
    <row r="902" spans="1:32" hidden="1">
      <c r="A902" s="49" t="s">
        <v>1217</v>
      </c>
      <c r="B902" s="49">
        <v>4.916214281597501</v>
      </c>
      <c r="C902" s="49">
        <v>4.6904517149995018</v>
      </c>
      <c r="D902" s="49">
        <v>4.4744873246110792</v>
      </c>
      <c r="E902" s="49">
        <v>4.2654311088907644</v>
      </c>
      <c r="F902" s="49">
        <v>4.0611762342328932</v>
      </c>
      <c r="G902" s="49">
        <v>3.8601210127291008</v>
      </c>
      <c r="H902" s="49">
        <v>3.6610015807585872</v>
      </c>
      <c r="I902" s="49">
        <v>3.4627862159732472</v>
      </c>
      <c r="J902" s="49">
        <v>3.26460577444485</v>
      </c>
      <c r="K902" s="49">
        <v>3.0657062034357492</v>
      </c>
      <c r="L902" s="49">
        <v>2.8654150232351032</v>
      </c>
      <c r="M902" s="49">
        <v>2.802283966978433</v>
      </c>
      <c r="N902" s="49">
        <v>2.7527103732624041</v>
      </c>
      <c r="O902" s="49">
        <v>2.7046298560522009</v>
      </c>
      <c r="P902" s="49">
        <v>2.6581368748533509</v>
      </c>
      <c r="Q902" s="49">
        <v>2.6136608945036208</v>
      </c>
      <c r="R902" s="49">
        <v>2.5698833074369252</v>
      </c>
      <c r="S902" s="49">
        <v>2.5270171812805771</v>
      </c>
      <c r="T902" s="49">
        <v>2.4873582282857081</v>
      </c>
      <c r="U902" s="49">
        <v>2.4472354063877559</v>
      </c>
      <c r="V902" s="49">
        <v>2.406915942608296</v>
      </c>
      <c r="W902" s="49">
        <v>2.3717037639532301</v>
      </c>
      <c r="X902" s="49">
        <v>2.3378047384961418</v>
      </c>
      <c r="Y902" s="49">
        <v>2.3045110343433031</v>
      </c>
      <c r="Z902" s="49">
        <v>2.2755100903703842</v>
      </c>
      <c r="AA902" s="49">
        <v>2.213634710988853</v>
      </c>
      <c r="AB902" s="49">
        <v>2.177495165159876</v>
      </c>
      <c r="AC902" s="49">
        <v>2.1423856039401299</v>
      </c>
      <c r="AD902" s="49">
        <v>2.1082070114200171</v>
      </c>
      <c r="AE902" s="49">
        <v>2.0748731979568631</v>
      </c>
      <c r="AF902" s="50">
        <v>2.042308686189914</v>
      </c>
    </row>
    <row r="903" spans="1:32" hidden="1">
      <c r="A903" s="49" t="s">
        <v>1218</v>
      </c>
      <c r="B903" s="49">
        <v>6.2763814805398219</v>
      </c>
      <c r="C903" s="49">
        <v>5.9990739314831742</v>
      </c>
      <c r="D903" s="49">
        <v>5.7343299792528493</v>
      </c>
      <c r="E903" s="49">
        <v>5.4781200166371988</v>
      </c>
      <c r="F903" s="49">
        <v>5.2274625233274508</v>
      </c>
      <c r="G903" s="49">
        <v>4.9800448073477801</v>
      </c>
      <c r="H903" s="49">
        <v>4.7339935988114101</v>
      </c>
      <c r="I903" s="49">
        <v>4.4877288746024693</v>
      </c>
      <c r="J903" s="49">
        <v>4.2398662200100308</v>
      </c>
      <c r="K903" s="49">
        <v>3.9891485830486562</v>
      </c>
      <c r="L903" s="49">
        <v>3.734396313235004</v>
      </c>
      <c r="M903" s="49">
        <v>3.6520098361021489</v>
      </c>
      <c r="N903" s="49">
        <v>3.5875870566464938</v>
      </c>
      <c r="O903" s="49">
        <v>3.5251432642520628</v>
      </c>
      <c r="P903" s="49">
        <v>3.4648045945829078</v>
      </c>
      <c r="Q903" s="49">
        <v>3.407141525733353</v>
      </c>
      <c r="R903" s="49">
        <v>3.350406440282756</v>
      </c>
      <c r="S903" s="49">
        <v>3.29488239170905</v>
      </c>
      <c r="T903" s="49">
        <v>3.2436157769354379</v>
      </c>
      <c r="U903" s="49">
        <v>3.1917373266068458</v>
      </c>
      <c r="V903" s="49">
        <v>3.1396013662321089</v>
      </c>
      <c r="W903" s="49">
        <v>3.0942531863858131</v>
      </c>
      <c r="X903" s="49">
        <v>3.050623289926305</v>
      </c>
      <c r="Y903" s="49">
        <v>3.0077712903960241</v>
      </c>
      <c r="Z903" s="49">
        <v>2.9705847262376959</v>
      </c>
      <c r="AA903" s="49">
        <v>2.8897992174899811</v>
      </c>
      <c r="AB903" s="49">
        <v>2.8431084741565318</v>
      </c>
      <c r="AC903" s="49">
        <v>2.797757885872981</v>
      </c>
      <c r="AD903" s="49">
        <v>2.7536148053339868</v>
      </c>
      <c r="AE903" s="49">
        <v>2.710563674049455</v>
      </c>
      <c r="AF903" s="50">
        <v>2.6685032037226559</v>
      </c>
    </row>
    <row r="904" spans="1:32" hidden="1">
      <c r="A904" s="49" t="s">
        <v>1219</v>
      </c>
      <c r="B904" s="49">
        <v>5.3097407006869499</v>
      </c>
      <c r="C904" s="49">
        <v>5.0432925064397649</v>
      </c>
      <c r="D904" s="49">
        <v>4.7982629930146929</v>
      </c>
      <c r="E904" s="49">
        <v>4.5679634004465806</v>
      </c>
      <c r="F904" s="49">
        <v>4.3481665924055068</v>
      </c>
      <c r="G904" s="49">
        <v>4.1360255093737521</v>
      </c>
      <c r="H904" s="49">
        <v>3.929524216645413</v>
      </c>
      <c r="I904" s="49">
        <v>3.7271755991380502</v>
      </c>
      <c r="J904" s="49">
        <v>3.5278439290294079</v>
      </c>
      <c r="K904" s="49">
        <v>3.3306352365734808</v>
      </c>
      <c r="L904" s="49">
        <v>3.134826637121781</v>
      </c>
      <c r="M904" s="49">
        <v>3.047599747584731</v>
      </c>
      <c r="N904" s="49">
        <v>2.971818499696337</v>
      </c>
      <c r="O904" s="49">
        <v>2.903410239794995</v>
      </c>
      <c r="P904" s="49">
        <v>2.8406919814233609</v>
      </c>
      <c r="Q904" s="49">
        <v>2.782631314899382</v>
      </c>
      <c r="R904" s="49">
        <v>2.728895264735145</v>
      </c>
      <c r="S904" s="49">
        <v>2.6777933720213549</v>
      </c>
      <c r="T904" s="49">
        <v>2.6294720564243041</v>
      </c>
      <c r="U904" s="49">
        <v>2.584162853599361</v>
      </c>
      <c r="V904" s="49">
        <v>2.5396987017327111</v>
      </c>
      <c r="W904" s="49">
        <v>2.4889718872986211</v>
      </c>
      <c r="X904" s="49">
        <v>2.44032601782457</v>
      </c>
      <c r="Y904" s="49">
        <v>2.3946172779511339</v>
      </c>
      <c r="Z904" s="49">
        <v>2.3535342899532332</v>
      </c>
      <c r="AA904" s="49">
        <v>2.292944898484325</v>
      </c>
      <c r="AB904" s="49">
        <v>2.250972522903099</v>
      </c>
      <c r="AC904" s="49">
        <v>2.2110142838513211</v>
      </c>
      <c r="AD904" s="49">
        <v>2.1728067325777869</v>
      </c>
      <c r="AE904" s="49">
        <v>2.1361342950359998</v>
      </c>
      <c r="AF904" s="50">
        <v>2.1008184357834478</v>
      </c>
    </row>
    <row r="905" spans="1:32" hidden="1">
      <c r="A905" s="49" t="s">
        <v>1220</v>
      </c>
      <c r="B905" s="49">
        <v>8.743769771671559</v>
      </c>
      <c r="C905" s="49">
        <v>8.1513967480060856</v>
      </c>
      <c r="D905" s="49">
        <v>7.6026230374438217</v>
      </c>
      <c r="E905" s="49">
        <v>7.0830733692838876</v>
      </c>
      <c r="F905" s="49">
        <v>6.5836008542570177</v>
      </c>
      <c r="G905" s="49">
        <v>6.0980170677261274</v>
      </c>
      <c r="H905" s="49">
        <v>5.6219217179883216</v>
      </c>
      <c r="I905" s="49">
        <v>5.1520518846672658</v>
      </c>
      <c r="J905" s="49">
        <v>4.6858977932889623</v>
      </c>
      <c r="K905" s="49">
        <v>4.2214645578536434</v>
      </c>
      <c r="L905" s="49">
        <v>3.757118238238434</v>
      </c>
      <c r="M905" s="49">
        <v>3.656112226629157</v>
      </c>
      <c r="N905" s="49">
        <v>3.5620265754948339</v>
      </c>
      <c r="O905" s="49">
        <v>3.4725368287997198</v>
      </c>
      <c r="P905" s="49">
        <v>3.3872203298592169</v>
      </c>
      <c r="Q905" s="49">
        <v>3.3045978230930748</v>
      </c>
      <c r="R905" s="49">
        <v>3.2237716862677921</v>
      </c>
      <c r="S905" s="49">
        <v>3.1466174282703472</v>
      </c>
      <c r="T905" s="49">
        <v>3.0717770095784989</v>
      </c>
      <c r="U905" s="49">
        <v>2.9994785434258082</v>
      </c>
      <c r="V905" s="49">
        <v>2.9286221602454749</v>
      </c>
      <c r="W905" s="49">
        <v>2.8568607442418221</v>
      </c>
      <c r="X905" s="49">
        <v>2.7858725962941771</v>
      </c>
      <c r="Y905" s="49">
        <v>2.7173209864178691</v>
      </c>
      <c r="Z905" s="49">
        <v>2.6573360281056582</v>
      </c>
      <c r="AA905" s="49">
        <v>2.559928130588407</v>
      </c>
      <c r="AB905" s="49">
        <v>2.4930918362242278</v>
      </c>
      <c r="AC905" s="49">
        <v>2.4284583818017329</v>
      </c>
      <c r="AD905" s="49">
        <v>2.3657774790848189</v>
      </c>
      <c r="AE905" s="49">
        <v>2.3048393455264562</v>
      </c>
      <c r="AF905" s="50">
        <v>2.245466576586955</v>
      </c>
    </row>
    <row r="906" spans="1:32" hidden="1">
      <c r="A906" s="49" t="s">
        <v>1221</v>
      </c>
      <c r="B906" s="49">
        <v>5.0302390403259736</v>
      </c>
      <c r="C906" s="49">
        <v>4.8826539410423493</v>
      </c>
      <c r="D906" s="49">
        <v>4.7520684388160754</v>
      </c>
      <c r="E906" s="49">
        <v>4.6347530168968971</v>
      </c>
      <c r="F906" s="49">
        <v>4.5280646512349243</v>
      </c>
      <c r="G906" s="49">
        <v>4.4300660450407792</v>
      </c>
      <c r="H906" s="49">
        <v>4.33929733716991</v>
      </c>
      <c r="I906" s="49">
        <v>4.2546326928215086</v>
      </c>
      <c r="J906" s="49">
        <v>4.1751866600451812</v>
      </c>
      <c r="K906" s="49">
        <v>4.1002509912363481</v>
      </c>
      <c r="L906" s="49">
        <v>4.0292508095439006</v>
      </c>
      <c r="M906" s="49">
        <v>3.9228843423031901</v>
      </c>
      <c r="N906" s="49">
        <v>3.8391666319127329</v>
      </c>
      <c r="O906" s="49">
        <v>3.7583833004383478</v>
      </c>
      <c r="P906" s="49">
        <v>3.6806549668252249</v>
      </c>
      <c r="Q906" s="49">
        <v>3.6066387100128812</v>
      </c>
      <c r="R906" s="49">
        <v>3.5341860918715078</v>
      </c>
      <c r="S906" s="49">
        <v>3.4636193007260672</v>
      </c>
      <c r="T906" s="49">
        <v>3.3985685825846068</v>
      </c>
      <c r="U906" s="49">
        <v>3.3331599081541881</v>
      </c>
      <c r="V906" s="49">
        <v>3.2678162751267972</v>
      </c>
      <c r="W906" s="49">
        <v>3.2110241618720199</v>
      </c>
      <c r="X906" s="49">
        <v>3.1566261013984431</v>
      </c>
      <c r="Y906" s="49">
        <v>3.1034902508571882</v>
      </c>
      <c r="Z906" s="49">
        <v>3.057369018917266</v>
      </c>
      <c r="AA906" s="49">
        <v>2.9602465291078071</v>
      </c>
      <c r="AB906" s="49">
        <v>2.903677041763626</v>
      </c>
      <c r="AC906" s="49">
        <v>2.849014930161057</v>
      </c>
      <c r="AD906" s="49">
        <v>2.7960893424746271</v>
      </c>
      <c r="AE906" s="49">
        <v>2.7447511167603622</v>
      </c>
      <c r="AF906" s="50">
        <v>2.694869227541774</v>
      </c>
    </row>
    <row r="907" spans="1:32" hidden="1">
      <c r="A907" s="49" t="s">
        <v>1222</v>
      </c>
      <c r="B907" s="49">
        <v>6.1364357297032077</v>
      </c>
      <c r="C907" s="49">
        <v>5.9142892375248257</v>
      </c>
      <c r="D907" s="49">
        <v>5.7285525139829119</v>
      </c>
      <c r="E907" s="49">
        <v>5.5687012241210896</v>
      </c>
      <c r="F907" s="49">
        <v>5.4281420318305962</v>
      </c>
      <c r="G907" s="49">
        <v>5.3024846185961918</v>
      </c>
      <c r="H907" s="49">
        <v>5.1886657205785882</v>
      </c>
      <c r="I907" s="49">
        <v>5.0844673999241694</v>
      </c>
      <c r="J907" s="49">
        <v>4.9882347460375023</v>
      </c>
      <c r="K907" s="49">
        <v>4.8987017801787696</v>
      </c>
      <c r="L907" s="49">
        <v>4.8148794859783646</v>
      </c>
      <c r="M907" s="49">
        <v>4.6568362749216847</v>
      </c>
      <c r="N907" s="49">
        <v>4.5199976489912039</v>
      </c>
      <c r="O907" s="49">
        <v>4.3969961082969817</v>
      </c>
      <c r="P907" s="49">
        <v>4.2847450152933524</v>
      </c>
      <c r="Q907" s="49">
        <v>4.1813339472297288</v>
      </c>
      <c r="R907" s="49">
        <v>4.086094249463974</v>
      </c>
      <c r="S907" s="49">
        <v>3.9960135108319621</v>
      </c>
      <c r="T907" s="49">
        <v>3.911292149598907</v>
      </c>
      <c r="U907" s="49">
        <v>3.8322749816424091</v>
      </c>
      <c r="V907" s="49">
        <v>3.755184779472259</v>
      </c>
      <c r="W907" s="49">
        <v>3.6679542858437388</v>
      </c>
      <c r="X907" s="49">
        <v>3.5847672571624289</v>
      </c>
      <c r="Y907" s="49">
        <v>3.5070403514082602</v>
      </c>
      <c r="Z907" s="49">
        <v>3.4375853809641499</v>
      </c>
      <c r="AA907" s="49">
        <v>3.3355157064590881</v>
      </c>
      <c r="AB907" s="49">
        <v>3.265397619468573</v>
      </c>
      <c r="AC907" s="49">
        <v>3.1990337399266542</v>
      </c>
      <c r="AD907" s="49">
        <v>3.135946697421311</v>
      </c>
      <c r="AE907" s="49">
        <v>3.0757448931551279</v>
      </c>
      <c r="AF907" s="50">
        <v>3.018103156681093</v>
      </c>
    </row>
    <row r="908" spans="1:32" hidden="1">
      <c r="A908" s="49" t="s">
        <v>1223</v>
      </c>
      <c r="B908" s="49">
        <v>8.6213915147637454</v>
      </c>
      <c r="C908" s="49">
        <v>8.3058006655922547</v>
      </c>
      <c r="D908" s="49">
        <v>8.0428187102001747</v>
      </c>
      <c r="E908" s="49">
        <v>7.8172312287157952</v>
      </c>
      <c r="F908" s="49">
        <v>7.6195066504678346</v>
      </c>
      <c r="G908" s="49">
        <v>7.4432982050982162</v>
      </c>
      <c r="H908" s="49">
        <v>7.2841775879267399</v>
      </c>
      <c r="I908" s="49">
        <v>7.1389385481430674</v>
      </c>
      <c r="J908" s="49">
        <v>7.0051887824324437</v>
      </c>
      <c r="K908" s="49">
        <v>6.8810982527195463</v>
      </c>
      <c r="L908" s="49">
        <v>6.7652373163759254</v>
      </c>
      <c r="M908" s="49">
        <v>6.54264178015322</v>
      </c>
      <c r="N908" s="49">
        <v>6.3506344035839977</v>
      </c>
      <c r="O908" s="49">
        <v>6.1785637855298194</v>
      </c>
      <c r="P908" s="49">
        <v>6.0219671271986286</v>
      </c>
      <c r="Q908" s="49">
        <v>5.8780822474560939</v>
      </c>
      <c r="R908" s="49">
        <v>5.7459417945237856</v>
      </c>
      <c r="S908" s="49">
        <v>5.621192357069372</v>
      </c>
      <c r="T908" s="49">
        <v>5.5041231485570821</v>
      </c>
      <c r="U908" s="49">
        <v>5.3952318652251936</v>
      </c>
      <c r="V908" s="49">
        <v>5.2890616712693941</v>
      </c>
      <c r="W908" s="49">
        <v>5.1680960925278363</v>
      </c>
      <c r="X908" s="49">
        <v>5.0529609375924078</v>
      </c>
      <c r="Y908" s="49">
        <v>4.945707176105441</v>
      </c>
      <c r="Z908" s="49">
        <v>4.8504042322773433</v>
      </c>
      <c r="AA908" s="49">
        <v>4.7079424082421948</v>
      </c>
      <c r="AB908" s="49">
        <v>4.61166724617601</v>
      </c>
      <c r="AC908" s="49">
        <v>4.5208202597018596</v>
      </c>
      <c r="AD908" s="49">
        <v>4.4347143808312062</v>
      </c>
      <c r="AE908" s="49">
        <v>4.3527861769986718</v>
      </c>
      <c r="AF908" s="50">
        <v>4.2745679669225449</v>
      </c>
    </row>
    <row r="909" spans="1:32" hidden="1">
      <c r="A909" s="49" t="s">
        <v>1224</v>
      </c>
      <c r="B909" s="49">
        <v>4.1738373431884757</v>
      </c>
      <c r="C909" s="49">
        <v>3.9624171318651018</v>
      </c>
      <c r="D909" s="49">
        <v>3.7852965425541609</v>
      </c>
      <c r="E909" s="49">
        <v>3.6324510088898578</v>
      </c>
      <c r="F909" s="49">
        <v>3.497587355838661</v>
      </c>
      <c r="G909" s="49">
        <v>3.3765223599700591</v>
      </c>
      <c r="H909" s="49">
        <v>3.2663486595334961</v>
      </c>
      <c r="I909" s="49">
        <v>3.1649721226078831</v>
      </c>
      <c r="J909" s="49">
        <v>3.0708394914781509</v>
      </c>
      <c r="K909" s="49">
        <v>2.9827700916422919</v>
      </c>
      <c r="L909" s="49">
        <v>2.8998475824641292</v>
      </c>
      <c r="M909" s="49">
        <v>2.800836808120565</v>
      </c>
      <c r="N909" s="49">
        <v>2.7091280830337441</v>
      </c>
      <c r="O909" s="49">
        <v>2.622417362858132</v>
      </c>
      <c r="P909" s="49">
        <v>2.540241896375468</v>
      </c>
      <c r="Q909" s="49">
        <v>2.4611486036298529</v>
      </c>
      <c r="R909" s="49">
        <v>2.384255077790058</v>
      </c>
      <c r="S909" s="49">
        <v>2.311291528692438</v>
      </c>
      <c r="T909" s="49">
        <v>2.2409429957562792</v>
      </c>
      <c r="U909" s="49">
        <v>2.173389904372558</v>
      </c>
      <c r="V909" s="49">
        <v>2.1075803081140969</v>
      </c>
      <c r="W909" s="49">
        <v>2.041412982931476</v>
      </c>
      <c r="X909" s="49">
        <v>1.976318622165733</v>
      </c>
      <c r="Y909" s="49">
        <v>1.91380645619237</v>
      </c>
      <c r="Z909" s="49">
        <v>1.859435157348496</v>
      </c>
      <c r="AA909" s="49">
        <v>1.771340650007611</v>
      </c>
      <c r="AB909" s="49">
        <v>1.7114285370023881</v>
      </c>
      <c r="AC909" s="49">
        <v>1.6538070259327899</v>
      </c>
      <c r="AD909" s="49">
        <v>1.598224824796197</v>
      </c>
      <c r="AE909" s="49">
        <v>1.5444706709724749</v>
      </c>
      <c r="AF909" s="50">
        <v>1.4923653358796169</v>
      </c>
    </row>
    <row r="910" spans="1:32" hidden="1">
      <c r="A910" s="49" t="s">
        <v>1225</v>
      </c>
      <c r="B910" s="49">
        <v>6.339116909924444</v>
      </c>
      <c r="C910" s="49">
        <v>6.062808437676928</v>
      </c>
      <c r="D910" s="49">
        <v>5.8005854564239039</v>
      </c>
      <c r="E910" s="49">
        <v>5.5483544066138863</v>
      </c>
      <c r="F910" s="49">
        <v>5.3031245823568298</v>
      </c>
      <c r="G910" s="49">
        <v>5.0626146615208079</v>
      </c>
      <c r="H910" s="49">
        <v>4.8250156192014702</v>
      </c>
      <c r="I910" s="49">
        <v>4.5888406493289331</v>
      </c>
      <c r="J910" s="49">
        <v>4.3528260035714386</v>
      </c>
      <c r="K910" s="49">
        <v>4.1158628734168179</v>
      </c>
      <c r="L910" s="49">
        <v>3.8769488305699662</v>
      </c>
      <c r="M910" s="49">
        <v>3.7911808523432309</v>
      </c>
      <c r="N910" s="49">
        <v>3.7248386882261491</v>
      </c>
      <c r="O910" s="49">
        <v>3.660618549156109</v>
      </c>
      <c r="P910" s="49">
        <v>3.598655506617741</v>
      </c>
      <c r="Q910" s="49">
        <v>3.539564882657066</v>
      </c>
      <c r="R910" s="49">
        <v>3.48145571007068</v>
      </c>
      <c r="S910" s="49">
        <v>3.424633265850519</v>
      </c>
      <c r="T910" s="49">
        <v>3.3723879795491358</v>
      </c>
      <c r="U910" s="49">
        <v>3.3194571592652111</v>
      </c>
      <c r="V910" s="49">
        <v>3.2662239964288</v>
      </c>
      <c r="W910" s="49">
        <v>3.2202776325709461</v>
      </c>
      <c r="X910" s="49">
        <v>3.176212430037876</v>
      </c>
      <c r="Y910" s="49">
        <v>3.1330145250730119</v>
      </c>
      <c r="Z910" s="49">
        <v>3.0959731930540841</v>
      </c>
      <c r="AA910" s="49">
        <v>3.0117749387543888</v>
      </c>
      <c r="AB910" s="49">
        <v>2.9644864407118918</v>
      </c>
      <c r="AC910" s="49">
        <v>2.9186743781324651</v>
      </c>
      <c r="AD910" s="49">
        <v>2.874197573114825</v>
      </c>
      <c r="AE910" s="49">
        <v>2.830933163281939</v>
      </c>
      <c r="AF910" s="50">
        <v>2.7887735826998741</v>
      </c>
    </row>
    <row r="911" spans="1:32" hidden="1">
      <c r="A911" s="49" t="s">
        <v>1226</v>
      </c>
      <c r="B911" s="49">
        <v>7.2635547564323382</v>
      </c>
      <c r="C911" s="49">
        <v>6.9141647735732921</v>
      </c>
      <c r="D911" s="49">
        <v>6.5971737472537573</v>
      </c>
      <c r="E911" s="49">
        <v>6.3024582338087018</v>
      </c>
      <c r="F911" s="49">
        <v>6.0236159094544499</v>
      </c>
      <c r="G911" s="49">
        <v>5.7563294681063777</v>
      </c>
      <c r="H911" s="49">
        <v>5.4975361809629817</v>
      </c>
      <c r="I911" s="49">
        <v>5.2449705193853049</v>
      </c>
      <c r="J911" s="49">
        <v>4.9968956256286532</v>
      </c>
      <c r="K911" s="49">
        <v>4.7519373027788454</v>
      </c>
      <c r="L911" s="49">
        <v>4.5089768886747104</v>
      </c>
      <c r="M911" s="49">
        <v>4.3815673574624387</v>
      </c>
      <c r="N911" s="49">
        <v>4.2715840189320691</v>
      </c>
      <c r="O911" s="49">
        <v>4.1728177832337021</v>
      </c>
      <c r="P911" s="49">
        <v>4.0827023351573528</v>
      </c>
      <c r="Q911" s="49">
        <v>3.9996632361965441</v>
      </c>
      <c r="R911" s="49">
        <v>3.9231920679000352</v>
      </c>
      <c r="S911" s="49">
        <v>3.8507124105453752</v>
      </c>
      <c r="T911" s="49">
        <v>3.7824467656622329</v>
      </c>
      <c r="U911" s="49">
        <v>3.7187472360422449</v>
      </c>
      <c r="V911" s="49">
        <v>3.656312246508556</v>
      </c>
      <c r="W911" s="49">
        <v>3.5843019990379661</v>
      </c>
      <c r="X911" s="49">
        <v>3.5154463199449961</v>
      </c>
      <c r="Y911" s="49">
        <v>3.4510503778691421</v>
      </c>
      <c r="Z911" s="49">
        <v>3.393688076701904</v>
      </c>
      <c r="AA911" s="49">
        <v>3.3065891005349841</v>
      </c>
      <c r="AB911" s="49">
        <v>3.247842616915888</v>
      </c>
      <c r="AC911" s="49">
        <v>3.1921521874600209</v>
      </c>
      <c r="AD911" s="49">
        <v>3.1391170085410849</v>
      </c>
      <c r="AE911" s="49">
        <v>3.0884091328413459</v>
      </c>
      <c r="AF911" s="50">
        <v>3.0397569777313538</v>
      </c>
    </row>
    <row r="912" spans="1:32" hidden="1">
      <c r="A912" s="49" t="s">
        <v>1227</v>
      </c>
      <c r="B912" s="49">
        <v>9.5629771779252692</v>
      </c>
      <c r="C912" s="49">
        <v>9.1178471248657047</v>
      </c>
      <c r="D912" s="49">
        <v>8.7192389841465268</v>
      </c>
      <c r="E912" s="49">
        <v>8.3528574238328535</v>
      </c>
      <c r="F912" s="49">
        <v>8.0096767717499713</v>
      </c>
      <c r="G912" s="49">
        <v>7.6836242126223686</v>
      </c>
      <c r="H912" s="49">
        <v>7.3704040594664457</v>
      </c>
      <c r="I912" s="49">
        <v>7.0668503424789932</v>
      </c>
      <c r="J912" s="49">
        <v>6.7705468091534833</v>
      </c>
      <c r="K912" s="49">
        <v>6.4795920799584366</v>
      </c>
      <c r="L912" s="49">
        <v>6.1924481712651849</v>
      </c>
      <c r="M912" s="49">
        <v>6.0151954068265159</v>
      </c>
      <c r="N912" s="49">
        <v>5.8629925923121498</v>
      </c>
      <c r="O912" s="49">
        <v>5.7269075990476903</v>
      </c>
      <c r="P912" s="49">
        <v>5.6032492758851671</v>
      </c>
      <c r="Q912" s="49">
        <v>5.4897533590101659</v>
      </c>
      <c r="R912" s="49">
        <v>5.3856895002492076</v>
      </c>
      <c r="S912" s="49">
        <v>5.2873506353458808</v>
      </c>
      <c r="T912" s="49">
        <v>5.1950578652902157</v>
      </c>
      <c r="U912" s="49">
        <v>5.1093189085689987</v>
      </c>
      <c r="V912" s="49">
        <v>5.0253819312078836</v>
      </c>
      <c r="W912" s="49">
        <v>4.9276085496733169</v>
      </c>
      <c r="X912" s="49">
        <v>4.8343638538644624</v>
      </c>
      <c r="Y912" s="49">
        <v>4.7475290378699277</v>
      </c>
      <c r="Z912" s="49">
        <v>4.670813527990723</v>
      </c>
      <c r="AA912" s="49">
        <v>4.5512561371658329</v>
      </c>
      <c r="AB912" s="49">
        <v>4.4725245299694327</v>
      </c>
      <c r="AC912" s="49">
        <v>4.3981871909880281</v>
      </c>
      <c r="AD912" s="49">
        <v>4.3276682517156493</v>
      </c>
      <c r="AE912" s="49">
        <v>4.2604965657727938</v>
      </c>
      <c r="AF912" s="50">
        <v>4.1962820019520528</v>
      </c>
    </row>
    <row r="913" spans="1:32" hidden="1">
      <c r="A913" s="49" t="s">
        <v>1228</v>
      </c>
      <c r="B913" s="49">
        <v>7.9535952587900969</v>
      </c>
      <c r="C913" s="49">
        <v>7.4106718375537994</v>
      </c>
      <c r="D913" s="49">
        <v>6.9061160551993286</v>
      </c>
      <c r="E913" s="49">
        <v>6.4277319659012253</v>
      </c>
      <c r="F913" s="49">
        <v>5.9677916222430962</v>
      </c>
      <c r="G913" s="49">
        <v>5.5210973537661694</v>
      </c>
      <c r="H913" s="49">
        <v>5.0839830852975174</v>
      </c>
      <c r="I913" s="49">
        <v>4.6537593261439074</v>
      </c>
      <c r="J913" s="49">
        <v>4.2283857511618148</v>
      </c>
      <c r="K913" s="49">
        <v>3.8062684283049619</v>
      </c>
      <c r="L913" s="49">
        <v>3.386129059324074</v>
      </c>
      <c r="M913" s="49">
        <v>3.2953165169189691</v>
      </c>
      <c r="N913" s="49">
        <v>3.2106694255239709</v>
      </c>
      <c r="O913" s="49">
        <v>3.1301180645439119</v>
      </c>
      <c r="P913" s="49">
        <v>3.0532891867989451</v>
      </c>
      <c r="Q913" s="49">
        <v>2.9788642492439941</v>
      </c>
      <c r="R913" s="49">
        <v>2.9060428924774291</v>
      </c>
      <c r="S913" s="49">
        <v>2.8365048063337679</v>
      </c>
      <c r="T913" s="49">
        <v>2.7690378634299391</v>
      </c>
      <c r="U913" s="49">
        <v>2.7038483775069069</v>
      </c>
      <c r="V913" s="49">
        <v>2.639953392013942</v>
      </c>
      <c r="W913" s="49">
        <v>2.5752671488328089</v>
      </c>
      <c r="X913" s="49">
        <v>2.511273690961779</v>
      </c>
      <c r="Y913" s="49">
        <v>2.4494608268542239</v>
      </c>
      <c r="Z913" s="49">
        <v>2.3953097613412959</v>
      </c>
      <c r="AA913" s="49">
        <v>2.307690158668577</v>
      </c>
      <c r="AB913" s="49">
        <v>2.2474148794031961</v>
      </c>
      <c r="AC913" s="49">
        <v>2.189106534955688</v>
      </c>
      <c r="AD913" s="49">
        <v>2.1325396592576848</v>
      </c>
      <c r="AE913" s="49">
        <v>2.0775252666788209</v>
      </c>
      <c r="AF913" s="50">
        <v>2.023903533724595</v>
      </c>
    </row>
    <row r="914" spans="1:32" hidden="1">
      <c r="A914" s="49" t="s">
        <v>1229</v>
      </c>
      <c r="B914" s="49">
        <v>6.6015414901278842</v>
      </c>
      <c r="C914" s="49">
        <v>6.3646103063223851</v>
      </c>
      <c r="D914" s="49">
        <v>6.16599293251525</v>
      </c>
      <c r="E914" s="49">
        <v>5.9946187953245964</v>
      </c>
      <c r="F914" s="49">
        <v>5.843552312717545</v>
      </c>
      <c r="G914" s="49">
        <v>5.7081752424836143</v>
      </c>
      <c r="H914" s="49">
        <v>5.5852652628971668</v>
      </c>
      <c r="I914" s="49">
        <v>5.4724892456339829</v>
      </c>
      <c r="J914" s="49">
        <v>5.3681063076850242</v>
      </c>
      <c r="K914" s="49">
        <v>5.2707846815985944</v>
      </c>
      <c r="L914" s="49">
        <v>5.179483935544746</v>
      </c>
      <c r="M914" s="49">
        <v>5.0097955219689867</v>
      </c>
      <c r="N914" s="49">
        <v>4.8624472890317199</v>
      </c>
      <c r="O914" s="49">
        <v>4.7296889797610522</v>
      </c>
      <c r="P914" s="49">
        <v>4.6082733288038593</v>
      </c>
      <c r="Q914" s="49">
        <v>4.4961903190998891</v>
      </c>
      <c r="R914" s="49">
        <v>4.3927361529438747</v>
      </c>
      <c r="S914" s="49">
        <v>4.2947416111208341</v>
      </c>
      <c r="T914" s="49">
        <v>4.202417075446979</v>
      </c>
      <c r="U914" s="49">
        <v>4.116124835787895</v>
      </c>
      <c r="V914" s="49">
        <v>4.0318911312226726</v>
      </c>
      <c r="W914" s="49">
        <v>3.9369505249945109</v>
      </c>
      <c r="X914" s="49">
        <v>3.8463187790139659</v>
      </c>
      <c r="Y914" s="49">
        <v>3.7614883035910291</v>
      </c>
      <c r="Z914" s="49">
        <v>3.6854211627650519</v>
      </c>
      <c r="AA914" s="49">
        <v>3.5750758656641768</v>
      </c>
      <c r="AB914" s="49">
        <v>3.4984211520000179</v>
      </c>
      <c r="AC914" s="49">
        <v>3.4257775479756849</v>
      </c>
      <c r="AD914" s="49">
        <v>3.3566438893818469</v>
      </c>
      <c r="AE914" s="49">
        <v>3.2906090896787918</v>
      </c>
      <c r="AF914" s="50">
        <v>3.227331828125668</v>
      </c>
    </row>
    <row r="915" spans="1:32" hidden="1">
      <c r="A915" s="49" t="s">
        <v>1230</v>
      </c>
      <c r="B915" s="49">
        <v>8.812987947245583</v>
      </c>
      <c r="C915" s="49">
        <v>8.4923453101532758</v>
      </c>
      <c r="D915" s="49">
        <v>8.22466290474385</v>
      </c>
      <c r="E915" s="49">
        <v>7.9946285729953299</v>
      </c>
      <c r="F915" s="49">
        <v>7.7926494809943057</v>
      </c>
      <c r="G915" s="49">
        <v>7.6123380365120594</v>
      </c>
      <c r="H915" s="49">
        <v>7.4492374266034558</v>
      </c>
      <c r="I915" s="49">
        <v>7.3001207360481128</v>
      </c>
      <c r="J915" s="49">
        <v>7.1625802216758752</v>
      </c>
      <c r="K915" s="49">
        <v>7.0347740147870637</v>
      </c>
      <c r="L915" s="49">
        <v>6.9152632124733122</v>
      </c>
      <c r="M915" s="49">
        <v>6.688016516768676</v>
      </c>
      <c r="N915" s="49">
        <v>6.4915900448032851</v>
      </c>
      <c r="O915" s="49">
        <v>6.3152687017522471</v>
      </c>
      <c r="P915" s="49">
        <v>6.1545641067410113</v>
      </c>
      <c r="Q915" s="49">
        <v>6.0066985758222389</v>
      </c>
      <c r="R915" s="49">
        <v>5.8707008168118016</v>
      </c>
      <c r="S915" s="49">
        <v>5.7421890538756291</v>
      </c>
      <c r="T915" s="49">
        <v>5.6214559435039249</v>
      </c>
      <c r="U915" s="49">
        <v>5.5090043125263968</v>
      </c>
      <c r="V915" s="49">
        <v>5.399338503251415</v>
      </c>
      <c r="W915" s="49">
        <v>5.2747863892744382</v>
      </c>
      <c r="X915" s="49">
        <v>5.1561325238450921</v>
      </c>
      <c r="Y915" s="49">
        <v>5.0454427225505363</v>
      </c>
      <c r="Z915" s="49">
        <v>4.9468161992022992</v>
      </c>
      <c r="AA915" s="49">
        <v>4.8007050351161222</v>
      </c>
      <c r="AB915" s="49">
        <v>4.7011460556378379</v>
      </c>
      <c r="AC915" s="49">
        <v>4.6070784432703737</v>
      </c>
      <c r="AD915" s="49">
        <v>4.5178097475290242</v>
      </c>
      <c r="AE915" s="49">
        <v>4.432772085374511</v>
      </c>
      <c r="AF915" s="50">
        <v>4.3514940484191182</v>
      </c>
    </row>
    <row r="916" spans="1:32" hidden="1">
      <c r="A916" s="49" t="s">
        <v>1231</v>
      </c>
      <c r="B916" s="49">
        <v>3.002063516959145</v>
      </c>
      <c r="C916" s="49">
        <v>2.8524734602881909</v>
      </c>
      <c r="D916" s="49">
        <v>2.7268777762821812</v>
      </c>
      <c r="E916" s="49">
        <v>2.6182616506432068</v>
      </c>
      <c r="F916" s="49">
        <v>2.5222210650723991</v>
      </c>
      <c r="G916" s="49">
        <v>2.4358283987629998</v>
      </c>
      <c r="H916" s="49">
        <v>2.3570488485868868</v>
      </c>
      <c r="I916" s="49">
        <v>2.2844167270660121</v>
      </c>
      <c r="J916" s="49">
        <v>2.2168448861399921</v>
      </c>
      <c r="K916" s="49">
        <v>2.153506952291774</v>
      </c>
      <c r="L916" s="49">
        <v>2.0937615730455938</v>
      </c>
      <c r="M916" s="49">
        <v>2.0225880286433759</v>
      </c>
      <c r="N916" s="49">
        <v>1.956518410433296</v>
      </c>
      <c r="O916" s="49">
        <v>1.893949551764206</v>
      </c>
      <c r="P916" s="49">
        <v>1.8345595005519071</v>
      </c>
      <c r="Q916" s="49">
        <v>1.7773369311028619</v>
      </c>
      <c r="R916" s="49">
        <v>1.7216675422229</v>
      </c>
      <c r="S916" s="49">
        <v>1.6687556062785931</v>
      </c>
      <c r="T916" s="49">
        <v>1.6176857437083609</v>
      </c>
      <c r="U916" s="49">
        <v>1.5685834677307851</v>
      </c>
      <c r="V916" s="49">
        <v>1.520716305334002</v>
      </c>
      <c r="W916" s="49">
        <v>1.4726060109199379</v>
      </c>
      <c r="X916" s="49">
        <v>1.42526897598708</v>
      </c>
      <c r="Y916" s="49">
        <v>1.37975682537261</v>
      </c>
      <c r="Z916" s="49">
        <v>1.3399448823559319</v>
      </c>
      <c r="AA916" s="49">
        <v>1.276649445387513</v>
      </c>
      <c r="AB916" s="49">
        <v>1.233023111907346</v>
      </c>
      <c r="AC916" s="49">
        <v>1.1910198536304739</v>
      </c>
      <c r="AD916" s="49">
        <v>1.1504651317407191</v>
      </c>
      <c r="AE916" s="49">
        <v>1.1112121752322199</v>
      </c>
      <c r="AF916" s="50">
        <v>1.073136435119898</v>
      </c>
    </row>
    <row r="917" spans="1:32" hidden="1">
      <c r="A917" s="49" t="s">
        <v>1232</v>
      </c>
      <c r="B917" s="49">
        <v>3.393264052136217</v>
      </c>
      <c r="C917" s="49">
        <v>3.2221111884909082</v>
      </c>
      <c r="D917" s="49">
        <v>3.078644260053601</v>
      </c>
      <c r="E917" s="49">
        <v>2.9547703499533768</v>
      </c>
      <c r="F917" s="49">
        <v>2.8454087623886042</v>
      </c>
      <c r="G917" s="49">
        <v>2.7471821450982632</v>
      </c>
      <c r="H917" s="49">
        <v>2.6577431688271518</v>
      </c>
      <c r="I917" s="49">
        <v>2.575401057708373</v>
      </c>
      <c r="J917" s="49">
        <v>2.4989017188191549</v>
      </c>
      <c r="K917" s="49">
        <v>2.4272918788853821</v>
      </c>
      <c r="L917" s="49">
        <v>2.3598316911440809</v>
      </c>
      <c r="M917" s="49">
        <v>2.2793596329085992</v>
      </c>
      <c r="N917" s="49">
        <v>2.2047734612207188</v>
      </c>
      <c r="O917" s="49">
        <v>2.1342191950991349</v>
      </c>
      <c r="P917" s="49">
        <v>2.067325199708717</v>
      </c>
      <c r="Q917" s="49">
        <v>2.0029217996262099</v>
      </c>
      <c r="R917" s="49">
        <v>1.940298565703418</v>
      </c>
      <c r="S917" s="49">
        <v>1.88085012048315</v>
      </c>
      <c r="T917" s="49">
        <v>1.823517510494419</v>
      </c>
      <c r="U917" s="49">
        <v>1.768446631008459</v>
      </c>
      <c r="V917" s="49">
        <v>1.714789965327514</v>
      </c>
      <c r="W917" s="49">
        <v>1.6608432160622331</v>
      </c>
      <c r="X917" s="49">
        <v>1.6077705910685529</v>
      </c>
      <c r="Y917" s="49">
        <v>1.5567892725098129</v>
      </c>
      <c r="Z917" s="49">
        <v>1.512383170969102</v>
      </c>
      <c r="AA917" s="49">
        <v>1.4407844124617999</v>
      </c>
      <c r="AB917" s="49">
        <v>1.39192555266671</v>
      </c>
      <c r="AC917" s="49">
        <v>1.3449237905767859</v>
      </c>
      <c r="AD917" s="49">
        <v>1.299576817910598</v>
      </c>
      <c r="AE917" s="49">
        <v>1.255714543566131</v>
      </c>
      <c r="AF917" s="50">
        <v>1.213192658728238</v>
      </c>
    </row>
    <row r="918" spans="1:32" hidden="1">
      <c r="A918" s="49" t="s">
        <v>1233</v>
      </c>
      <c r="B918" s="49">
        <v>8.2138951038519412</v>
      </c>
      <c r="C918" s="49">
        <v>7.8111313734175063</v>
      </c>
      <c r="D918" s="49">
        <v>7.4424033300419454</v>
      </c>
      <c r="E918" s="49">
        <v>7.0967630236094248</v>
      </c>
      <c r="F918" s="49">
        <v>6.7672617438466691</v>
      </c>
      <c r="G918" s="49">
        <v>6.4491901587291736</v>
      </c>
      <c r="H918" s="49">
        <v>6.1391847053650173</v>
      </c>
      <c r="I918" s="49">
        <v>5.8347351368347606</v>
      </c>
      <c r="J918" s="49">
        <v>5.5338951430452727</v>
      </c>
      <c r="K918" s="49">
        <v>5.2351032042163643</v>
      </c>
      <c r="L918" s="49">
        <v>4.9370667408645446</v>
      </c>
      <c r="M918" s="49">
        <v>4.7990763382294199</v>
      </c>
      <c r="N918" s="49">
        <v>4.6794197079637527</v>
      </c>
      <c r="O918" s="49">
        <v>4.5715697246397946</v>
      </c>
      <c r="P918" s="49">
        <v>4.4728286149138956</v>
      </c>
      <c r="Q918" s="49">
        <v>4.3815412746887716</v>
      </c>
      <c r="R918" s="49">
        <v>4.2971732342026563</v>
      </c>
      <c r="S918" s="49">
        <v>4.2170160072830551</v>
      </c>
      <c r="T918" s="49">
        <v>4.14130347213937</v>
      </c>
      <c r="U918" s="49">
        <v>4.0704057580641138</v>
      </c>
      <c r="V918" s="49">
        <v>4.0008519835573324</v>
      </c>
      <c r="W918" s="49">
        <v>3.921242567335161</v>
      </c>
      <c r="X918" s="49">
        <v>3.844964312626983</v>
      </c>
      <c r="Y918" s="49">
        <v>3.7733894077127941</v>
      </c>
      <c r="Z918" s="49">
        <v>3.709223967286325</v>
      </c>
      <c r="AA918" s="49">
        <v>3.6138101798806659</v>
      </c>
      <c r="AB918" s="49">
        <v>3.5482189120602521</v>
      </c>
      <c r="AC918" s="49">
        <v>3.4858554615167372</v>
      </c>
      <c r="AD918" s="49">
        <v>3.4262985046339338</v>
      </c>
      <c r="AE918" s="49">
        <v>3.3692033013445641</v>
      </c>
      <c r="AF918" s="50">
        <v>3.3142843599181062</v>
      </c>
    </row>
    <row r="919" spans="1:32" hidden="1">
      <c r="A919" s="49" t="s">
        <v>1234</v>
      </c>
      <c r="B919" s="49">
        <v>10.224764562067509</v>
      </c>
      <c r="C919" s="49">
        <v>9.7357998049031771</v>
      </c>
      <c r="D919" s="49">
        <v>9.2937184630344234</v>
      </c>
      <c r="E919" s="49">
        <v>8.884070267270495</v>
      </c>
      <c r="F919" s="49">
        <v>8.4977320805612298</v>
      </c>
      <c r="G919" s="49">
        <v>8.1285666076884286</v>
      </c>
      <c r="H919" s="49">
        <v>7.7722342233013766</v>
      </c>
      <c r="I919" s="49">
        <v>7.4255387331964888</v>
      </c>
      <c r="J919" s="49">
        <v>7.0860434137755623</v>
      </c>
      <c r="K919" s="49">
        <v>6.7518337813158684</v>
      </c>
      <c r="L919" s="49">
        <v>6.421364647810794</v>
      </c>
      <c r="M919" s="49">
        <v>6.2391827448891046</v>
      </c>
      <c r="N919" s="49">
        <v>6.0821738316878289</v>
      </c>
      <c r="O919" s="49">
        <v>5.941367962557023</v>
      </c>
      <c r="P919" s="49">
        <v>5.8130585793555287</v>
      </c>
      <c r="Q919" s="49">
        <v>5.6949720380158144</v>
      </c>
      <c r="R919" s="49">
        <v>5.5863752643956168</v>
      </c>
      <c r="S919" s="49">
        <v>5.4835450656671876</v>
      </c>
      <c r="T919" s="49">
        <v>5.3868042434959147</v>
      </c>
      <c r="U919" s="49">
        <v>5.2966630905130581</v>
      </c>
      <c r="V919" s="49">
        <v>5.2083484804598994</v>
      </c>
      <c r="W919" s="49">
        <v>5.1061487108105377</v>
      </c>
      <c r="X919" s="49">
        <v>5.0085113836271704</v>
      </c>
      <c r="Y919" s="49">
        <v>4.9173257787420566</v>
      </c>
      <c r="Z919" s="49">
        <v>4.8363173977114569</v>
      </c>
      <c r="AA919" s="49">
        <v>4.7122893281921714</v>
      </c>
      <c r="AB919" s="49">
        <v>4.6292814419570636</v>
      </c>
      <c r="AC919" s="49">
        <v>4.5506994319026148</v>
      </c>
      <c r="AD919" s="49">
        <v>4.4759645790336204</v>
      </c>
      <c r="AE919" s="49">
        <v>4.4046033926693724</v>
      </c>
      <c r="AF919" s="50">
        <v>4.3362237894693649</v>
      </c>
    </row>
    <row r="920" spans="1:32" hidden="1">
      <c r="A920" s="49" t="s">
        <v>1235</v>
      </c>
      <c r="B920" s="49">
        <v>5.9968431737334642</v>
      </c>
      <c r="C920" s="49">
        <v>5.5875090530639469</v>
      </c>
      <c r="D920" s="49">
        <v>5.2042218908754254</v>
      </c>
      <c r="E920" s="49">
        <v>4.8387798377236164</v>
      </c>
      <c r="F920" s="49">
        <v>4.4859901308063206</v>
      </c>
      <c r="G920" s="49">
        <v>4.1423644638273123</v>
      </c>
      <c r="H920" s="49">
        <v>3.805446630838814</v>
      </c>
      <c r="I920" s="49">
        <v>3.4734389009302542</v>
      </c>
      <c r="J920" s="49">
        <v>3.1449816347274591</v>
      </c>
      <c r="K920" s="49">
        <v>2.8190168290427109</v>
      </c>
      <c r="L920" s="49">
        <v>2.4947001519406959</v>
      </c>
      <c r="M920" s="49">
        <v>2.4290140506183011</v>
      </c>
      <c r="N920" s="49">
        <v>2.3675338903336089</v>
      </c>
      <c r="O920" s="49">
        <v>2.308852546275991</v>
      </c>
      <c r="P920" s="49">
        <v>2.252714892525185</v>
      </c>
      <c r="Q920" s="49">
        <v>2.1982250587974712</v>
      </c>
      <c r="R920" s="49">
        <v>2.1448393235956948</v>
      </c>
      <c r="S920" s="49">
        <v>2.0936954144612812</v>
      </c>
      <c r="T920" s="49">
        <v>2.043970445049776</v>
      </c>
      <c r="U920" s="49">
        <v>1.995803251189777</v>
      </c>
      <c r="V920" s="49">
        <v>1.948527037285205</v>
      </c>
      <c r="W920" s="49">
        <v>1.9007234730982541</v>
      </c>
      <c r="X920" s="49">
        <v>1.8534040635338529</v>
      </c>
      <c r="Y920" s="49">
        <v>1.807577057780019</v>
      </c>
      <c r="Z920" s="49">
        <v>1.7669577999584061</v>
      </c>
      <c r="AA920" s="49">
        <v>1.70366873105419</v>
      </c>
      <c r="AB920" s="49">
        <v>1.658926981096974</v>
      </c>
      <c r="AC920" s="49">
        <v>1.615533867928445</v>
      </c>
      <c r="AD920" s="49">
        <v>1.57333697455431</v>
      </c>
      <c r="AE920" s="49">
        <v>1.5322085362787381</v>
      </c>
      <c r="AF920" s="50">
        <v>1.492040494856699</v>
      </c>
    </row>
    <row r="921" spans="1:32" hidden="1">
      <c r="A921" s="49" t="s">
        <v>1236</v>
      </c>
      <c r="B921" s="49">
        <v>6.6278121391972231</v>
      </c>
      <c r="C921" s="49">
        <v>6.1748004061827633</v>
      </c>
      <c r="D921" s="49">
        <v>5.7523543710351852</v>
      </c>
      <c r="E921" s="49">
        <v>5.3507261477573733</v>
      </c>
      <c r="F921" s="49">
        <v>4.9637363997165096</v>
      </c>
      <c r="G921" s="49">
        <v>4.5872269418450484</v>
      </c>
      <c r="H921" s="49">
        <v>4.2182631431254993</v>
      </c>
      <c r="I921" s="49">
        <v>3.854690620476998</v>
      </c>
      <c r="J921" s="49">
        <v>3.494873690881608</v>
      </c>
      <c r="K921" s="49">
        <v>3.1375333766029159</v>
      </c>
      <c r="L921" s="49">
        <v>2.781642931069956</v>
      </c>
      <c r="M921" s="49">
        <v>2.707817439727382</v>
      </c>
      <c r="N921" s="49">
        <v>2.6388496386776739</v>
      </c>
      <c r="O921" s="49">
        <v>2.5731116223149249</v>
      </c>
      <c r="P921" s="49">
        <v>2.5103071545829359</v>
      </c>
      <c r="Q921" s="49">
        <v>2.4494003165998688</v>
      </c>
      <c r="R921" s="49">
        <v>2.3897624967803739</v>
      </c>
      <c r="S921" s="49">
        <v>2.3327065027255962</v>
      </c>
      <c r="T921" s="49">
        <v>2.277281395660252</v>
      </c>
      <c r="U921" s="49">
        <v>2.2236466786762361</v>
      </c>
      <c r="V921" s="49">
        <v>2.1710322542575118</v>
      </c>
      <c r="W921" s="49">
        <v>2.1177928236713388</v>
      </c>
      <c r="X921" s="49">
        <v>2.0651052647040209</v>
      </c>
      <c r="Y921" s="49">
        <v>2.014133183807171</v>
      </c>
      <c r="Z921" s="49">
        <v>1.969164637092538</v>
      </c>
      <c r="AA921" s="49">
        <v>1.898026433651594</v>
      </c>
      <c r="AB921" s="49">
        <v>1.848286525399176</v>
      </c>
      <c r="AC921" s="49">
        <v>1.800097000991826</v>
      </c>
      <c r="AD921" s="49">
        <v>1.7532822300627311</v>
      </c>
      <c r="AE921" s="49">
        <v>1.707694995417806</v>
      </c>
      <c r="AF921" s="50">
        <v>1.6632107923670101</v>
      </c>
    </row>
    <row r="922" spans="1:32" hidden="1">
      <c r="A922" s="49" t="s">
        <v>1237</v>
      </c>
      <c r="B922" s="49">
        <v>14.55251432726287</v>
      </c>
      <c r="C922" s="49">
        <v>14.02072843703278</v>
      </c>
      <c r="D922" s="49">
        <v>13.57736776876925</v>
      </c>
      <c r="E922" s="49">
        <v>13.19685946493412</v>
      </c>
      <c r="F922" s="49">
        <v>12.863182461612229</v>
      </c>
      <c r="G922" s="49">
        <v>12.56566876814224</v>
      </c>
      <c r="H922" s="49">
        <v>12.296875003758579</v>
      </c>
      <c r="I922" s="49">
        <v>12.051411859686979</v>
      </c>
      <c r="J922" s="49">
        <v>11.82525814609825</v>
      </c>
      <c r="K922" s="49">
        <v>11.6153377581215</v>
      </c>
      <c r="L922" s="49">
        <v>11.41924759991581</v>
      </c>
      <c r="M922" s="49">
        <v>11.043653513378921</v>
      </c>
      <c r="N922" s="49">
        <v>10.71947384581018</v>
      </c>
      <c r="O922" s="49">
        <v>10.428815534554509</v>
      </c>
      <c r="P922" s="49">
        <v>10.164182644316931</v>
      </c>
      <c r="Q922" s="49">
        <v>9.9209360273606642</v>
      </c>
      <c r="R922" s="49">
        <v>9.6974523525636318</v>
      </c>
      <c r="S922" s="49">
        <v>9.4864165919182781</v>
      </c>
      <c r="T922" s="49">
        <v>9.2883162028716733</v>
      </c>
      <c r="U922" s="49">
        <v>9.1039892404428091</v>
      </c>
      <c r="V922" s="49">
        <v>8.9242638200646169</v>
      </c>
      <c r="W922" s="49">
        <v>8.7198469322491086</v>
      </c>
      <c r="X922" s="49">
        <v>8.5251800105182216</v>
      </c>
      <c r="Y922" s="49">
        <v>8.3437040719627085</v>
      </c>
      <c r="Z922" s="49">
        <v>8.1822481941708212</v>
      </c>
      <c r="AA922" s="49">
        <v>7.9415219491794407</v>
      </c>
      <c r="AB922" s="49">
        <v>7.7783215203159761</v>
      </c>
      <c r="AC922" s="49">
        <v>7.6241717856211766</v>
      </c>
      <c r="AD922" s="49">
        <v>7.4779139055616213</v>
      </c>
      <c r="AE922" s="49">
        <v>7.3385972580911369</v>
      </c>
      <c r="AF922" s="50">
        <v>7.2054324728328467</v>
      </c>
    </row>
    <row r="923" spans="1:32" hidden="1">
      <c r="A923" s="49" t="s">
        <v>1238</v>
      </c>
      <c r="B923" s="49">
        <v>16.958779504608501</v>
      </c>
      <c r="C923" s="49">
        <v>16.334112679633311</v>
      </c>
      <c r="D923" s="49">
        <v>15.814552430917489</v>
      </c>
      <c r="E923" s="49">
        <v>15.36969306663832</v>
      </c>
      <c r="F923" s="49">
        <v>14.980485951205191</v>
      </c>
      <c r="G923" s="49">
        <v>14.634247222921349</v>
      </c>
      <c r="H923" s="49">
        <v>14.32212705358809</v>
      </c>
      <c r="I923" s="49">
        <v>14.03771788277815</v>
      </c>
      <c r="J923" s="49">
        <v>13.77623882334573</v>
      </c>
      <c r="K923" s="49">
        <v>13.53403267716909</v>
      </c>
      <c r="L923" s="49">
        <v>13.30824243946779</v>
      </c>
      <c r="M923" s="49">
        <v>12.869718614056341</v>
      </c>
      <c r="N923" s="49">
        <v>12.49225343693506</v>
      </c>
      <c r="O923" s="49">
        <v>12.15457052472973</v>
      </c>
      <c r="P923" s="49">
        <v>11.84775733416234</v>
      </c>
      <c r="Q923" s="49">
        <v>11.56629844640679</v>
      </c>
      <c r="R923" s="49">
        <v>11.30826473866232</v>
      </c>
      <c r="S923" s="49">
        <v>11.064958476671769</v>
      </c>
      <c r="T923" s="49">
        <v>10.836960529810471</v>
      </c>
      <c r="U923" s="49">
        <v>10.62526867767323</v>
      </c>
      <c r="V923" s="49">
        <v>10.41897678784477</v>
      </c>
      <c r="W923" s="49">
        <v>10.182945587888801</v>
      </c>
      <c r="X923" s="49">
        <v>9.9585208102569602</v>
      </c>
      <c r="Y923" s="49">
        <v>9.749803437779514</v>
      </c>
      <c r="Z923" s="49">
        <v>9.5649297399024125</v>
      </c>
      <c r="AA923" s="49">
        <v>9.2857285077325269</v>
      </c>
      <c r="AB923" s="49">
        <v>9.0988162560361481</v>
      </c>
      <c r="AC923" s="49">
        <v>8.9227094917326379</v>
      </c>
      <c r="AD923" s="49">
        <v>8.7560351914118026</v>
      </c>
      <c r="AE923" s="49">
        <v>8.5976674711842662</v>
      </c>
      <c r="AF923" s="50">
        <v>8.446671844514821</v>
      </c>
    </row>
    <row r="924" spans="1:32" hidden="1">
      <c r="A924" s="49" t="s">
        <v>1239</v>
      </c>
      <c r="B924" s="49">
        <v>3.3934762372327558</v>
      </c>
      <c r="C924" s="49">
        <v>3.21957301557832</v>
      </c>
      <c r="D924" s="49">
        <v>3.074107697608337</v>
      </c>
      <c r="E924" s="49">
        <v>2.9487694448396069</v>
      </c>
      <c r="F924" s="49">
        <v>2.838341014455382</v>
      </c>
      <c r="G924" s="49">
        <v>2.7393544278830619</v>
      </c>
      <c r="H924" s="49">
        <v>2.649399441508653</v>
      </c>
      <c r="I924" s="49">
        <v>2.5667399936646271</v>
      </c>
      <c r="J924" s="49">
        <v>2.490088407521589</v>
      </c>
      <c r="K924" s="49">
        <v>2.4184658715423781</v>
      </c>
      <c r="L924" s="49">
        <v>2.351112698335569</v>
      </c>
      <c r="M924" s="49">
        <v>2.270597092069901</v>
      </c>
      <c r="N924" s="49">
        <v>2.1961276051799392</v>
      </c>
      <c r="O924" s="49">
        <v>2.1257922062490948</v>
      </c>
      <c r="P924" s="49">
        <v>2.0592079854008709</v>
      </c>
      <c r="Q924" s="49">
        <v>1.9951687419959321</v>
      </c>
      <c r="R924" s="49">
        <v>1.9329419951483</v>
      </c>
      <c r="S924" s="49">
        <v>1.8739668710668831</v>
      </c>
      <c r="T924" s="49">
        <v>1.8171513289029571</v>
      </c>
      <c r="U924" s="49">
        <v>1.7626462658386139</v>
      </c>
      <c r="V924" s="49">
        <v>1.7095777148405999</v>
      </c>
      <c r="W924" s="49">
        <v>1.656211408566453</v>
      </c>
      <c r="X924" s="49">
        <v>1.6037151987813341</v>
      </c>
      <c r="Y924" s="49">
        <v>1.5533434904614649</v>
      </c>
      <c r="Z924" s="49">
        <v>1.5097146620937301</v>
      </c>
      <c r="AA924" s="49">
        <v>1.4380435843083881</v>
      </c>
      <c r="AB924" s="49">
        <v>1.389769872589917</v>
      </c>
      <c r="AC924" s="49">
        <v>1.3433768640069901</v>
      </c>
      <c r="AD924" s="49">
        <v>1.298655122860831</v>
      </c>
      <c r="AE924" s="49">
        <v>1.2554285942866079</v>
      </c>
      <c r="AF924" s="50">
        <v>1.2135479363765751</v>
      </c>
    </row>
    <row r="925" spans="1:32" hidden="1">
      <c r="A925" s="49" t="s">
        <v>1240</v>
      </c>
      <c r="B925" s="49">
        <v>16.040500665757051</v>
      </c>
      <c r="C925" s="49">
        <v>15.312488073251041</v>
      </c>
      <c r="D925" s="49">
        <v>14.66268972260111</v>
      </c>
      <c r="E925" s="49">
        <v>14.06596735747309</v>
      </c>
      <c r="F925" s="49">
        <v>13.50630085132155</v>
      </c>
      <c r="G925" s="49">
        <v>12.97275982808951</v>
      </c>
      <c r="H925" s="49">
        <v>12.4574560666598</v>
      </c>
      <c r="I925" s="49">
        <v>11.95441258019877</v>
      </c>
      <c r="J925" s="49">
        <v>11.45889614207309</v>
      </c>
      <c r="K925" s="49">
        <v>10.96700075054302</v>
      </c>
      <c r="L925" s="49">
        <v>10.475374487171219</v>
      </c>
      <c r="M925" s="49">
        <v>10.175492442192381</v>
      </c>
      <c r="N925" s="49">
        <v>9.918009481543077</v>
      </c>
      <c r="O925" s="49">
        <v>9.6878043992346825</v>
      </c>
      <c r="P925" s="49">
        <v>9.478627215628336</v>
      </c>
      <c r="Q925" s="49">
        <v>9.2866435323934002</v>
      </c>
      <c r="R925" s="49">
        <v>9.110614926769637</v>
      </c>
      <c r="S925" s="49">
        <v>8.944267444042282</v>
      </c>
      <c r="T925" s="49">
        <v>8.7881427304873529</v>
      </c>
      <c r="U925" s="49">
        <v>8.643097971025659</v>
      </c>
      <c r="V925" s="49">
        <v>8.5010939288470588</v>
      </c>
      <c r="W925" s="49">
        <v>8.3357851373552609</v>
      </c>
      <c r="X925" s="49">
        <v>8.1781126471101295</v>
      </c>
      <c r="Y925" s="49">
        <v>8.0312525714813923</v>
      </c>
      <c r="Z925" s="49">
        <v>7.9014686450857932</v>
      </c>
      <c r="AA925" s="49">
        <v>7.6992534893655256</v>
      </c>
      <c r="AB925" s="49">
        <v>7.5660094658128454</v>
      </c>
      <c r="AC925" s="49">
        <v>7.4401560559764777</v>
      </c>
      <c r="AD925" s="49">
        <v>7.3207164032920007</v>
      </c>
      <c r="AE925" s="49">
        <v>7.2068911660058914</v>
      </c>
      <c r="AF925" s="50">
        <v>7.0980183352826272</v>
      </c>
    </row>
    <row r="926" spans="1:32" hidden="1">
      <c r="A926" s="49" t="s">
        <v>1241</v>
      </c>
      <c r="B926" s="49">
        <v>17.967046589019219</v>
      </c>
      <c r="C926" s="49">
        <v>17.16315117024903</v>
      </c>
      <c r="D926" s="49">
        <v>16.451803717919429</v>
      </c>
      <c r="E926" s="49">
        <v>15.80402930310284</v>
      </c>
      <c r="F926" s="49">
        <v>15.201445788185509</v>
      </c>
      <c r="G926" s="49">
        <v>14.6315936694883</v>
      </c>
      <c r="H926" s="49">
        <v>14.08556417250438</v>
      </c>
      <c r="I926" s="49">
        <v>13.556691127892281</v>
      </c>
      <c r="J926" s="49">
        <v>13.03978094373009</v>
      </c>
      <c r="K926" s="49">
        <v>12.53063428394263</v>
      </c>
      <c r="L926" s="49">
        <v>12.025734853281561</v>
      </c>
      <c r="M926" s="49">
        <v>11.67865751535399</v>
      </c>
      <c r="N926" s="49">
        <v>11.381629261814741</v>
      </c>
      <c r="O926" s="49">
        <v>11.11679548920138</v>
      </c>
      <c r="P926" s="49">
        <v>10.87677839617832</v>
      </c>
      <c r="Q926" s="49">
        <v>10.657052434104431</v>
      </c>
      <c r="R926" s="49">
        <v>10.456158525733491</v>
      </c>
      <c r="S926" s="49">
        <v>10.266686024080011</v>
      </c>
      <c r="T926" s="49">
        <v>10.08927760351836</v>
      </c>
      <c r="U926" s="49">
        <v>9.9249491062305015</v>
      </c>
      <c r="V926" s="49">
        <v>9.7642002718820873</v>
      </c>
      <c r="W926" s="49">
        <v>9.5758021529141217</v>
      </c>
      <c r="X926" s="49">
        <v>9.3964279455077762</v>
      </c>
      <c r="Y926" s="49">
        <v>9.2298380725895584</v>
      </c>
      <c r="Z926" s="49">
        <v>9.0834475553482115</v>
      </c>
      <c r="AA926" s="49">
        <v>8.8513766191164116</v>
      </c>
      <c r="AB926" s="49">
        <v>8.7008934333240013</v>
      </c>
      <c r="AC926" s="49">
        <v>8.5591626406394727</v>
      </c>
      <c r="AD926" s="49">
        <v>8.4250323999040706</v>
      </c>
      <c r="AE926" s="49">
        <v>8.297560318207708</v>
      </c>
      <c r="AF926" s="50">
        <v>8.1759660362941275</v>
      </c>
    </row>
    <row r="927" spans="1:32" hidden="1">
      <c r="A927" s="49" t="s">
        <v>1242</v>
      </c>
      <c r="B927" s="49">
        <v>6.3608307323958098</v>
      </c>
      <c r="C927" s="49">
        <v>5.9263839647636232</v>
      </c>
      <c r="D927" s="49">
        <v>5.5230351156554267</v>
      </c>
      <c r="E927" s="49">
        <v>5.1409868828565326</v>
      </c>
      <c r="F927" s="49">
        <v>4.7740367883892887</v>
      </c>
      <c r="G927" s="49">
        <v>4.4180182047911183</v>
      </c>
      <c r="H927" s="49">
        <v>4.0699969681397992</v>
      </c>
      <c r="I927" s="49">
        <v>3.7278249598821391</v>
      </c>
      <c r="J927" s="49">
        <v>3.3898767925068132</v>
      </c>
      <c r="K927" s="49">
        <v>3.0548867708916458</v>
      </c>
      <c r="L927" s="49">
        <v>2.7218437842123788</v>
      </c>
      <c r="M927" s="49">
        <v>2.648525547788652</v>
      </c>
      <c r="N927" s="49">
        <v>2.5802629732510969</v>
      </c>
      <c r="O927" s="49">
        <v>2.5153572621767371</v>
      </c>
      <c r="P927" s="49">
        <v>2.45349924674924</v>
      </c>
      <c r="Q927" s="49">
        <v>2.3936079631399618</v>
      </c>
      <c r="R927" s="49">
        <v>2.3350275026091381</v>
      </c>
      <c r="S927" s="49">
        <v>2.2791276842635142</v>
      </c>
      <c r="T927" s="49">
        <v>2.2249162719126061</v>
      </c>
      <c r="U927" s="49">
        <v>2.1725596954436779</v>
      </c>
      <c r="V927" s="49">
        <v>2.12125446467497</v>
      </c>
      <c r="W927" s="49">
        <v>2.069285602069221</v>
      </c>
      <c r="X927" s="49">
        <v>2.0178794634512309</v>
      </c>
      <c r="Y927" s="49">
        <v>1.9682502353081719</v>
      </c>
      <c r="Z927" s="49">
        <v>1.924872232983595</v>
      </c>
      <c r="AA927" s="49">
        <v>1.8541755944345539</v>
      </c>
      <c r="AB927" s="49">
        <v>1.805793352551663</v>
      </c>
      <c r="AC927" s="49">
        <v>1.759016155914066</v>
      </c>
      <c r="AD927" s="49">
        <v>1.7136608580338919</v>
      </c>
      <c r="AE927" s="49">
        <v>1.6695739519324511</v>
      </c>
      <c r="AF927" s="50">
        <v>1.6266256232854559</v>
      </c>
    </row>
    <row r="928" spans="1:32" hidden="1">
      <c r="A928" s="49" t="s">
        <v>1243</v>
      </c>
      <c r="B928" s="49">
        <v>3.8735273030927782</v>
      </c>
      <c r="C928" s="49">
        <v>3.7600825812373531</v>
      </c>
      <c r="D928" s="49">
        <v>3.6596319043930778</v>
      </c>
      <c r="E928" s="49">
        <v>3.569326227456171</v>
      </c>
      <c r="F928" s="49">
        <v>3.4871465191864259</v>
      </c>
      <c r="G928" s="49">
        <v>3.411612874953486</v>
      </c>
      <c r="H928" s="49">
        <v>3.341610113929486</v>
      </c>
      <c r="I928" s="49">
        <v>3.2762782228324752</v>
      </c>
      <c r="J928" s="49">
        <v>3.2149408184131678</v>
      </c>
      <c r="K928" s="49">
        <v>3.1570568836060491</v>
      </c>
      <c r="L928" s="49">
        <v>3.1021872820853482</v>
      </c>
      <c r="M928" s="49">
        <v>3.020174053475293</v>
      </c>
      <c r="N928" s="49">
        <v>2.9555049558505391</v>
      </c>
      <c r="O928" s="49">
        <v>2.8931070777295571</v>
      </c>
      <c r="P928" s="49">
        <v>2.833074304032301</v>
      </c>
      <c r="Q928" s="49">
        <v>2.7759115534558449</v>
      </c>
      <c r="R928" s="49">
        <v>2.719975129703561</v>
      </c>
      <c r="S928" s="49">
        <v>2.6655126216502452</v>
      </c>
      <c r="T928" s="49">
        <v>2.6153080466541589</v>
      </c>
      <c r="U928" s="49">
        <v>2.5648605213127968</v>
      </c>
      <c r="V928" s="49">
        <v>2.5144938416509932</v>
      </c>
      <c r="W928" s="49">
        <v>2.470610141175813</v>
      </c>
      <c r="X928" s="49">
        <v>2.4285857816345269</v>
      </c>
      <c r="Y928" s="49">
        <v>2.3875529738822472</v>
      </c>
      <c r="Z928" s="49">
        <v>2.3519282969886488</v>
      </c>
      <c r="AA928" s="49">
        <v>2.2771688134623238</v>
      </c>
      <c r="AB928" s="49">
        <v>2.2335634321758788</v>
      </c>
      <c r="AC928" s="49">
        <v>2.1914453244042988</v>
      </c>
      <c r="AD928" s="49">
        <v>2.1506841063795079</v>
      </c>
      <c r="AE928" s="49">
        <v>2.1111659981441671</v>
      </c>
      <c r="AF928" s="50">
        <v>2.0727911053439141</v>
      </c>
    </row>
    <row r="929" spans="1:32" hidden="1">
      <c r="A929" s="49" t="s">
        <v>1244</v>
      </c>
      <c r="B929" s="49">
        <v>4.8147082957023173</v>
      </c>
      <c r="C929" s="49">
        <v>4.6732838477229892</v>
      </c>
      <c r="D929" s="49">
        <v>4.5481975409492978</v>
      </c>
      <c r="E929" s="49">
        <v>4.4358673854473736</v>
      </c>
      <c r="F929" s="49">
        <v>4.3337549805689637</v>
      </c>
      <c r="G929" s="49">
        <v>4.239999769482095</v>
      </c>
      <c r="H929" s="49">
        <v>4.1531997568587524</v>
      </c>
      <c r="I929" s="49">
        <v>4.072273761543511</v>
      </c>
      <c r="J929" s="49">
        <v>3.9963714718209662</v>
      </c>
      <c r="K929" s="49">
        <v>3.9248127634361611</v>
      </c>
      <c r="L929" s="49">
        <v>3.8570455988531638</v>
      </c>
      <c r="M929" s="49">
        <v>3.7552366485036259</v>
      </c>
      <c r="N929" s="49">
        <v>3.6752470697860211</v>
      </c>
      <c r="O929" s="49">
        <v>3.5981067595869312</v>
      </c>
      <c r="P929" s="49">
        <v>3.5239344753617599</v>
      </c>
      <c r="Q929" s="49">
        <v>3.453366490014266</v>
      </c>
      <c r="R929" s="49">
        <v>3.3843340142792901</v>
      </c>
      <c r="S929" s="49">
        <v>3.3171491290578969</v>
      </c>
      <c r="T929" s="49">
        <v>3.2553178984043272</v>
      </c>
      <c r="U929" s="49">
        <v>3.193173454949878</v>
      </c>
      <c r="V929" s="49">
        <v>3.1311235687292478</v>
      </c>
      <c r="W929" s="49">
        <v>3.0772348255817419</v>
      </c>
      <c r="X929" s="49">
        <v>3.025658096251322</v>
      </c>
      <c r="Y929" s="49">
        <v>2.975300173470842</v>
      </c>
      <c r="Z929" s="49">
        <v>2.931720314151554</v>
      </c>
      <c r="AA929" s="49">
        <v>2.8388518204923159</v>
      </c>
      <c r="AB929" s="49">
        <v>2.7851715541720732</v>
      </c>
      <c r="AC929" s="49">
        <v>2.7333340852700458</v>
      </c>
      <c r="AD929" s="49">
        <v>2.6831747110556758</v>
      </c>
      <c r="AE929" s="49">
        <v>2.634549663468797</v>
      </c>
      <c r="AF929" s="50">
        <v>2.587332679622075</v>
      </c>
    </row>
    <row r="930" spans="1:32" hidden="1">
      <c r="A930" s="49" t="s">
        <v>1245</v>
      </c>
      <c r="B930" s="49">
        <v>3.2505080238009039</v>
      </c>
      <c r="C930" s="49">
        <v>3.086261109266998</v>
      </c>
      <c r="D930" s="49">
        <v>2.9485661587919272</v>
      </c>
      <c r="E930" s="49">
        <v>2.829668760193893</v>
      </c>
      <c r="F930" s="49">
        <v>2.724701106516163</v>
      </c>
      <c r="G930" s="49">
        <v>2.6304275582413319</v>
      </c>
      <c r="H930" s="49">
        <v>2.5445993727832961</v>
      </c>
      <c r="I930" s="49">
        <v>2.4655968181421009</v>
      </c>
      <c r="J930" s="49">
        <v>2.3922184913032538</v>
      </c>
      <c r="K930" s="49">
        <v>2.323551141976715</v>
      </c>
      <c r="L930" s="49">
        <v>2.2588859434126101</v>
      </c>
      <c r="M930" s="49">
        <v>2.1817867050196131</v>
      </c>
      <c r="N930" s="49">
        <v>2.110364569576809</v>
      </c>
      <c r="O930" s="49">
        <v>2.0428280103182468</v>
      </c>
      <c r="P930" s="49">
        <v>1.978816642596821</v>
      </c>
      <c r="Q930" s="49">
        <v>1.9172008733956489</v>
      </c>
      <c r="R930" s="49">
        <v>1.857294786596364</v>
      </c>
      <c r="S930" s="49">
        <v>1.8004419344707361</v>
      </c>
      <c r="T930" s="49">
        <v>1.7456204012084391</v>
      </c>
      <c r="U930" s="49">
        <v>1.692969895091067</v>
      </c>
      <c r="V930" s="49">
        <v>1.6416731375076901</v>
      </c>
      <c r="W930" s="49">
        <v>1.5901479115351831</v>
      </c>
      <c r="X930" s="49">
        <v>1.5394494493938169</v>
      </c>
      <c r="Y930" s="49">
        <v>1.490748708472621</v>
      </c>
      <c r="Z930" s="49">
        <v>1.4483574123573231</v>
      </c>
      <c r="AA930" s="49">
        <v>1.379798399688335</v>
      </c>
      <c r="AB930" s="49">
        <v>1.3330977979277281</v>
      </c>
      <c r="AC930" s="49">
        <v>1.288166516640215</v>
      </c>
      <c r="AD930" s="49">
        <v>1.244808839446111</v>
      </c>
      <c r="AE930" s="49">
        <v>1.202860220371609</v>
      </c>
      <c r="AF930" s="50">
        <v>1.162181058194433</v>
      </c>
    </row>
    <row r="931" spans="1:32" hidden="1">
      <c r="A931" s="49" t="s">
        <v>1246</v>
      </c>
      <c r="B931" s="49">
        <v>3.8357833032621271</v>
      </c>
      <c r="C931" s="49">
        <v>3.6402878436086912</v>
      </c>
      <c r="D931" s="49">
        <v>3.4765975371812439</v>
      </c>
      <c r="E931" s="49">
        <v>3.33542375106865</v>
      </c>
      <c r="F931" s="49">
        <v>3.2109357077378591</v>
      </c>
      <c r="G931" s="49">
        <v>3.0992577506699139</v>
      </c>
      <c r="H931" s="49">
        <v>2.997696367379262</v>
      </c>
      <c r="I931" s="49">
        <v>2.9043114814702831</v>
      </c>
      <c r="J931" s="49">
        <v>2.817664084418622</v>
      </c>
      <c r="K931" s="49">
        <v>2.736660304921477</v>
      </c>
      <c r="L931" s="49">
        <v>2.6604511164587921</v>
      </c>
      <c r="M931" s="49">
        <v>2.569433584559198</v>
      </c>
      <c r="N931" s="49">
        <v>2.485214086429635</v>
      </c>
      <c r="O931" s="49">
        <v>2.405642944158878</v>
      </c>
      <c r="P931" s="49">
        <v>2.330288080826671</v>
      </c>
      <c r="Q931" s="49">
        <v>2.2577940758116131</v>
      </c>
      <c r="R931" s="49">
        <v>2.187337951311187</v>
      </c>
      <c r="S931" s="49">
        <v>2.120532788831226</v>
      </c>
      <c r="T931" s="49">
        <v>2.0561522843586109</v>
      </c>
      <c r="U931" s="49">
        <v>1.9943644754873779</v>
      </c>
      <c r="V931" s="49">
        <v>1.934188583234332</v>
      </c>
      <c r="W931" s="49">
        <v>1.8737136343336029</v>
      </c>
      <c r="X931" s="49">
        <v>1.814214419516583</v>
      </c>
      <c r="Y931" s="49">
        <v>1.757095926172674</v>
      </c>
      <c r="Z931" s="49">
        <v>1.707530218448821</v>
      </c>
      <c r="AA931" s="49">
        <v>1.6265572830539401</v>
      </c>
      <c r="AB931" s="49">
        <v>1.5717913813342339</v>
      </c>
      <c r="AC931" s="49">
        <v>1.5191308181778509</v>
      </c>
      <c r="AD931" s="49">
        <v>1.4683402407060979</v>
      </c>
      <c r="AE931" s="49">
        <v>1.41922178982711</v>
      </c>
      <c r="AF931" s="50">
        <v>1.37160761119132</v>
      </c>
    </row>
    <row r="932" spans="1:32" hidden="1">
      <c r="A932" s="49" t="s">
        <v>1247</v>
      </c>
      <c r="B932" s="49">
        <v>5.1072007892939446</v>
      </c>
      <c r="C932" s="49">
        <v>4.8715180833352507</v>
      </c>
      <c r="D932" s="49">
        <v>4.6469249372506791</v>
      </c>
      <c r="E932" s="49">
        <v>4.4304674526560106</v>
      </c>
      <c r="F932" s="49">
        <v>4.2200163361328924</v>
      </c>
      <c r="G932" s="49">
        <v>4.013976729619829</v>
      </c>
      <c r="H932" s="49">
        <v>3.8111139020396769</v>
      </c>
      <c r="I932" s="49">
        <v>3.61044348458223</v>
      </c>
      <c r="J932" s="49">
        <v>3.4111595668155621</v>
      </c>
      <c r="K932" s="49">
        <v>3.2125859758483482</v>
      </c>
      <c r="L932" s="49">
        <v>3.0141422742683899</v>
      </c>
      <c r="M932" s="49">
        <v>2.9475803737249202</v>
      </c>
      <c r="N932" s="49">
        <v>2.8956655864949958</v>
      </c>
      <c r="O932" s="49">
        <v>2.8453650132099422</v>
      </c>
      <c r="P932" s="49">
        <v>2.7967819571343999</v>
      </c>
      <c r="Q932" s="49">
        <v>2.750382234221997</v>
      </c>
      <c r="R932" s="49">
        <v>2.7047406959066791</v>
      </c>
      <c r="S932" s="49">
        <v>2.6600884746931279</v>
      </c>
      <c r="T932" s="49">
        <v>2.6189116148321929</v>
      </c>
      <c r="U932" s="49">
        <v>2.5772375107201371</v>
      </c>
      <c r="V932" s="49">
        <v>2.5353551754338759</v>
      </c>
      <c r="W932" s="49">
        <v>2.4989413448511861</v>
      </c>
      <c r="X932" s="49">
        <v>2.463967561465624</v>
      </c>
      <c r="Y932" s="49">
        <v>2.4296680380437619</v>
      </c>
      <c r="Z932" s="49">
        <v>2.400044029179822</v>
      </c>
      <c r="AA932" s="49">
        <v>2.3347643717045541</v>
      </c>
      <c r="AB932" s="49">
        <v>2.2974205053060088</v>
      </c>
      <c r="AC932" s="49">
        <v>2.2612117684733319</v>
      </c>
      <c r="AD932" s="49">
        <v>2.2260320881264239</v>
      </c>
      <c r="AE932" s="49">
        <v>2.1917891896520811</v>
      </c>
      <c r="AF932" s="50">
        <v>2.1584023228719809</v>
      </c>
    </row>
    <row r="933" spans="1:32" hidden="1">
      <c r="A933" s="49" t="s">
        <v>1248</v>
      </c>
      <c r="B933" s="49">
        <v>6.1632898539070968</v>
      </c>
      <c r="C933" s="49">
        <v>5.8857563615506123</v>
      </c>
      <c r="D933" s="49">
        <v>5.6220644640364306</v>
      </c>
      <c r="E933" s="49">
        <v>5.3684760582988833</v>
      </c>
      <c r="F933" s="49">
        <v>5.1222903174410126</v>
      </c>
      <c r="G933" s="49">
        <v>4.881477848875508</v>
      </c>
      <c r="H933" s="49">
        <v>4.6444608412245962</v>
      </c>
      <c r="I933" s="49">
        <v>4.4099745247667137</v>
      </c>
      <c r="J933" s="49">
        <v>4.1769763162092826</v>
      </c>
      <c r="K933" s="49">
        <v>3.9445841474790231</v>
      </c>
      <c r="L933" s="49">
        <v>3.712033308165728</v>
      </c>
      <c r="M933" s="49">
        <v>3.629920405770179</v>
      </c>
      <c r="N933" s="49">
        <v>3.566258424978463</v>
      </c>
      <c r="O933" s="49">
        <v>3.504625687297966</v>
      </c>
      <c r="P933" s="49">
        <v>3.4451526753777548</v>
      </c>
      <c r="Q933" s="49">
        <v>3.388426787307417</v>
      </c>
      <c r="R933" s="49">
        <v>3.332652167079118</v>
      </c>
      <c r="S933" s="49">
        <v>3.2781202904709938</v>
      </c>
      <c r="T933" s="49">
        <v>3.2279650518234981</v>
      </c>
      <c r="U933" s="49">
        <v>3.1771793022691401</v>
      </c>
      <c r="V933" s="49">
        <v>3.126127300373287</v>
      </c>
      <c r="W933" s="49">
        <v>3.0819475310635092</v>
      </c>
      <c r="X933" s="49">
        <v>3.03957606816713</v>
      </c>
      <c r="Y933" s="49">
        <v>2.9980474736346499</v>
      </c>
      <c r="Z933" s="49">
        <v>2.962405400323679</v>
      </c>
      <c r="AA933" s="49">
        <v>2.8818118863967608</v>
      </c>
      <c r="AB933" s="49">
        <v>2.836425411312562</v>
      </c>
      <c r="AC933" s="49">
        <v>2.7924627834600519</v>
      </c>
      <c r="AD933" s="49">
        <v>2.7497902049576912</v>
      </c>
      <c r="AE933" s="49">
        <v>2.7082912778762518</v>
      </c>
      <c r="AF933" s="50">
        <v>2.6678641365271401</v>
      </c>
    </row>
    <row r="934" spans="1:32" hidden="1">
      <c r="A934" s="49" t="s">
        <v>1249</v>
      </c>
      <c r="B934" s="49">
        <v>6.2517058471136338</v>
      </c>
      <c r="C934" s="49">
        <v>5.8241015848827118</v>
      </c>
      <c r="D934" s="49">
        <v>5.425838622627225</v>
      </c>
      <c r="E934" s="49">
        <v>5.0476830764023761</v>
      </c>
      <c r="F934" s="49">
        <v>4.6837890841922709</v>
      </c>
      <c r="G934" s="49">
        <v>4.3302297513472396</v>
      </c>
      <c r="H934" s="49">
        <v>3.9842400632298109</v>
      </c>
      <c r="I934" s="49">
        <v>3.6437961761177262</v>
      </c>
      <c r="J934" s="49">
        <v>3.3073672591426528</v>
      </c>
      <c r="K934" s="49">
        <v>2.973761837831896</v>
      </c>
      <c r="L934" s="49">
        <v>2.6420287356382799</v>
      </c>
      <c r="M934" s="49">
        <v>2.571481974448536</v>
      </c>
      <c r="N934" s="49">
        <v>2.505666974410611</v>
      </c>
      <c r="O934" s="49">
        <v>2.4429963525442551</v>
      </c>
      <c r="P934" s="49">
        <v>2.383181264085751</v>
      </c>
      <c r="Q934" s="49">
        <v>2.3252115886058591</v>
      </c>
      <c r="R934" s="49">
        <v>2.268474380515519</v>
      </c>
      <c r="S934" s="49">
        <v>2.2142497999969248</v>
      </c>
      <c r="T934" s="49">
        <v>2.1616105944241588</v>
      </c>
      <c r="U934" s="49">
        <v>2.1107123189548629</v>
      </c>
      <c r="V934" s="49">
        <v>2.0608040648714572</v>
      </c>
      <c r="W934" s="49">
        <v>2.010284833941415</v>
      </c>
      <c r="X934" s="49">
        <v>1.9602991921835411</v>
      </c>
      <c r="Y934" s="49">
        <v>1.9119827486458649</v>
      </c>
      <c r="Z934" s="49">
        <v>1.869521323302626</v>
      </c>
      <c r="AA934" s="49">
        <v>1.801513060018157</v>
      </c>
      <c r="AB934" s="49">
        <v>1.7543843782430451</v>
      </c>
      <c r="AC934" s="49">
        <v>1.708765944456901</v>
      </c>
      <c r="AD934" s="49">
        <v>1.664487089318007</v>
      </c>
      <c r="AE934" s="49">
        <v>1.621404760070136</v>
      </c>
      <c r="AF934" s="50">
        <v>1.579397978895142</v>
      </c>
    </row>
    <row r="935" spans="1:32" hidden="1">
      <c r="A935" s="49" t="s">
        <v>1250</v>
      </c>
      <c r="B935" s="49">
        <v>7.1826080183615382</v>
      </c>
      <c r="C935" s="49">
        <v>6.6921088229872234</v>
      </c>
      <c r="D935" s="49">
        <v>6.2367855057533701</v>
      </c>
      <c r="E935" s="49">
        <v>5.8055946350550416</v>
      </c>
      <c r="F935" s="49">
        <v>5.3915473381734547</v>
      </c>
      <c r="G935" s="49">
        <v>4.9899509577517502</v>
      </c>
      <c r="H935" s="49">
        <v>4.5975029700932302</v>
      </c>
      <c r="I935" s="49">
        <v>4.2117875316703994</v>
      </c>
      <c r="J935" s="49">
        <v>3.8309785434535359</v>
      </c>
      <c r="K935" s="49">
        <v>3.4536558101581849</v>
      </c>
      <c r="L935" s="49">
        <v>3.0786865343052119</v>
      </c>
      <c r="M935" s="49">
        <v>2.995658529205905</v>
      </c>
      <c r="N935" s="49">
        <v>2.9183643187323769</v>
      </c>
      <c r="O935" s="49">
        <v>2.844877264824611</v>
      </c>
      <c r="P935" s="49">
        <v>2.7748500199357768</v>
      </c>
      <c r="Q935" s="49">
        <v>2.707055171148681</v>
      </c>
      <c r="R935" s="49">
        <v>2.6407476812614412</v>
      </c>
      <c r="S935" s="49">
        <v>2.5774913971728211</v>
      </c>
      <c r="T935" s="49">
        <v>2.5161579295091938</v>
      </c>
      <c r="U935" s="49">
        <v>2.456939431523121</v>
      </c>
      <c r="V935" s="49">
        <v>2.3989208294651898</v>
      </c>
      <c r="W935" s="49">
        <v>2.340158423254953</v>
      </c>
      <c r="X935" s="49">
        <v>2.282036067400536</v>
      </c>
      <c r="Y935" s="49">
        <v>2.2259394549240401</v>
      </c>
      <c r="Z935" s="49">
        <v>2.1769740404337581</v>
      </c>
      <c r="AA935" s="49">
        <v>2.0968314197906439</v>
      </c>
      <c r="AB935" s="49">
        <v>2.0421515657834362</v>
      </c>
      <c r="AC935" s="49">
        <v>1.989299654082787</v>
      </c>
      <c r="AD935" s="49">
        <v>1.938066095201828</v>
      </c>
      <c r="AE935" s="49">
        <v>1.888275217354225</v>
      </c>
      <c r="AF935" s="50">
        <v>1.839778461832114</v>
      </c>
    </row>
    <row r="936" spans="1:32" hidden="1">
      <c r="A936" s="49" t="s">
        <v>1251</v>
      </c>
      <c r="B936" s="49">
        <v>2.9337564880358489</v>
      </c>
      <c r="C936" s="49">
        <v>2.8486170947289069</v>
      </c>
      <c r="D936" s="49">
        <v>2.7729577758338522</v>
      </c>
      <c r="E936" s="49">
        <v>2.7047030345981669</v>
      </c>
      <c r="F936" s="49">
        <v>2.6423820265904032</v>
      </c>
      <c r="G936" s="49">
        <v>2.5849166489967961</v>
      </c>
      <c r="H936" s="49">
        <v>2.5314944895847731</v>
      </c>
      <c r="I936" s="49">
        <v>2.4814890164879642</v>
      </c>
      <c r="J936" s="49">
        <v>2.4344074645306351</v>
      </c>
      <c r="K936" s="49">
        <v>2.3898556762367642</v>
      </c>
      <c r="L936" s="49">
        <v>2.3475137087236519</v>
      </c>
      <c r="M936" s="49">
        <v>2.2851401817129631</v>
      </c>
      <c r="N936" s="49">
        <v>2.235441430283081</v>
      </c>
      <c r="O936" s="49">
        <v>2.1874274821512052</v>
      </c>
      <c r="P936" s="49">
        <v>2.141166636130138</v>
      </c>
      <c r="Q936" s="49">
        <v>2.0970270035115699</v>
      </c>
      <c r="R936" s="49">
        <v>2.0538096460802842</v>
      </c>
      <c r="S936" s="49">
        <v>2.0116948881688601</v>
      </c>
      <c r="T936" s="49">
        <v>1.9727133719980641</v>
      </c>
      <c r="U936" s="49">
        <v>1.933581785810137</v>
      </c>
      <c r="V936" s="49">
        <v>1.894535912824354</v>
      </c>
      <c r="W936" s="49">
        <v>1.8602087705365751</v>
      </c>
      <c r="X936" s="49">
        <v>1.827273741500931</v>
      </c>
      <c r="Y936" s="49">
        <v>1.7950976965177801</v>
      </c>
      <c r="Z936" s="49">
        <v>1.7669047673876641</v>
      </c>
      <c r="AA936" s="49">
        <v>1.710174825648048</v>
      </c>
      <c r="AB936" s="49">
        <v>1.6762214543970151</v>
      </c>
      <c r="AC936" s="49">
        <v>1.6433878918481091</v>
      </c>
      <c r="AD936" s="49">
        <v>1.6115791203665171</v>
      </c>
      <c r="AE936" s="49">
        <v>1.580712214185116</v>
      </c>
      <c r="AF936" s="50">
        <v>1.550714361165876</v>
      </c>
    </row>
    <row r="937" spans="1:32" hidden="1">
      <c r="A937" s="49" t="s">
        <v>1252</v>
      </c>
      <c r="B937" s="49">
        <v>3.8086897009394498</v>
      </c>
      <c r="C937" s="49">
        <v>3.6977211677013142</v>
      </c>
      <c r="D937" s="49">
        <v>3.599259470476269</v>
      </c>
      <c r="E937" s="49">
        <v>3.510565954662686</v>
      </c>
      <c r="F937" s="49">
        <v>3.4296998460827011</v>
      </c>
      <c r="G937" s="49">
        <v>3.355238615225542</v>
      </c>
      <c r="H937" s="49">
        <v>3.286110322881568</v>
      </c>
      <c r="I937" s="49">
        <v>3.2214883047167691</v>
      </c>
      <c r="J937" s="49">
        <v>3.160722403958141</v>
      </c>
      <c r="K937" s="49">
        <v>3.103292577201441</v>
      </c>
      <c r="L937" s="49">
        <v>3.0487767066196021</v>
      </c>
      <c r="M937" s="49">
        <v>2.9679415425304918</v>
      </c>
      <c r="N937" s="49">
        <v>2.903829789865644</v>
      </c>
      <c r="O937" s="49">
        <v>2.841928611589823</v>
      </c>
      <c r="P937" s="49">
        <v>2.7823284956237599</v>
      </c>
      <c r="Q937" s="49">
        <v>2.725515886155756</v>
      </c>
      <c r="R937" s="49">
        <v>2.669907659804938</v>
      </c>
      <c r="S937" s="49">
        <v>2.6157422075585708</v>
      </c>
      <c r="T937" s="49">
        <v>2.565701704688796</v>
      </c>
      <c r="U937" s="49">
        <v>2.51545006838125</v>
      </c>
      <c r="V937" s="49">
        <v>2.4652988765658201</v>
      </c>
      <c r="W937" s="49">
        <v>2.4213754592604588</v>
      </c>
      <c r="X937" s="49">
        <v>2.3792695548608238</v>
      </c>
      <c r="Y937" s="49">
        <v>2.3381449908888041</v>
      </c>
      <c r="Z937" s="49">
        <v>2.3022590039852608</v>
      </c>
      <c r="AA937" s="49">
        <v>2.2286735437742582</v>
      </c>
      <c r="AB937" s="49">
        <v>2.185142680898736</v>
      </c>
      <c r="AC937" s="49">
        <v>2.143070363858619</v>
      </c>
      <c r="AD937" s="49">
        <v>2.1023310732893412</v>
      </c>
      <c r="AE937" s="49">
        <v>2.0628152745849571</v>
      </c>
      <c r="AF937" s="50">
        <v>2.0244268021347849</v>
      </c>
    </row>
    <row r="938" spans="1:32" hidden="1">
      <c r="A938" s="49" t="s">
        <v>1253</v>
      </c>
      <c r="B938" s="49">
        <v>5.1834236243768066</v>
      </c>
      <c r="C938" s="49">
        <v>5.031740167685304</v>
      </c>
      <c r="D938" s="49">
        <v>4.8973819534480176</v>
      </c>
      <c r="E938" s="49">
        <v>4.7765530584986848</v>
      </c>
      <c r="F938" s="49">
        <v>4.6665634798020346</v>
      </c>
      <c r="G938" s="49">
        <v>4.5654415396663577</v>
      </c>
      <c r="H938" s="49">
        <v>4.4717015048142654</v>
      </c>
      <c r="I938" s="49">
        <v>4.3841976115480001</v>
      </c>
      <c r="J938" s="49">
        <v>4.3020287491683904</v>
      </c>
      <c r="K938" s="49">
        <v>4.2244741541386386</v>
      </c>
      <c r="L938" s="49">
        <v>4.1509487953481408</v>
      </c>
      <c r="M938" s="49">
        <v>4.0411586023771102</v>
      </c>
      <c r="N938" s="49">
        <v>3.954521701224663</v>
      </c>
      <c r="O938" s="49">
        <v>3.8709244245533299</v>
      </c>
      <c r="P938" s="49">
        <v>3.7904924177866288</v>
      </c>
      <c r="Q938" s="49">
        <v>3.7139000388414711</v>
      </c>
      <c r="R938" s="49">
        <v>3.6389535582511621</v>
      </c>
      <c r="S938" s="49">
        <v>3.565983614223041</v>
      </c>
      <c r="T938" s="49">
        <v>3.498707338810799</v>
      </c>
      <c r="U938" s="49">
        <v>3.431116081295126</v>
      </c>
      <c r="V938" s="49">
        <v>3.3636419501144901</v>
      </c>
      <c r="W938" s="49">
        <v>3.30478611935879</v>
      </c>
      <c r="X938" s="49">
        <v>3.2484236775407669</v>
      </c>
      <c r="Y938" s="49">
        <v>3.1933960228266001</v>
      </c>
      <c r="Z938" s="49">
        <v>3.1456017427015159</v>
      </c>
      <c r="AA938" s="49">
        <v>3.045550901536465</v>
      </c>
      <c r="AB938" s="49">
        <v>2.9871173367061421</v>
      </c>
      <c r="AC938" s="49">
        <v>2.9306805785416148</v>
      </c>
      <c r="AD938" s="49">
        <v>2.8760667249345029</v>
      </c>
      <c r="AE938" s="49">
        <v>2.8231240305383078</v>
      </c>
      <c r="AF938" s="50">
        <v>2.771719280009858</v>
      </c>
    </row>
    <row r="939" spans="1:32" hidden="1">
      <c r="A939" s="49" t="s">
        <v>1254</v>
      </c>
      <c r="B939" s="49">
        <v>4.8368359651990227</v>
      </c>
      <c r="C939" s="49">
        <v>4.6632085130858076</v>
      </c>
      <c r="D939" s="49">
        <v>4.5176662885750059</v>
      </c>
      <c r="E939" s="49">
        <v>4.3920941473265138</v>
      </c>
      <c r="F939" s="49">
        <v>4.2814080488843747</v>
      </c>
      <c r="G939" s="49">
        <v>4.1822226498681099</v>
      </c>
      <c r="H939" s="49">
        <v>4.0921758690057386</v>
      </c>
      <c r="I939" s="49">
        <v>4.009557437157806</v>
      </c>
      <c r="J939" s="49">
        <v>3.9330912232220379</v>
      </c>
      <c r="K939" s="49">
        <v>3.861800993145784</v>
      </c>
      <c r="L939" s="49">
        <v>3.794924072811571</v>
      </c>
      <c r="M939" s="49">
        <v>3.6705919218133349</v>
      </c>
      <c r="N939" s="49">
        <v>3.5626352155457579</v>
      </c>
      <c r="O939" s="49">
        <v>3.4653722770579019</v>
      </c>
      <c r="P939" s="49">
        <v>3.3764224381624302</v>
      </c>
      <c r="Q939" s="49">
        <v>3.29431205607096</v>
      </c>
      <c r="R939" s="49">
        <v>3.2185249952021269</v>
      </c>
      <c r="S939" s="49">
        <v>3.1467381061344319</v>
      </c>
      <c r="T939" s="49">
        <v>3.079105443821391</v>
      </c>
      <c r="U939" s="49">
        <v>3.0158923890579681</v>
      </c>
      <c r="V939" s="49">
        <v>2.9541863268718789</v>
      </c>
      <c r="W939" s="49">
        <v>2.8846345142760379</v>
      </c>
      <c r="X939" s="49">
        <v>2.8182393801190861</v>
      </c>
      <c r="Y939" s="49">
        <v>2.7560946121863639</v>
      </c>
      <c r="Z939" s="49">
        <v>2.7003709264146911</v>
      </c>
      <c r="AA939" s="49">
        <v>2.6195241030715581</v>
      </c>
      <c r="AB939" s="49">
        <v>2.5633670312065191</v>
      </c>
      <c r="AC939" s="49">
        <v>2.5101480246183598</v>
      </c>
      <c r="AD939" s="49">
        <v>2.4594997152004932</v>
      </c>
      <c r="AE939" s="49">
        <v>2.4111207637835199</v>
      </c>
      <c r="AF939" s="50">
        <v>2.3647609711222728</v>
      </c>
    </row>
    <row r="940" spans="1:32" hidden="1">
      <c r="A940" s="49" t="s">
        <v>1255</v>
      </c>
      <c r="B940" s="49">
        <v>6.2714137461644253</v>
      </c>
      <c r="C940" s="49">
        <v>6.0432949546969068</v>
      </c>
      <c r="D940" s="49">
        <v>5.8528408453354226</v>
      </c>
      <c r="E940" s="49">
        <v>5.6891616588585583</v>
      </c>
      <c r="F940" s="49">
        <v>5.5454351240190336</v>
      </c>
      <c r="G940" s="49">
        <v>5.417118484586422</v>
      </c>
      <c r="H940" s="49">
        <v>5.3010421230449376</v>
      </c>
      <c r="I940" s="49">
        <v>5.1949111052823289</v>
      </c>
      <c r="J940" s="49">
        <v>5.097013079265647</v>
      </c>
      <c r="K940" s="49">
        <v>5.00603813394802</v>
      </c>
      <c r="L940" s="49">
        <v>4.920962941261001</v>
      </c>
      <c r="M940" s="49">
        <v>4.7592566637006009</v>
      </c>
      <c r="N940" s="49">
        <v>4.6194701668099736</v>
      </c>
      <c r="O940" s="49">
        <v>4.4939835640027344</v>
      </c>
      <c r="P940" s="49">
        <v>4.3796051034460577</v>
      </c>
      <c r="Q940" s="49">
        <v>4.2743595655084619</v>
      </c>
      <c r="R940" s="49">
        <v>4.17755638690367</v>
      </c>
      <c r="S940" s="49">
        <v>4.0860793545481684</v>
      </c>
      <c r="T940" s="49">
        <v>4.0001367345087129</v>
      </c>
      <c r="U940" s="49">
        <v>3.9200862856971779</v>
      </c>
      <c r="V940" s="49">
        <v>3.842019370561113</v>
      </c>
      <c r="W940" s="49">
        <v>3.7533537361263849</v>
      </c>
      <c r="X940" s="49">
        <v>3.6688875040573281</v>
      </c>
      <c r="Y940" s="49">
        <v>3.590090312000735</v>
      </c>
      <c r="Z940" s="49">
        <v>3.5198783267334748</v>
      </c>
      <c r="AA940" s="49">
        <v>3.415893836987947</v>
      </c>
      <c r="AB940" s="49">
        <v>3.3450272622531219</v>
      </c>
      <c r="AC940" s="49">
        <v>3.27807170464044</v>
      </c>
      <c r="AD940" s="49">
        <v>3.2145348096879198</v>
      </c>
      <c r="AE940" s="49">
        <v>3.1540127989637701</v>
      </c>
      <c r="AF940" s="50">
        <v>3.0961704941509338</v>
      </c>
    </row>
    <row r="941" spans="1:32" hidden="1">
      <c r="A941" s="49" t="s">
        <v>1256</v>
      </c>
      <c r="B941" s="49">
        <v>3.1022918561695421</v>
      </c>
      <c r="C941" s="49">
        <v>2.946523251672212</v>
      </c>
      <c r="D941" s="49">
        <v>2.815872870502107</v>
      </c>
      <c r="E941" s="49">
        <v>2.702998001716844</v>
      </c>
      <c r="F941" s="49">
        <v>2.6032888671276742</v>
      </c>
      <c r="G941" s="49">
        <v>2.5136811207826439</v>
      </c>
      <c r="H941" s="49">
        <v>2.432044961690734</v>
      </c>
      <c r="I941" s="49">
        <v>2.356846290514238</v>
      </c>
      <c r="J941" s="49">
        <v>2.286947222428537</v>
      </c>
      <c r="K941" s="49">
        <v>2.221482817911971</v>
      </c>
      <c r="L941" s="49">
        <v>2.1597817898604319</v>
      </c>
      <c r="M941" s="49">
        <v>2.086221402938564</v>
      </c>
      <c r="N941" s="49">
        <v>2.018002336893912</v>
      </c>
      <c r="O941" s="49">
        <v>1.9534435399389991</v>
      </c>
      <c r="P941" s="49">
        <v>1.892207524861532</v>
      </c>
      <c r="Q941" s="49">
        <v>1.833233900597228</v>
      </c>
      <c r="R941" s="49">
        <v>1.7758786249110741</v>
      </c>
      <c r="S941" s="49">
        <v>1.721404678938129</v>
      </c>
      <c r="T941" s="49">
        <v>1.6688522920626701</v>
      </c>
      <c r="U941" s="49">
        <v>1.6183532117433621</v>
      </c>
      <c r="V941" s="49">
        <v>1.5691394788700961</v>
      </c>
      <c r="W941" s="49">
        <v>1.5196746466354381</v>
      </c>
      <c r="X941" s="49">
        <v>1.4710081241819131</v>
      </c>
      <c r="Y941" s="49">
        <v>1.424242389738964</v>
      </c>
      <c r="Z941" s="49">
        <v>1.383439291683122</v>
      </c>
      <c r="AA941" s="49">
        <v>1.3180098439941299</v>
      </c>
      <c r="AB941" s="49">
        <v>1.273185474706076</v>
      </c>
      <c r="AC941" s="49">
        <v>1.230049969336529</v>
      </c>
      <c r="AD941" s="49">
        <v>1.188420182422486</v>
      </c>
      <c r="AE941" s="49">
        <v>1.14814212403011</v>
      </c>
      <c r="AF941" s="50">
        <v>1.1090851365321319</v>
      </c>
    </row>
    <row r="942" spans="1:32" hidden="1">
      <c r="A942" s="49" t="s">
        <v>1257</v>
      </c>
      <c r="B942" s="49">
        <v>3.2464201984851648</v>
      </c>
      <c r="C942" s="49">
        <v>3.0828822794346999</v>
      </c>
      <c r="D942" s="49">
        <v>2.945766562527925</v>
      </c>
      <c r="E942" s="49">
        <v>2.8273511733214818</v>
      </c>
      <c r="F942" s="49">
        <v>2.7227884684070931</v>
      </c>
      <c r="G942" s="49">
        <v>2.628856079486281</v>
      </c>
      <c r="H942" s="49">
        <v>2.5433144299199828</v>
      </c>
      <c r="I942" s="49">
        <v>2.4645503760283751</v>
      </c>
      <c r="J942" s="49">
        <v>2.391367414110706</v>
      </c>
      <c r="K942" s="49">
        <v>2.3228560466456289</v>
      </c>
      <c r="L942" s="49">
        <v>2.2583103977697858</v>
      </c>
      <c r="M942" s="49">
        <v>2.1813113376453548</v>
      </c>
      <c r="N942" s="49">
        <v>2.1099409393503339</v>
      </c>
      <c r="O942" s="49">
        <v>2.0424258184887352</v>
      </c>
      <c r="P942" s="49">
        <v>1.9784099404171871</v>
      </c>
      <c r="Q942" s="49">
        <v>1.916774741741708</v>
      </c>
      <c r="R942" s="49">
        <v>1.8568408896794091</v>
      </c>
      <c r="S942" s="49">
        <v>1.799940628314679</v>
      </c>
      <c r="T942" s="49">
        <v>1.745061583749602</v>
      </c>
      <c r="U942" s="49">
        <v>1.6923427447994579</v>
      </c>
      <c r="V942" s="49">
        <v>1.6409741110511791</v>
      </c>
      <c r="W942" s="49">
        <v>1.589322180764317</v>
      </c>
      <c r="X942" s="49">
        <v>1.538506362021987</v>
      </c>
      <c r="Y942" s="49">
        <v>1.489689209407514</v>
      </c>
      <c r="Z942" s="49">
        <v>1.4471533195480231</v>
      </c>
      <c r="AA942" s="49">
        <v>1.378646233600622</v>
      </c>
      <c r="AB942" s="49">
        <v>1.331859764749949</v>
      </c>
      <c r="AC942" s="49">
        <v>1.2868479348126829</v>
      </c>
      <c r="AD942" s="49">
        <v>1.243417408786806</v>
      </c>
      <c r="AE942" s="49">
        <v>1.201405637857998</v>
      </c>
      <c r="AF942" s="50">
        <v>1.1606747104378381</v>
      </c>
    </row>
    <row r="943" spans="1:32" hidden="1">
      <c r="A943" s="49" t="s">
        <v>1258</v>
      </c>
      <c r="B943" s="49">
        <v>3.9415259782244441</v>
      </c>
      <c r="C943" s="49">
        <v>3.74043959669486</v>
      </c>
      <c r="D943" s="49">
        <v>3.572130609625741</v>
      </c>
      <c r="E943" s="49">
        <v>3.4270205512511009</v>
      </c>
      <c r="F943" s="49">
        <v>3.2990964080958811</v>
      </c>
      <c r="G943" s="49">
        <v>3.1843612424039982</v>
      </c>
      <c r="H943" s="49">
        <v>3.0800371862927909</v>
      </c>
      <c r="I943" s="49">
        <v>2.98412338642812</v>
      </c>
      <c r="J943" s="49">
        <v>2.895135766507611</v>
      </c>
      <c r="K943" s="49">
        <v>2.8119462269482689</v>
      </c>
      <c r="L943" s="49">
        <v>2.7336792155467622</v>
      </c>
      <c r="M943" s="49">
        <v>2.6401708146818321</v>
      </c>
      <c r="N943" s="49">
        <v>2.5536391770291651</v>
      </c>
      <c r="O943" s="49">
        <v>2.471878823547542</v>
      </c>
      <c r="P943" s="49">
        <v>2.3944468172562492</v>
      </c>
      <c r="Q943" s="49">
        <v>2.3199523709808618</v>
      </c>
      <c r="R943" s="49">
        <v>2.247550990826265</v>
      </c>
      <c r="S943" s="49">
        <v>2.178898769345968</v>
      </c>
      <c r="T943" s="49">
        <v>2.112737200223886</v>
      </c>
      <c r="U943" s="49">
        <v>2.0492390425784621</v>
      </c>
      <c r="V943" s="49">
        <v>1.9873976005338181</v>
      </c>
      <c r="W943" s="49">
        <v>1.9252222607186611</v>
      </c>
      <c r="X943" s="49">
        <v>1.8640588399224289</v>
      </c>
      <c r="Y943" s="49">
        <v>1.8053514069557619</v>
      </c>
      <c r="Z943" s="49">
        <v>1.754417646964656</v>
      </c>
      <c r="AA943" s="49">
        <v>1.671207567888596</v>
      </c>
      <c r="AB943" s="49">
        <v>1.6149452603978409</v>
      </c>
      <c r="AC943" s="49">
        <v>1.56085945087778</v>
      </c>
      <c r="AD943" s="49">
        <v>1.5087094749157619</v>
      </c>
      <c r="AE943" s="49">
        <v>1.458293020136872</v>
      </c>
      <c r="AF943" s="50">
        <v>1.4094384654865439</v>
      </c>
    </row>
    <row r="944" spans="1:32" hidden="1">
      <c r="A944" s="49" t="s">
        <v>1259</v>
      </c>
      <c r="B944" s="49">
        <v>4.1674300649175722</v>
      </c>
      <c r="C944" s="49">
        <v>3.9665396335317888</v>
      </c>
      <c r="D944" s="49">
        <v>3.7736782243553582</v>
      </c>
      <c r="E944" s="49">
        <v>3.586633159718144</v>
      </c>
      <c r="F944" s="49">
        <v>3.4038062299354772</v>
      </c>
      <c r="G944" s="49">
        <v>3.2239974633822142</v>
      </c>
      <c r="H944" s="49">
        <v>3.0462752123571488</v>
      </c>
      <c r="I944" s="49">
        <v>2.869894330314628</v>
      </c>
      <c r="J944" s="49">
        <v>2.6942425633186522</v>
      </c>
      <c r="K944" s="49">
        <v>2.5188042205039229</v>
      </c>
      <c r="L944" s="49">
        <v>2.3431348169125679</v>
      </c>
      <c r="M944" s="49">
        <v>2.2916138822944259</v>
      </c>
      <c r="N944" s="49">
        <v>2.250769386815036</v>
      </c>
      <c r="O944" s="49">
        <v>2.2111117836143008</v>
      </c>
      <c r="P944" s="49">
        <v>2.172716280905326</v>
      </c>
      <c r="Q944" s="49">
        <v>2.1359220651502802</v>
      </c>
      <c r="R944" s="49">
        <v>2.0996913767305219</v>
      </c>
      <c r="S944" s="49">
        <v>2.0641924904209281</v>
      </c>
      <c r="T944" s="49">
        <v>2.031235731178306</v>
      </c>
      <c r="U944" s="49">
        <v>1.9979282421380451</v>
      </c>
      <c r="V944" s="49">
        <v>1.964480418059589</v>
      </c>
      <c r="W944" s="49">
        <v>1.935019175540178</v>
      </c>
      <c r="X944" s="49">
        <v>1.9066191208085539</v>
      </c>
      <c r="Y944" s="49">
        <v>1.8787226222617339</v>
      </c>
      <c r="Z944" s="49">
        <v>1.8542439968369411</v>
      </c>
      <c r="AA944" s="49">
        <v>1.803807606537587</v>
      </c>
      <c r="AB944" s="49">
        <v>1.7737302657115279</v>
      </c>
      <c r="AC944" s="49">
        <v>1.7444920365891039</v>
      </c>
      <c r="AD944" s="49">
        <v>1.716015734850417</v>
      </c>
      <c r="AE944" s="49">
        <v>1.6882342196864011</v>
      </c>
      <c r="AF944" s="50">
        <v>1.661088738747684</v>
      </c>
    </row>
    <row r="945" spans="1:32" hidden="1">
      <c r="A945" s="49" t="s">
        <v>1260</v>
      </c>
      <c r="B945" s="49">
        <v>5.2338376916463378</v>
      </c>
      <c r="C945" s="49">
        <v>4.9872997258983549</v>
      </c>
      <c r="D945" s="49">
        <v>4.7513096782351374</v>
      </c>
      <c r="E945" s="49">
        <v>4.5229351205946147</v>
      </c>
      <c r="F945" s="49">
        <v>4.3000543558982018</v>
      </c>
      <c r="G945" s="49">
        <v>4.0810706102309222</v>
      </c>
      <c r="H945" s="49">
        <v>3.8647402660129568</v>
      </c>
      <c r="I945" s="49">
        <v>3.650064625754958</v>
      </c>
      <c r="J945" s="49">
        <v>3.4362189400739691</v>
      </c>
      <c r="K945" s="49">
        <v>3.2225042491851248</v>
      </c>
      <c r="L945" s="49">
        <v>3.008313702888834</v>
      </c>
      <c r="M945" s="49">
        <v>2.9420440223793869</v>
      </c>
      <c r="N945" s="49">
        <v>2.8898830871769059</v>
      </c>
      <c r="O945" s="49">
        <v>2.8392841990374351</v>
      </c>
      <c r="P945" s="49">
        <v>2.7903467808189988</v>
      </c>
      <c r="Q945" s="49">
        <v>2.7435192516745319</v>
      </c>
      <c r="R945" s="49">
        <v>2.6974295873603258</v>
      </c>
      <c r="S945" s="49">
        <v>2.6523002704076419</v>
      </c>
      <c r="T945" s="49">
        <v>2.6105246305633831</v>
      </c>
      <c r="U945" s="49">
        <v>2.5682781562899519</v>
      </c>
      <c r="V945" s="49">
        <v>2.52583904477846</v>
      </c>
      <c r="W945" s="49">
        <v>2.488665312791543</v>
      </c>
      <c r="X945" s="49">
        <v>2.452887152794804</v>
      </c>
      <c r="Y945" s="49">
        <v>2.4177673606272019</v>
      </c>
      <c r="Z945" s="49">
        <v>2.38715847248847</v>
      </c>
      <c r="AA945" s="49">
        <v>2.322228087451776</v>
      </c>
      <c r="AB945" s="49">
        <v>2.2842039206361142</v>
      </c>
      <c r="AC945" s="49">
        <v>2.247281788164825</v>
      </c>
      <c r="AD945" s="49">
        <v>2.2113596303459571</v>
      </c>
      <c r="AE945" s="49">
        <v>2.1763486673450969</v>
      </c>
      <c r="AF945" s="50">
        <v>2.142171210749602</v>
      </c>
    </row>
    <row r="946" spans="1:32" hidden="1">
      <c r="A946" s="49" t="s">
        <v>1261</v>
      </c>
      <c r="B946" s="49">
        <v>6.8757818880865988</v>
      </c>
      <c r="C946" s="49">
        <v>6.5600638507349176</v>
      </c>
      <c r="D946" s="49">
        <v>6.2588115244800866</v>
      </c>
      <c r="E946" s="49">
        <v>5.9679813547746452</v>
      </c>
      <c r="F946" s="49">
        <v>5.6846429944805603</v>
      </c>
      <c r="G946" s="49">
        <v>5.4065860540563033</v>
      </c>
      <c r="H946" s="49">
        <v>5.1320836836069326</v>
      </c>
      <c r="I946" s="49">
        <v>4.8597435069892514</v>
      </c>
      <c r="J946" s="49">
        <v>4.5884097768638448</v>
      </c>
      <c r="K946" s="49">
        <v>4.317096871470234</v>
      </c>
      <c r="L946" s="49">
        <v>4.0449426653738296</v>
      </c>
      <c r="M946" s="49">
        <v>3.9556825342593478</v>
      </c>
      <c r="N946" s="49">
        <v>3.885920176502117</v>
      </c>
      <c r="O946" s="49">
        <v>3.8183069439049109</v>
      </c>
      <c r="P946" s="49">
        <v>3.7529800378123821</v>
      </c>
      <c r="Q946" s="49">
        <v>3.690559066498234</v>
      </c>
      <c r="R946" s="49">
        <v>3.629147120259236</v>
      </c>
      <c r="S946" s="49">
        <v>3.5690516341035949</v>
      </c>
      <c r="T946" s="49">
        <v>3.5135804155481858</v>
      </c>
      <c r="U946" s="49">
        <v>3.4574470321761561</v>
      </c>
      <c r="V946" s="49">
        <v>3.4010361193580438</v>
      </c>
      <c r="W946" s="49">
        <v>3.35190574023851</v>
      </c>
      <c r="X946" s="49">
        <v>3.3046966124888821</v>
      </c>
      <c r="Y946" s="49">
        <v>3.2583899780181809</v>
      </c>
      <c r="Z946" s="49">
        <v>3.218310501657728</v>
      </c>
      <c r="AA946" s="49">
        <v>3.1307872081431989</v>
      </c>
      <c r="AB946" s="49">
        <v>3.0804436026747561</v>
      </c>
      <c r="AC946" s="49">
        <v>3.0316157322821158</v>
      </c>
      <c r="AD946" s="49">
        <v>2.9841626221265001</v>
      </c>
      <c r="AE946" s="49">
        <v>2.9379616422953818</v>
      </c>
      <c r="AF946" s="50">
        <v>2.892905484509785</v>
      </c>
    </row>
    <row r="947" spans="1:32" hidden="1">
      <c r="A947" s="49" t="s">
        <v>1262</v>
      </c>
      <c r="B947" s="49">
        <v>6.0316630728312308</v>
      </c>
      <c r="C947" s="49">
        <v>5.7340086178934886</v>
      </c>
      <c r="D947" s="49">
        <v>5.4613223363603156</v>
      </c>
      <c r="E947" s="49">
        <v>5.2056970572776597</v>
      </c>
      <c r="F947" s="49">
        <v>4.9621259239874007</v>
      </c>
      <c r="G947" s="49">
        <v>4.7272271974134927</v>
      </c>
      <c r="H947" s="49">
        <v>4.4985969127108856</v>
      </c>
      <c r="I947" s="49">
        <v>4.2744522925491371</v>
      </c>
      <c r="J947" s="49">
        <v>4.0534223575722148</v>
      </c>
      <c r="K947" s="49">
        <v>3.8344184524488329</v>
      </c>
      <c r="L947" s="49">
        <v>3.6165506769964879</v>
      </c>
      <c r="M947" s="49">
        <v>3.515489202630989</v>
      </c>
      <c r="N947" s="49">
        <v>3.4278439458518499</v>
      </c>
      <c r="O947" s="49">
        <v>3.3488397096633959</v>
      </c>
      <c r="P947" s="49">
        <v>3.2765033035089992</v>
      </c>
      <c r="Q947" s="49">
        <v>3.2096243428736422</v>
      </c>
      <c r="R947" s="49">
        <v>3.147812600627379</v>
      </c>
      <c r="S947" s="49">
        <v>3.0890858783357849</v>
      </c>
      <c r="T947" s="49">
        <v>3.0336160372892871</v>
      </c>
      <c r="U947" s="49">
        <v>2.9816747691567231</v>
      </c>
      <c r="V947" s="49">
        <v>2.930720773068145</v>
      </c>
      <c r="W947" s="49">
        <v>2.8724035129482122</v>
      </c>
      <c r="X947" s="49">
        <v>2.8165263489825292</v>
      </c>
      <c r="Y947" s="49">
        <v>2.7640943712220269</v>
      </c>
      <c r="Z947" s="49">
        <v>2.717089714260573</v>
      </c>
      <c r="AA947" s="49">
        <v>2.6471985886908849</v>
      </c>
      <c r="AB947" s="49">
        <v>2.599150582533881</v>
      </c>
      <c r="AC947" s="49">
        <v>2.5534673857110972</v>
      </c>
      <c r="AD947" s="49">
        <v>2.5098404890801671</v>
      </c>
      <c r="AE947" s="49">
        <v>2.4680174625229792</v>
      </c>
      <c r="AF947" s="50">
        <v>2.4277892609551408</v>
      </c>
    </row>
    <row r="948" spans="1:32" hidden="1">
      <c r="A948" s="49" t="s">
        <v>1263</v>
      </c>
      <c r="B948" s="49">
        <v>7.2978753172537596</v>
      </c>
      <c r="C948" s="49">
        <v>6.9472024708013667</v>
      </c>
      <c r="D948" s="49">
        <v>6.6299501164729584</v>
      </c>
      <c r="E948" s="49">
        <v>6.3358838058375362</v>
      </c>
      <c r="F948" s="49">
        <v>6.0585473501232174</v>
      </c>
      <c r="G948" s="49">
        <v>5.793602697683645</v>
      </c>
      <c r="H948" s="49">
        <v>5.537987498062118</v>
      </c>
      <c r="I948" s="49">
        <v>5.2894512833737304</v>
      </c>
      <c r="J948" s="49">
        <v>5.0462833092305566</v>
      </c>
      <c r="K948" s="49">
        <v>4.8071444483784154</v>
      </c>
      <c r="L948" s="49">
        <v>4.5709588601445894</v>
      </c>
      <c r="M948" s="49">
        <v>4.4413241578491363</v>
      </c>
      <c r="N948" s="49">
        <v>4.3295824442863511</v>
      </c>
      <c r="O948" s="49">
        <v>4.2293587903785186</v>
      </c>
      <c r="P948" s="49">
        <v>4.1380192791405088</v>
      </c>
      <c r="Q948" s="49">
        <v>4.0539483608012707</v>
      </c>
      <c r="R948" s="49">
        <v>3.976625578919772</v>
      </c>
      <c r="S948" s="49">
        <v>3.90340438735802</v>
      </c>
      <c r="T948" s="49">
        <v>3.834514718399419</v>
      </c>
      <c r="U948" s="49">
        <v>3.770319856540405</v>
      </c>
      <c r="V948" s="49">
        <v>3.707426148166769</v>
      </c>
      <c r="W948" s="49">
        <v>3.634657961324117</v>
      </c>
      <c r="X948" s="49">
        <v>3.5651359173318</v>
      </c>
      <c r="Y948" s="49">
        <v>3.500203897053785</v>
      </c>
      <c r="Z948" s="49">
        <v>3.4425118568466631</v>
      </c>
      <c r="AA948" s="49">
        <v>3.354226395577633</v>
      </c>
      <c r="AB948" s="49">
        <v>3.2951163094442171</v>
      </c>
      <c r="AC948" s="49">
        <v>3.2391565799596149</v>
      </c>
      <c r="AD948" s="49">
        <v>3.18593587957344</v>
      </c>
      <c r="AE948" s="49">
        <v>3.135117677345721</v>
      </c>
      <c r="AF948" s="50">
        <v>3.086423306527418</v>
      </c>
    </row>
    <row r="949" spans="1:32" hidden="1">
      <c r="A949" s="49" t="s">
        <v>1264</v>
      </c>
      <c r="B949" s="49">
        <v>6.0669150138127268</v>
      </c>
      <c r="C949" s="49">
        <v>5.6514478321513888</v>
      </c>
      <c r="D949" s="49">
        <v>5.2635861077545849</v>
      </c>
      <c r="E949" s="49">
        <v>4.8947828823418433</v>
      </c>
      <c r="F949" s="49">
        <v>4.5396344050006574</v>
      </c>
      <c r="G949" s="49">
        <v>4.1945173632563266</v>
      </c>
      <c r="H949" s="49">
        <v>3.856886677525114</v>
      </c>
      <c r="I949" s="49">
        <v>3.5248853578903452</v>
      </c>
      <c r="J949" s="49">
        <v>3.1971144246012928</v>
      </c>
      <c r="K949" s="49">
        <v>2.872490484403798</v>
      </c>
      <c r="L949" s="49">
        <v>2.5501539465782712</v>
      </c>
      <c r="M949" s="49">
        <v>2.482306583025649</v>
      </c>
      <c r="N949" s="49">
        <v>2.418951543670953</v>
      </c>
      <c r="O949" s="49">
        <v>2.358582927151275</v>
      </c>
      <c r="P949" s="49">
        <v>2.3009287457362331</v>
      </c>
      <c r="Q949" s="49">
        <v>2.2450298074137711</v>
      </c>
      <c r="R949" s="49">
        <v>2.190303897298655</v>
      </c>
      <c r="S949" s="49">
        <v>2.1379718552630318</v>
      </c>
      <c r="T949" s="49">
        <v>2.0871521059794582</v>
      </c>
      <c r="U949" s="49">
        <v>2.0379943246272441</v>
      </c>
      <c r="V949" s="49">
        <v>1.989783760998125</v>
      </c>
      <c r="W949" s="49">
        <v>1.941000248355951</v>
      </c>
      <c r="X949" s="49">
        <v>1.892727111337575</v>
      </c>
      <c r="Y949" s="49">
        <v>1.8460462488521749</v>
      </c>
      <c r="Z949" s="49">
        <v>1.804944162022746</v>
      </c>
      <c r="AA949" s="49">
        <v>1.739508707698967</v>
      </c>
      <c r="AB949" s="49">
        <v>1.6939654033642659</v>
      </c>
      <c r="AC949" s="49">
        <v>1.649860094031272</v>
      </c>
      <c r="AD949" s="49">
        <v>1.607029210838206</v>
      </c>
      <c r="AE949" s="49">
        <v>1.565335647734807</v>
      </c>
      <c r="AF949" s="50">
        <v>1.524663452411176</v>
      </c>
    </row>
    <row r="950" spans="1:32" hidden="1">
      <c r="A950" s="49" t="s">
        <v>1265</v>
      </c>
      <c r="B950" s="49">
        <v>6.3005180008214943</v>
      </c>
      <c r="C950" s="49">
        <v>5.8700455159367708</v>
      </c>
      <c r="D950" s="49">
        <v>5.468670920476594</v>
      </c>
      <c r="E950" s="49">
        <v>5.0872723971393894</v>
      </c>
      <c r="F950" s="49">
        <v>4.7200773830524909</v>
      </c>
      <c r="G950" s="49">
        <v>4.3632103188614373</v>
      </c>
      <c r="H950" s="49">
        <v>4.0139442720799652</v>
      </c>
      <c r="I950" s="49">
        <v>3.6702850998231469</v>
      </c>
      <c r="J950" s="49">
        <v>3.3307261859760229</v>
      </c>
      <c r="K950" s="49">
        <v>2.9940965937335631</v>
      </c>
      <c r="L950" s="49">
        <v>2.659463186720759</v>
      </c>
      <c r="M950" s="49">
        <v>2.5885739720254071</v>
      </c>
      <c r="N950" s="49">
        <v>2.5224123686353961</v>
      </c>
      <c r="O950" s="49">
        <v>2.4593928516149339</v>
      </c>
      <c r="P950" s="49">
        <v>2.3992276218797879</v>
      </c>
      <c r="Q950" s="49">
        <v>2.3409074199790281</v>
      </c>
      <c r="R950" s="49">
        <v>2.283819762128418</v>
      </c>
      <c r="S950" s="49">
        <v>2.2292455393837609</v>
      </c>
      <c r="T950" s="49">
        <v>2.176257915741143</v>
      </c>
      <c r="U950" s="49">
        <v>2.1250129994333959</v>
      </c>
      <c r="V950" s="49">
        <v>2.0747599286144891</v>
      </c>
      <c r="W950" s="49">
        <v>2.0238958242724929</v>
      </c>
      <c r="X950" s="49">
        <v>1.97356630709809</v>
      </c>
      <c r="Y950" s="49">
        <v>1.924906858675536</v>
      </c>
      <c r="Z950" s="49">
        <v>1.882101938188631</v>
      </c>
      <c r="AA950" s="49">
        <v>1.813756239708278</v>
      </c>
      <c r="AB950" s="49">
        <v>1.7662875443518311</v>
      </c>
      <c r="AC950" s="49">
        <v>1.7203281152287071</v>
      </c>
      <c r="AD950" s="49">
        <v>1.675706664073489</v>
      </c>
      <c r="AE950" s="49">
        <v>1.6322796167003719</v>
      </c>
      <c r="AF950" s="50">
        <v>1.5899255524885589</v>
      </c>
    </row>
    <row r="951" spans="1:32" hidden="1">
      <c r="A951" s="49" t="s">
        <v>1266</v>
      </c>
      <c r="B951" s="49">
        <v>7.4293034749493039</v>
      </c>
      <c r="C951" s="49">
        <v>6.9248662927035616</v>
      </c>
      <c r="D951" s="49">
        <v>6.4569196018955557</v>
      </c>
      <c r="E951" s="49">
        <v>6.0135459717889326</v>
      </c>
      <c r="F951" s="49">
        <v>5.5871717818942228</v>
      </c>
      <c r="G951" s="49">
        <v>5.1726821117277773</v>
      </c>
      <c r="H951" s="49">
        <v>4.7664489177115339</v>
      </c>
      <c r="I951" s="49">
        <v>4.3657907489317553</v>
      </c>
      <c r="J951" s="49">
        <v>3.9686538428172011</v>
      </c>
      <c r="K951" s="49">
        <v>3.5734144652508548</v>
      </c>
      <c r="L951" s="49">
        <v>3.1787512924777999</v>
      </c>
      <c r="M951" s="49">
        <v>3.0934607755628041</v>
      </c>
      <c r="N951" s="49">
        <v>3.0139723978218989</v>
      </c>
      <c r="O951" s="49">
        <v>2.9383381212675972</v>
      </c>
      <c r="P951" s="49">
        <v>2.866205808601491</v>
      </c>
      <c r="Q951" s="49">
        <v>2.796334813798568</v>
      </c>
      <c r="R951" s="49">
        <v>2.727972130607824</v>
      </c>
      <c r="S951" s="49">
        <v>2.6626960773562538</v>
      </c>
      <c r="T951" s="49">
        <v>2.59936657707846</v>
      </c>
      <c r="U951" s="49">
        <v>2.538176953126102</v>
      </c>
      <c r="V951" s="49">
        <v>2.478203015927313</v>
      </c>
      <c r="W951" s="49">
        <v>2.417476363153285</v>
      </c>
      <c r="X951" s="49">
        <v>2.3574010146893598</v>
      </c>
      <c r="Y951" s="49">
        <v>2.299375633008145</v>
      </c>
      <c r="Z951" s="49">
        <v>2.2485537800759672</v>
      </c>
      <c r="AA951" s="49">
        <v>2.1662668219179242</v>
      </c>
      <c r="AB951" s="49">
        <v>2.1096869833975669</v>
      </c>
      <c r="AC951" s="49">
        <v>2.0549578458967011</v>
      </c>
      <c r="AD951" s="49">
        <v>2.001867999684086</v>
      </c>
      <c r="AE951" s="49">
        <v>1.9502402442468409</v>
      </c>
      <c r="AF951" s="50">
        <v>1.8999247250419911</v>
      </c>
    </row>
    <row r="952" spans="1:32" hidden="1">
      <c r="A952" s="49" t="s">
        <v>1267</v>
      </c>
      <c r="B952" s="49">
        <v>6.043910005005424</v>
      </c>
      <c r="C952" s="49">
        <v>5.8673174884022758</v>
      </c>
      <c r="D952" s="49">
        <v>5.7108035841623224</v>
      </c>
      <c r="E952" s="49">
        <v>5.5699674265703427</v>
      </c>
      <c r="F952" s="49">
        <v>5.441690248670934</v>
      </c>
      <c r="G952" s="49">
        <v>5.3236860563499766</v>
      </c>
      <c r="H952" s="49">
        <v>5.2142322330871149</v>
      </c>
      <c r="I952" s="49">
        <v>5.1120003115259642</v>
      </c>
      <c r="J952" s="49">
        <v>5.0159454715947831</v>
      </c>
      <c r="K952" s="49">
        <v>4.9252319888212153</v>
      </c>
      <c r="L952" s="49">
        <v>4.8391815104320282</v>
      </c>
      <c r="M952" s="49">
        <v>4.711126385601708</v>
      </c>
      <c r="N952" s="49">
        <v>4.6098577511095646</v>
      </c>
      <c r="O952" s="49">
        <v>4.5120891693084264</v>
      </c>
      <c r="P952" s="49">
        <v>4.4179636727754659</v>
      </c>
      <c r="Q952" s="49">
        <v>4.328258381927431</v>
      </c>
      <c r="R952" s="49">
        <v>4.2404348991455896</v>
      </c>
      <c r="S952" s="49">
        <v>4.1548741935423932</v>
      </c>
      <c r="T952" s="49">
        <v>4.075868108699316</v>
      </c>
      <c r="U952" s="49">
        <v>3.9964735145183798</v>
      </c>
      <c r="V952" s="49">
        <v>3.9171900615164899</v>
      </c>
      <c r="W952" s="49">
        <v>3.848045472885524</v>
      </c>
      <c r="X952" s="49">
        <v>3.7817546588283522</v>
      </c>
      <c r="Y952" s="49">
        <v>3.7169793366713249</v>
      </c>
      <c r="Z952" s="49">
        <v>3.6605223773676379</v>
      </c>
      <c r="AA952" s="49">
        <v>3.5437722745547671</v>
      </c>
      <c r="AB952" s="49">
        <v>3.475002533909898</v>
      </c>
      <c r="AC952" s="49">
        <v>3.408510935361468</v>
      </c>
      <c r="AD952" s="49">
        <v>3.344095597771505</v>
      </c>
      <c r="AE952" s="49">
        <v>3.281580285439909</v>
      </c>
      <c r="AF952" s="50">
        <v>3.2208102086463901</v>
      </c>
    </row>
    <row r="953" spans="1:32" hidden="1">
      <c r="A953" s="49" t="s">
        <v>1268</v>
      </c>
      <c r="B953" s="49">
        <v>5.716021915198839</v>
      </c>
      <c r="C953" s="49">
        <v>5.410975779822885</v>
      </c>
      <c r="D953" s="49">
        <v>5.1573265286128089</v>
      </c>
      <c r="E953" s="49">
        <v>4.9400374430536544</v>
      </c>
      <c r="F953" s="49">
        <v>4.7496688545416283</v>
      </c>
      <c r="G953" s="49">
        <v>4.5799460016620808</v>
      </c>
      <c r="H953" s="49">
        <v>4.426507904099128</v>
      </c>
      <c r="I953" s="49">
        <v>4.2862134198678916</v>
      </c>
      <c r="J953" s="49">
        <v>4.1567327149364024</v>
      </c>
      <c r="K953" s="49">
        <v>4.0362948287071321</v>
      </c>
      <c r="L953" s="49">
        <v>3.9235253013221709</v>
      </c>
      <c r="M953" s="49">
        <v>3.7878029519874552</v>
      </c>
      <c r="N953" s="49">
        <v>3.6629011072701592</v>
      </c>
      <c r="O953" s="49">
        <v>3.5453659061296041</v>
      </c>
      <c r="P953" s="49">
        <v>3.434504688129234</v>
      </c>
      <c r="Q953" s="49">
        <v>3.3281401216353168</v>
      </c>
      <c r="R953" s="49">
        <v>3.2249507440605858</v>
      </c>
      <c r="S953" s="49">
        <v>3.1275318848095961</v>
      </c>
      <c r="T953" s="49">
        <v>3.0339135268908781</v>
      </c>
      <c r="U953" s="49">
        <v>2.9443675111073002</v>
      </c>
      <c r="V953" s="49">
        <v>2.8573183681175389</v>
      </c>
      <c r="W953" s="49">
        <v>2.76961505461396</v>
      </c>
      <c r="X953" s="49">
        <v>2.683413895513258</v>
      </c>
      <c r="Y953" s="49">
        <v>2.60097957081206</v>
      </c>
      <c r="Z953" s="49">
        <v>2.5306501004374038</v>
      </c>
      <c r="AA953" s="49">
        <v>2.40964604338616</v>
      </c>
      <c r="AB953" s="49">
        <v>2.3308035242538341</v>
      </c>
      <c r="AC953" s="49">
        <v>2.2552984061856889</v>
      </c>
      <c r="AD953" s="49">
        <v>2.1827559034536481</v>
      </c>
      <c r="AE953" s="49">
        <v>2.1128611039644798</v>
      </c>
      <c r="AF953" s="50">
        <v>2.0453470049545541</v>
      </c>
    </row>
    <row r="954" spans="1:32" hidden="1">
      <c r="A954" s="49" t="s">
        <v>1269</v>
      </c>
      <c r="B954" s="49">
        <v>7.9732951418015174</v>
      </c>
      <c r="C954" s="49">
        <v>7.6139852784689266</v>
      </c>
      <c r="D954" s="49">
        <v>7.2712120232150568</v>
      </c>
      <c r="E954" s="49">
        <v>6.9400781895096433</v>
      </c>
      <c r="F954" s="49">
        <v>6.6170059917838424</v>
      </c>
      <c r="G954" s="49">
        <v>6.2992672175690361</v>
      </c>
      <c r="H954" s="49">
        <v>5.9847002615358624</v>
      </c>
      <c r="I954" s="49">
        <v>5.6715311673646669</v>
      </c>
      <c r="J954" s="49">
        <v>5.3582555777661476</v>
      </c>
      <c r="K954" s="49">
        <v>5.0435578648399462</v>
      </c>
      <c r="L954" s="49">
        <v>4.7262537369128239</v>
      </c>
      <c r="M954" s="49">
        <v>4.6219153018521268</v>
      </c>
      <c r="N954" s="49">
        <v>4.5404329778992443</v>
      </c>
      <c r="O954" s="49">
        <v>4.4614652431764892</v>
      </c>
      <c r="P954" s="49">
        <v>4.385172004147412</v>
      </c>
      <c r="Q954" s="49">
        <v>4.3122783124753976</v>
      </c>
      <c r="R954" s="49">
        <v>4.240560578768668</v>
      </c>
      <c r="S954" s="49">
        <v>4.1703785453814426</v>
      </c>
      <c r="T954" s="49">
        <v>4.1056059368139373</v>
      </c>
      <c r="U954" s="49">
        <v>4.0400497582968331</v>
      </c>
      <c r="V954" s="49">
        <v>3.974160763728916</v>
      </c>
      <c r="W954" s="49">
        <v>3.9168541535744459</v>
      </c>
      <c r="X954" s="49">
        <v>3.8617667345684148</v>
      </c>
      <c r="Y954" s="49">
        <v>3.8077044161716769</v>
      </c>
      <c r="Z954" s="49">
        <v>3.760892495726837</v>
      </c>
      <c r="AA954" s="49">
        <v>3.6585834847649541</v>
      </c>
      <c r="AB954" s="49">
        <v>3.5997229947743792</v>
      </c>
      <c r="AC954" s="49">
        <v>3.5426046266932349</v>
      </c>
      <c r="AD954" s="49">
        <v>3.4870617600174532</v>
      </c>
      <c r="AE954" s="49">
        <v>3.4329493805658191</v>
      </c>
      <c r="AF954" s="50">
        <v>3.380140519385769</v>
      </c>
    </row>
    <row r="955" spans="1:32" hidden="1">
      <c r="A955" s="49" t="s">
        <v>1270</v>
      </c>
      <c r="B955" s="49">
        <v>9.829629761461721</v>
      </c>
      <c r="C955" s="49">
        <v>9.1612624997626497</v>
      </c>
      <c r="D955" s="49">
        <v>8.5481985634548021</v>
      </c>
      <c r="E955" s="49">
        <v>7.9727475489573854</v>
      </c>
      <c r="F955" s="49">
        <v>7.423691068790216</v>
      </c>
      <c r="G955" s="49">
        <v>6.8934738064175392</v>
      </c>
      <c r="H955" s="49">
        <v>6.3767558916411993</v>
      </c>
      <c r="I955" s="49">
        <v>5.8696083764728861</v>
      </c>
      <c r="J955" s="49">
        <v>5.3690385546235611</v>
      </c>
      <c r="K955" s="49">
        <v>4.8726958944147949</v>
      </c>
      <c r="L955" s="49">
        <v>4.378682293530094</v>
      </c>
      <c r="M955" s="49">
        <v>4.2574574116785104</v>
      </c>
      <c r="N955" s="49">
        <v>4.1452684577307641</v>
      </c>
      <c r="O955" s="49">
        <v>4.0390667921194252</v>
      </c>
      <c r="P955" s="49">
        <v>3.938301135953846</v>
      </c>
      <c r="Q955" s="49">
        <v>3.841030159909387</v>
      </c>
      <c r="R955" s="49">
        <v>3.7460757075819</v>
      </c>
      <c r="S955" s="49">
        <v>3.6559070009695742</v>
      </c>
      <c r="T955" s="49">
        <v>3.568740289675298</v>
      </c>
      <c r="U955" s="49">
        <v>3.4848779470044482</v>
      </c>
      <c r="V955" s="49">
        <v>3.402874201847264</v>
      </c>
      <c r="W955" s="49">
        <v>3.3196591186502</v>
      </c>
      <c r="X955" s="49">
        <v>3.23742030864106</v>
      </c>
      <c r="Y955" s="49">
        <v>3.1583468115753059</v>
      </c>
      <c r="Z955" s="49">
        <v>3.0905047989637269</v>
      </c>
      <c r="AA955" s="49">
        <v>2.973377411834139</v>
      </c>
      <c r="AB955" s="49">
        <v>2.8964392583365401</v>
      </c>
      <c r="AC955" s="49">
        <v>2.822357511734412</v>
      </c>
      <c r="AD955" s="49">
        <v>2.7508022435000421</v>
      </c>
      <c r="AE955" s="49">
        <v>2.6814969486764939</v>
      </c>
      <c r="AF955" s="50">
        <v>2.614207826674622</v>
      </c>
    </row>
    <row r="956" spans="1:32" hidden="1">
      <c r="A956" s="49" t="s">
        <v>1271</v>
      </c>
      <c r="B956" s="49">
        <v>2.7341182799107488</v>
      </c>
      <c r="C956" s="49">
        <v>2.6551284802110668</v>
      </c>
      <c r="D956" s="49">
        <v>2.5848125201343422</v>
      </c>
      <c r="E956" s="49">
        <v>2.521271445943492</v>
      </c>
      <c r="F956" s="49">
        <v>2.4631594894637159</v>
      </c>
      <c r="G956" s="49">
        <v>2.4094902008433792</v>
      </c>
      <c r="H956" s="49">
        <v>2.3595202139772069</v>
      </c>
      <c r="I956" s="49">
        <v>2.3126762299768471</v>
      </c>
      <c r="J956" s="49">
        <v>2.2685073389565922</v>
      </c>
      <c r="K956" s="49">
        <v>2.2266528530568279</v>
      </c>
      <c r="L956" s="49">
        <v>2.1868199888942739</v>
      </c>
      <c r="M956" s="49">
        <v>2.128608514894426</v>
      </c>
      <c r="N956" s="49">
        <v>2.081978816286282</v>
      </c>
      <c r="O956" s="49">
        <v>2.036889213050125</v>
      </c>
      <c r="P956" s="49">
        <v>1.9934010951517589</v>
      </c>
      <c r="Q956" s="49">
        <v>1.951849350225191</v>
      </c>
      <c r="R956" s="49">
        <v>1.9111389493643749</v>
      </c>
      <c r="S956" s="49">
        <v>1.871433887552667</v>
      </c>
      <c r="T956" s="49">
        <v>1.83458508819486</v>
      </c>
      <c r="U956" s="49">
        <v>1.797597572502994</v>
      </c>
      <c r="V956" s="49">
        <v>1.7606864737862551</v>
      </c>
      <c r="W956" s="49">
        <v>1.728205076239324</v>
      </c>
      <c r="X956" s="49">
        <v>1.696961702560623</v>
      </c>
      <c r="Y956" s="49">
        <v>1.6663783827184231</v>
      </c>
      <c r="Z956" s="49">
        <v>1.639386331953699</v>
      </c>
      <c r="AA956" s="49">
        <v>1.5864194889370751</v>
      </c>
      <c r="AB956" s="49">
        <v>1.554137816320889</v>
      </c>
      <c r="AC956" s="49">
        <v>1.522843659883498</v>
      </c>
      <c r="AD956" s="49">
        <v>1.4924491664190609</v>
      </c>
      <c r="AE956" s="49">
        <v>1.462877591352268</v>
      </c>
      <c r="AF956" s="50">
        <v>1.434061479798028</v>
      </c>
    </row>
    <row r="957" spans="1:32" hidden="1">
      <c r="A957" s="49" t="s">
        <v>1272</v>
      </c>
      <c r="B957" s="49">
        <v>3.450732412650384</v>
      </c>
      <c r="C957" s="49">
        <v>3.3507667786801592</v>
      </c>
      <c r="D957" s="49">
        <v>3.261875504257997</v>
      </c>
      <c r="E957" s="49">
        <v>3.1816327746919351</v>
      </c>
      <c r="F957" s="49">
        <v>3.1083194380291248</v>
      </c>
      <c r="G957" s="49">
        <v>3.040675353066177</v>
      </c>
      <c r="H957" s="49">
        <v>2.9777509071285611</v>
      </c>
      <c r="I957" s="49">
        <v>2.9188137417674129</v>
      </c>
      <c r="J957" s="49">
        <v>2.863287846418169</v>
      </c>
      <c r="K957" s="49">
        <v>2.81071246666616</v>
      </c>
      <c r="L957" s="49">
        <v>2.760713594560678</v>
      </c>
      <c r="M957" s="49">
        <v>2.687367273354007</v>
      </c>
      <c r="N957" s="49">
        <v>2.6287911379663371</v>
      </c>
      <c r="O957" s="49">
        <v>2.572162546084328</v>
      </c>
      <c r="P957" s="49">
        <v>2.517559327685452</v>
      </c>
      <c r="Q957" s="49">
        <v>2.4654082000093531</v>
      </c>
      <c r="R957" s="49">
        <v>2.414311406284817</v>
      </c>
      <c r="S957" s="49">
        <v>2.3644779581509381</v>
      </c>
      <c r="T957" s="49">
        <v>2.3182680771844351</v>
      </c>
      <c r="U957" s="49">
        <v>2.2718613897194939</v>
      </c>
      <c r="V957" s="49">
        <v>2.2255325547891189</v>
      </c>
      <c r="W957" s="49">
        <v>2.1848453461740931</v>
      </c>
      <c r="X957" s="49">
        <v>2.145730153384215</v>
      </c>
      <c r="Y957" s="49">
        <v>2.1074501805476822</v>
      </c>
      <c r="Z957" s="49">
        <v>2.0737425035555761</v>
      </c>
      <c r="AA957" s="49">
        <v>2.006913155408069</v>
      </c>
      <c r="AB957" s="49">
        <v>1.966449311503595</v>
      </c>
      <c r="AC957" s="49">
        <v>1.927238350577213</v>
      </c>
      <c r="AD957" s="49">
        <v>1.8891683091091021</v>
      </c>
      <c r="AE957" s="49">
        <v>1.852141381258539</v>
      </c>
      <c r="AF957" s="50">
        <v>1.8160716001587049</v>
      </c>
    </row>
    <row r="958" spans="1:32" hidden="1">
      <c r="A958" s="49" t="s">
        <v>1273</v>
      </c>
      <c r="B958" s="49">
        <v>4.4536447446824896</v>
      </c>
      <c r="C958" s="49">
        <v>4.3243754996129642</v>
      </c>
      <c r="D958" s="49">
        <v>4.2095118730046686</v>
      </c>
      <c r="E958" s="49">
        <v>4.105898492155446</v>
      </c>
      <c r="F958" s="49">
        <v>4.0112992036716193</v>
      </c>
      <c r="G958" s="49">
        <v>3.924074925250681</v>
      </c>
      <c r="H958" s="49">
        <v>3.8429904997846922</v>
      </c>
      <c r="I958" s="49">
        <v>3.7670933648078968</v>
      </c>
      <c r="J958" s="49">
        <v>3.695634326482137</v>
      </c>
      <c r="K958" s="49">
        <v>3.6280141084646029</v>
      </c>
      <c r="L958" s="49">
        <v>3.563746267443292</v>
      </c>
      <c r="M958" s="49">
        <v>3.469142491661616</v>
      </c>
      <c r="N958" s="49">
        <v>3.3937590692717099</v>
      </c>
      <c r="O958" s="49">
        <v>3.3209048160814518</v>
      </c>
      <c r="P958" s="49">
        <v>3.2506813112197301</v>
      </c>
      <c r="Q958" s="49">
        <v>3.183644354613401</v>
      </c>
      <c r="R958" s="49">
        <v>3.1179744985025479</v>
      </c>
      <c r="S958" s="49">
        <v>3.053944035585467</v>
      </c>
      <c r="T958" s="49">
        <v>2.994626120957574</v>
      </c>
      <c r="U958" s="49">
        <v>2.9350470062904659</v>
      </c>
      <c r="V958" s="49">
        <v>2.8755643550700878</v>
      </c>
      <c r="W958" s="49">
        <v>2.823508115153107</v>
      </c>
      <c r="X958" s="49">
        <v>2.7734567978200602</v>
      </c>
      <c r="Y958" s="49">
        <v>2.7244499519986678</v>
      </c>
      <c r="Z958" s="49">
        <v>2.6813473855245982</v>
      </c>
      <c r="AA958" s="49">
        <v>2.5951268814843149</v>
      </c>
      <c r="AB958" s="49">
        <v>2.5431590292464241</v>
      </c>
      <c r="AC958" s="49">
        <v>2.4927770615121529</v>
      </c>
      <c r="AD958" s="49">
        <v>2.4438337254779592</v>
      </c>
      <c r="AE958" s="49">
        <v>2.3962002347867579</v>
      </c>
      <c r="AF958" s="50">
        <v>2.3497632378408242</v>
      </c>
    </row>
    <row r="959" spans="1:32" hidden="1">
      <c r="A959" s="49" t="s">
        <v>1274</v>
      </c>
      <c r="B959" s="49">
        <v>4.6936696333328491</v>
      </c>
      <c r="C959" s="49">
        <v>4.448512361251141</v>
      </c>
      <c r="D959" s="49">
        <v>4.2439721368223324</v>
      </c>
      <c r="E959" s="49">
        <v>4.0681796324675634</v>
      </c>
      <c r="F959" s="49">
        <v>3.9136839748577148</v>
      </c>
      <c r="G959" s="49">
        <v>3.7755325845197718</v>
      </c>
      <c r="H959" s="49">
        <v>3.6502834720167709</v>
      </c>
      <c r="I959" s="49">
        <v>3.5354574322368308</v>
      </c>
      <c r="J959" s="49">
        <v>3.4292155631032362</v>
      </c>
      <c r="K959" s="49">
        <v>3.330160011974328</v>
      </c>
      <c r="L959" s="49">
        <v>3.2372058170563118</v>
      </c>
      <c r="M959" s="49">
        <v>3.1257921624424978</v>
      </c>
      <c r="N959" s="49">
        <v>3.0230047643007558</v>
      </c>
      <c r="O959" s="49">
        <v>2.926101529113899</v>
      </c>
      <c r="P959" s="49">
        <v>2.834532098339047</v>
      </c>
      <c r="Q959" s="49">
        <v>2.7465676546263542</v>
      </c>
      <c r="R959" s="49">
        <v>2.6611587433484738</v>
      </c>
      <c r="S959" s="49">
        <v>2.5803649080567062</v>
      </c>
      <c r="T959" s="49">
        <v>2.502621920386161</v>
      </c>
      <c r="U959" s="49">
        <v>2.4281450561967199</v>
      </c>
      <c r="V959" s="49">
        <v>2.355683281172317</v>
      </c>
      <c r="W959" s="49">
        <v>2.282775892100005</v>
      </c>
      <c r="X959" s="49">
        <v>2.2110795573962401</v>
      </c>
      <c r="Y959" s="49">
        <v>2.142389311867551</v>
      </c>
      <c r="Z959" s="49">
        <v>2.0833128654156212</v>
      </c>
      <c r="AA959" s="49">
        <v>1.984085699501601</v>
      </c>
      <c r="AB959" s="49">
        <v>1.9182996301882549</v>
      </c>
      <c r="AC959" s="49">
        <v>1.8551727050469751</v>
      </c>
      <c r="AD959" s="49">
        <v>1.794405732599414</v>
      </c>
      <c r="AE959" s="49">
        <v>1.735747253307965</v>
      </c>
      <c r="AF959" s="50">
        <v>1.6789840033654211</v>
      </c>
    </row>
    <row r="960" spans="1:32" hidden="1">
      <c r="A960" s="49" t="s">
        <v>1275</v>
      </c>
      <c r="B960" s="49">
        <v>3.9620190080150981</v>
      </c>
      <c r="C960" s="49">
        <v>3.7696174432642402</v>
      </c>
      <c r="D960" s="49">
        <v>3.5845618986814478</v>
      </c>
      <c r="E960" s="49">
        <v>3.4047978097121452</v>
      </c>
      <c r="F960" s="49">
        <v>3.2288397465445482</v>
      </c>
      <c r="G960" s="49">
        <v>3.05557106014122</v>
      </c>
      <c r="H960" s="49">
        <v>2.8841234981728672</v>
      </c>
      <c r="I960" s="49">
        <v>2.713801376775427</v>
      </c>
      <c r="J960" s="49">
        <v>2.544031892111152</v>
      </c>
      <c r="K960" s="49">
        <v>2.374331440158381</v>
      </c>
      <c r="L960" s="49">
        <v>2.204282101446605</v>
      </c>
      <c r="M960" s="49">
        <v>2.1558830415980008</v>
      </c>
      <c r="N960" s="49">
        <v>2.117349046374275</v>
      </c>
      <c r="O960" s="49">
        <v>2.0799121356839039</v>
      </c>
      <c r="P960" s="49">
        <v>2.043641381324683</v>
      </c>
      <c r="Q960" s="49">
        <v>2.0088495587601241</v>
      </c>
      <c r="R960" s="49">
        <v>1.974578048503641</v>
      </c>
      <c r="S960" s="49">
        <v>1.9409820152007209</v>
      </c>
      <c r="T960" s="49">
        <v>1.909732136293333</v>
      </c>
      <c r="U960" s="49">
        <v>1.8781577996455181</v>
      </c>
      <c r="V960" s="49">
        <v>1.8464532953600299</v>
      </c>
      <c r="W960" s="49">
        <v>1.818447364007695</v>
      </c>
      <c r="X960" s="49">
        <v>1.791414145063744</v>
      </c>
      <c r="Y960" s="49">
        <v>1.764838753479214</v>
      </c>
      <c r="Z960" s="49">
        <v>1.7414075564678499</v>
      </c>
      <c r="AA960" s="49">
        <v>1.6940433562241799</v>
      </c>
      <c r="AB960" s="49">
        <v>1.665442344342837</v>
      </c>
      <c r="AC960" s="49">
        <v>1.6376085774168121</v>
      </c>
      <c r="AD960" s="49">
        <v>1.6104704053608789</v>
      </c>
      <c r="AE960" s="49">
        <v>1.5839654863449819</v>
      </c>
      <c r="AF960" s="50">
        <v>1.558039253084867</v>
      </c>
    </row>
    <row r="961" spans="1:32" hidden="1">
      <c r="A961" s="49" t="s">
        <v>1276</v>
      </c>
      <c r="B961" s="49">
        <v>4.8401460645259888</v>
      </c>
      <c r="C961" s="49">
        <v>4.6125365731335242</v>
      </c>
      <c r="D961" s="49">
        <v>4.3940944788200609</v>
      </c>
      <c r="E961" s="49">
        <v>4.1820946844487494</v>
      </c>
      <c r="F961" s="49">
        <v>3.9745516966207459</v>
      </c>
      <c r="G961" s="49">
        <v>3.7699574943244349</v>
      </c>
      <c r="H961" s="49">
        <v>3.567123817814986</v>
      </c>
      <c r="I961" s="49">
        <v>3.3650826121438402</v>
      </c>
      <c r="J961" s="49">
        <v>3.1630205620790832</v>
      </c>
      <c r="K961" s="49">
        <v>2.9602344757435701</v>
      </c>
      <c r="L961" s="49">
        <v>2.7560998748877061</v>
      </c>
      <c r="M961" s="49">
        <v>2.695476372620401</v>
      </c>
      <c r="N961" s="49">
        <v>2.6475214220701</v>
      </c>
      <c r="O961" s="49">
        <v>2.6009708766787338</v>
      </c>
      <c r="P961" s="49">
        <v>2.5559136195990981</v>
      </c>
      <c r="Q961" s="49">
        <v>2.5127516770289269</v>
      </c>
      <c r="R961" s="49">
        <v>2.470253471677673</v>
      </c>
      <c r="S961" s="49">
        <v>2.428618457658287</v>
      </c>
      <c r="T961" s="49">
        <v>2.3899935485471779</v>
      </c>
      <c r="U961" s="49">
        <v>2.350947181335878</v>
      </c>
      <c r="V961" s="49">
        <v>2.3117290128636312</v>
      </c>
      <c r="W961" s="49">
        <v>2.2772830136202131</v>
      </c>
      <c r="X961" s="49">
        <v>2.2440733424553971</v>
      </c>
      <c r="Y961" s="49">
        <v>2.21143804157657</v>
      </c>
      <c r="Z961" s="49">
        <v>2.1828269682936701</v>
      </c>
      <c r="AA961" s="49">
        <v>2.1234677269660338</v>
      </c>
      <c r="AB961" s="49">
        <v>2.0881932745224709</v>
      </c>
      <c r="AC961" s="49">
        <v>2.0538905678976489</v>
      </c>
      <c r="AD961" s="49">
        <v>2.0204671479982892</v>
      </c>
      <c r="AE961" s="49">
        <v>1.987842546424506</v>
      </c>
      <c r="AF961" s="50">
        <v>1.9559463095610281</v>
      </c>
    </row>
    <row r="962" spans="1:32" hidden="1">
      <c r="A962" s="49" t="s">
        <v>1277</v>
      </c>
      <c r="B962" s="49">
        <v>6.0805393407078174</v>
      </c>
      <c r="C962" s="49">
        <v>5.8028345343526846</v>
      </c>
      <c r="D962" s="49">
        <v>5.5368712506623883</v>
      </c>
      <c r="E962" s="49">
        <v>5.278996541583119</v>
      </c>
      <c r="F962" s="49">
        <v>5.0265284863531159</v>
      </c>
      <c r="G962" s="49">
        <v>4.7774089718974508</v>
      </c>
      <c r="H962" s="49">
        <v>4.529994358935598</v>
      </c>
      <c r="I962" s="49">
        <v>4.2829228718872674</v>
      </c>
      <c r="J962" s="49">
        <v>4.0350268897959438</v>
      </c>
      <c r="K962" s="49">
        <v>3.7852726119204911</v>
      </c>
      <c r="L962" s="49">
        <v>3.5327169685644448</v>
      </c>
      <c r="M962" s="49">
        <v>3.454914407196219</v>
      </c>
      <c r="N962" s="49">
        <v>3.393686621449528</v>
      </c>
      <c r="O962" s="49">
        <v>3.3342871171250841</v>
      </c>
      <c r="P962" s="49">
        <v>3.2768314381049821</v>
      </c>
      <c r="Q962" s="49">
        <v>3.2218446582193421</v>
      </c>
      <c r="R962" s="49">
        <v>3.1677149633362331</v>
      </c>
      <c r="S962" s="49">
        <v>3.1147028540910799</v>
      </c>
      <c r="T962" s="49">
        <v>3.0656148684747362</v>
      </c>
      <c r="U962" s="49">
        <v>3.0159633069943128</v>
      </c>
      <c r="V962" s="49">
        <v>2.9660748231232872</v>
      </c>
      <c r="W962" s="49">
        <v>2.922455112542989</v>
      </c>
      <c r="X962" s="49">
        <v>2.8804358367277469</v>
      </c>
      <c r="Y962" s="49">
        <v>2.839151353627515</v>
      </c>
      <c r="Z962" s="49">
        <v>2.803107535875665</v>
      </c>
      <c r="AA962" s="49">
        <v>2.7268879559271419</v>
      </c>
      <c r="AB962" s="49">
        <v>2.682113826005101</v>
      </c>
      <c r="AC962" s="49">
        <v>2.6385933284201739</v>
      </c>
      <c r="AD962" s="49">
        <v>2.5962050391475562</v>
      </c>
      <c r="AE962" s="49">
        <v>2.5548432419723901</v>
      </c>
      <c r="AF962" s="50">
        <v>2.5144153393790392</v>
      </c>
    </row>
    <row r="963" spans="1:32" hidden="1">
      <c r="A963" s="49" t="s">
        <v>1278</v>
      </c>
      <c r="B963" s="49">
        <v>8.3682508373360562</v>
      </c>
      <c r="C963" s="49">
        <v>7.7987259294900326</v>
      </c>
      <c r="D963" s="49">
        <v>7.2743023241212352</v>
      </c>
      <c r="E963" s="49">
        <v>6.7805090511477442</v>
      </c>
      <c r="F963" s="49">
        <v>6.3081665962957461</v>
      </c>
      <c r="G963" s="49">
        <v>5.8510906619368308</v>
      </c>
      <c r="H963" s="49">
        <v>5.404908684105477</v>
      </c>
      <c r="I963" s="49">
        <v>4.9664020616551507</v>
      </c>
      <c r="J963" s="49">
        <v>4.5331180396668511</v>
      </c>
      <c r="K963" s="49">
        <v>4.1031292588437207</v>
      </c>
      <c r="L963" s="49">
        <v>3.6748786030157912</v>
      </c>
      <c r="M963" s="49">
        <v>3.574148914471674</v>
      </c>
      <c r="N963" s="49">
        <v>3.480721437234402</v>
      </c>
      <c r="O963" s="49">
        <v>3.3921359874998118</v>
      </c>
      <c r="P963" s="49">
        <v>3.307947663421984</v>
      </c>
      <c r="Q963" s="49">
        <v>3.226589830540699</v>
      </c>
      <c r="R963" s="49">
        <v>3.1471117040703729</v>
      </c>
      <c r="S963" s="49">
        <v>3.0715058412364229</v>
      </c>
      <c r="T963" s="49">
        <v>2.9983327636788379</v>
      </c>
      <c r="U963" s="49">
        <v>2.9278364424591921</v>
      </c>
      <c r="V963" s="49">
        <v>2.8588501299097868</v>
      </c>
      <c r="W963" s="49">
        <v>2.7888956552335631</v>
      </c>
      <c r="X963" s="49">
        <v>2.7197387416573169</v>
      </c>
      <c r="Y963" s="49">
        <v>2.653145097448959</v>
      </c>
      <c r="Z963" s="49">
        <v>2.5956203354730358</v>
      </c>
      <c r="AA963" s="49">
        <v>2.498352051802716</v>
      </c>
      <c r="AB963" s="49">
        <v>2.4335105538857631</v>
      </c>
      <c r="AC963" s="49">
        <v>2.3709812692941199</v>
      </c>
      <c r="AD963" s="49">
        <v>2.310497440937914</v>
      </c>
      <c r="AE963" s="49">
        <v>2.2518354954012221</v>
      </c>
      <c r="AF963" s="50">
        <v>2.1948063790110619</v>
      </c>
    </row>
    <row r="964" spans="1:32" hidden="1">
      <c r="A964" s="49" t="s">
        <v>1279</v>
      </c>
      <c r="B964" s="49">
        <v>4.5896853529242856</v>
      </c>
      <c r="C964" s="49">
        <v>4.3579387286698097</v>
      </c>
      <c r="D964" s="49">
        <v>4.1635828192613378</v>
      </c>
      <c r="E964" s="49">
        <v>3.995707114672264</v>
      </c>
      <c r="F964" s="49">
        <v>3.8474631041120499</v>
      </c>
      <c r="G964" s="49">
        <v>3.7142988366094731</v>
      </c>
      <c r="H964" s="49">
        <v>3.5930508618632531</v>
      </c>
      <c r="I964" s="49">
        <v>3.4814406297814542</v>
      </c>
      <c r="J964" s="49">
        <v>3.3777780508497348</v>
      </c>
      <c r="K964" s="49">
        <v>3.2807783447903902</v>
      </c>
      <c r="L964" s="49">
        <v>3.1894442463857269</v>
      </c>
      <c r="M964" s="49">
        <v>3.0805272561082759</v>
      </c>
      <c r="N964" s="49">
        <v>2.979654268431716</v>
      </c>
      <c r="O964" s="49">
        <v>2.884285639331726</v>
      </c>
      <c r="P964" s="49">
        <v>2.7939104238220249</v>
      </c>
      <c r="Q964" s="49">
        <v>2.7069273976011301</v>
      </c>
      <c r="R964" s="49">
        <v>2.622364289238718</v>
      </c>
      <c r="S964" s="49">
        <v>2.5421254396585602</v>
      </c>
      <c r="T964" s="49">
        <v>2.464762322941858</v>
      </c>
      <c r="U964" s="49">
        <v>2.3904729268960101</v>
      </c>
      <c r="V964" s="49">
        <v>2.3180988470059969</v>
      </c>
      <c r="W964" s="49">
        <v>2.245361238786832</v>
      </c>
      <c r="X964" s="49">
        <v>2.1737872071122259</v>
      </c>
      <c r="Y964" s="49">
        <v>2.1050347695390341</v>
      </c>
      <c r="Z964" s="49">
        <v>2.0452072768676168</v>
      </c>
      <c r="AA964" s="49">
        <v>1.9483252841306229</v>
      </c>
      <c r="AB964" s="49">
        <v>1.8823837712420439</v>
      </c>
      <c r="AC964" s="49">
        <v>1.8189367588744829</v>
      </c>
      <c r="AD964" s="49">
        <v>1.7577058418028511</v>
      </c>
      <c r="AE964" s="49">
        <v>1.698456944129723</v>
      </c>
      <c r="AF964" s="50">
        <v>1.640991465721773</v>
      </c>
    </row>
    <row r="965" spans="1:32" hidden="1">
      <c r="A965" s="49" t="s">
        <v>1280</v>
      </c>
      <c r="B965" s="49">
        <v>8.6685464562230052</v>
      </c>
      <c r="C965" s="49">
        <v>8.0788430222525971</v>
      </c>
      <c r="D965" s="49">
        <v>7.532323329271855</v>
      </c>
      <c r="E965" s="49">
        <v>7.0149236401506068</v>
      </c>
      <c r="F965" s="49">
        <v>6.5177082834408653</v>
      </c>
      <c r="G965" s="49">
        <v>6.034644337103745</v>
      </c>
      <c r="H965" s="49">
        <v>5.5614544244281428</v>
      </c>
      <c r="I965" s="49">
        <v>5.0949789333503972</v>
      </c>
      <c r="J965" s="49">
        <v>4.6327995723844291</v>
      </c>
      <c r="K965" s="49">
        <v>4.1730060557055282</v>
      </c>
      <c r="L965" s="49">
        <v>3.7140454738401378</v>
      </c>
      <c r="M965" s="49">
        <v>3.6141570656311579</v>
      </c>
      <c r="N965" s="49">
        <v>3.5211143970189291</v>
      </c>
      <c r="O965" s="49">
        <v>3.4326181588229159</v>
      </c>
      <c r="P965" s="49">
        <v>3.348251947428166</v>
      </c>
      <c r="Q965" s="49">
        <v>3.2665517571088021</v>
      </c>
      <c r="R965" s="49">
        <v>3.186629082610565</v>
      </c>
      <c r="S965" s="49">
        <v>3.1103444210343389</v>
      </c>
      <c r="T965" s="49">
        <v>3.036352851309418</v>
      </c>
      <c r="U965" s="49">
        <v>2.964881762562904</v>
      </c>
      <c r="V965" s="49">
        <v>2.8948412285423299</v>
      </c>
      <c r="W965" s="49">
        <v>2.82391732287455</v>
      </c>
      <c r="X965" s="49">
        <v>2.7537587642844201</v>
      </c>
      <c r="Y965" s="49">
        <v>2.6860145391443231</v>
      </c>
      <c r="Z965" s="49">
        <v>2.626760883594212</v>
      </c>
      <c r="AA965" s="49">
        <v>2.530407620251081</v>
      </c>
      <c r="AB965" s="49">
        <v>2.4643602061887568</v>
      </c>
      <c r="AC965" s="49">
        <v>2.4004929823709</v>
      </c>
      <c r="AD965" s="49">
        <v>2.3385569679577509</v>
      </c>
      <c r="AE965" s="49">
        <v>2.2783434739694939</v>
      </c>
      <c r="AF965" s="50">
        <v>2.219676019417868</v>
      </c>
    </row>
    <row r="966" spans="1:32" hidden="1">
      <c r="A966" s="49" t="s">
        <v>1281</v>
      </c>
      <c r="B966" s="49">
        <v>2.844937341825525</v>
      </c>
      <c r="C966" s="49">
        <v>2.7620670617118619</v>
      </c>
      <c r="D966" s="49">
        <v>2.688531222624543</v>
      </c>
      <c r="E966" s="49">
        <v>2.6222853241815849</v>
      </c>
      <c r="F966" s="49">
        <v>2.5618804980228962</v>
      </c>
      <c r="G966" s="49">
        <v>2.5062547579765742</v>
      </c>
      <c r="H966" s="49">
        <v>2.4546078442121591</v>
      </c>
      <c r="I966" s="49">
        <v>2.406322603592598</v>
      </c>
      <c r="J966" s="49">
        <v>2.3609136534407158</v>
      </c>
      <c r="K966" s="49">
        <v>2.3179927470825832</v>
      </c>
      <c r="L966" s="49">
        <v>2.2772447446779061</v>
      </c>
      <c r="M966" s="49">
        <v>2.216857034758533</v>
      </c>
      <c r="N966" s="49">
        <v>2.1689446422072738</v>
      </c>
      <c r="O966" s="49">
        <v>2.1226808336403402</v>
      </c>
      <c r="P966" s="49">
        <v>2.0781329911768269</v>
      </c>
      <c r="Q966" s="49">
        <v>2.0356638254666972</v>
      </c>
      <c r="R966" s="49">
        <v>1.994092382385213</v>
      </c>
      <c r="S966" s="49">
        <v>1.953596414460296</v>
      </c>
      <c r="T966" s="49">
        <v>1.9161762671446161</v>
      </c>
      <c r="U966" s="49">
        <v>1.878597857318056</v>
      </c>
      <c r="V966" s="49">
        <v>1.8410935975229441</v>
      </c>
      <c r="W966" s="49">
        <v>1.808248972570347</v>
      </c>
      <c r="X966" s="49">
        <v>1.776758803504582</v>
      </c>
      <c r="Y966" s="49">
        <v>1.7459994631810549</v>
      </c>
      <c r="Z966" s="49">
        <v>1.719145624007536</v>
      </c>
      <c r="AA966" s="49">
        <v>1.6641778484562879</v>
      </c>
      <c r="AB966" s="49">
        <v>1.6316214536527529</v>
      </c>
      <c r="AC966" s="49">
        <v>1.6001517240311851</v>
      </c>
      <c r="AD966" s="49">
        <v>1.569675007278347</v>
      </c>
      <c r="AE966" s="49">
        <v>1.540109575404166</v>
      </c>
      <c r="AF966" s="50">
        <v>1.511383673412301</v>
      </c>
    </row>
    <row r="967" spans="1:32" hidden="1">
      <c r="A967" s="49" t="s">
        <v>1282</v>
      </c>
      <c r="B967" s="49">
        <v>3.4713155079366089</v>
      </c>
      <c r="C967" s="49">
        <v>3.3697601969868929</v>
      </c>
      <c r="D967" s="49">
        <v>3.2797974103178751</v>
      </c>
      <c r="E967" s="49">
        <v>3.1988866009553671</v>
      </c>
      <c r="F967" s="49">
        <v>3.1252273789572391</v>
      </c>
      <c r="G967" s="49">
        <v>3.0575001106128221</v>
      </c>
      <c r="H967" s="49">
        <v>2.9947103947072451</v>
      </c>
      <c r="I967" s="49">
        <v>2.9360913664745478</v>
      </c>
      <c r="J967" s="49">
        <v>2.8810399050050028</v>
      </c>
      <c r="K967" s="49">
        <v>2.8290735949577148</v>
      </c>
      <c r="L967" s="49">
        <v>2.77980086684195</v>
      </c>
      <c r="M967" s="49">
        <v>2.7062631625663389</v>
      </c>
      <c r="N967" s="49">
        <v>2.648212756064741</v>
      </c>
      <c r="O967" s="49">
        <v>2.5921974892157742</v>
      </c>
      <c r="P967" s="49">
        <v>2.5383014699307922</v>
      </c>
      <c r="Q967" s="49">
        <v>2.4869758374305451</v>
      </c>
      <c r="R967" s="49">
        <v>2.4367533289822529</v>
      </c>
      <c r="S967" s="49">
        <v>2.3878551274164819</v>
      </c>
      <c r="T967" s="49">
        <v>2.342767731228542</v>
      </c>
      <c r="U967" s="49">
        <v>2.2974719375621611</v>
      </c>
      <c r="V967" s="49">
        <v>2.2522567436846659</v>
      </c>
      <c r="W967" s="49">
        <v>2.2128342467564428</v>
      </c>
      <c r="X967" s="49">
        <v>2.1750630198607399</v>
      </c>
      <c r="Y967" s="49">
        <v>2.1381676022578131</v>
      </c>
      <c r="Z967" s="49">
        <v>2.106090869650493</v>
      </c>
      <c r="AA967" s="49">
        <v>2.0390669983819039</v>
      </c>
      <c r="AB967" s="49">
        <v>1.9998488774198699</v>
      </c>
      <c r="AC967" s="49">
        <v>1.9619488581668749</v>
      </c>
      <c r="AD967" s="49">
        <v>1.9252500644849879</v>
      </c>
      <c r="AE967" s="49">
        <v>1.8896504764641491</v>
      </c>
      <c r="AF967" s="50">
        <v>1.8550604975908629</v>
      </c>
    </row>
    <row r="968" spans="1:32" hidden="1">
      <c r="A968" s="49" t="s">
        <v>1283</v>
      </c>
      <c r="B968" s="49">
        <v>4.7889418931362409</v>
      </c>
      <c r="C968" s="49">
        <v>4.648073144716875</v>
      </c>
      <c r="D968" s="49">
        <v>4.5235491162175254</v>
      </c>
      <c r="E968" s="49">
        <v>4.4117854014677116</v>
      </c>
      <c r="F968" s="49">
        <v>4.3102418846931112</v>
      </c>
      <c r="G968" s="49">
        <v>4.2170567512432342</v>
      </c>
      <c r="H968" s="49">
        <v>4.1308270586125158</v>
      </c>
      <c r="I968" s="49">
        <v>4.0504708966672842</v>
      </c>
      <c r="J968" s="49">
        <v>3.9751373823501202</v>
      </c>
      <c r="K968" s="49">
        <v>3.9041459367053379</v>
      </c>
      <c r="L968" s="49">
        <v>3.8369441556017581</v>
      </c>
      <c r="M968" s="49">
        <v>3.735784565518264</v>
      </c>
      <c r="N968" s="49">
        <v>3.656433018793467</v>
      </c>
      <c r="O968" s="49">
        <v>3.5799103028894339</v>
      </c>
      <c r="P968" s="49">
        <v>3.506334176544843</v>
      </c>
      <c r="Q968" s="49">
        <v>3.4363395689512579</v>
      </c>
      <c r="R968" s="49">
        <v>3.367857524967639</v>
      </c>
      <c r="S968" s="49">
        <v>3.301199512640884</v>
      </c>
      <c r="T968" s="49">
        <v>3.239867605045561</v>
      </c>
      <c r="U968" s="49">
        <v>3.1781990129067159</v>
      </c>
      <c r="V968" s="49">
        <v>3.116601536038162</v>
      </c>
      <c r="W968" s="49">
        <v>3.0631344319698499</v>
      </c>
      <c r="X968" s="49">
        <v>3.011981298075515</v>
      </c>
      <c r="Y968" s="49">
        <v>2.9620506321080251</v>
      </c>
      <c r="Z968" s="49">
        <v>2.9188954117089319</v>
      </c>
      <c r="AA968" s="49">
        <v>2.8265130817455919</v>
      </c>
      <c r="AB968" s="49">
        <v>2.7732781808806859</v>
      </c>
      <c r="AC968" s="49">
        <v>2.7218893898236289</v>
      </c>
      <c r="AD968" s="49">
        <v>2.672182511675024</v>
      </c>
      <c r="AE968" s="49">
        <v>2.624014244001271</v>
      </c>
      <c r="AF968" s="50">
        <v>2.5772587565626721</v>
      </c>
    </row>
    <row r="969" spans="1:32" hidden="1">
      <c r="A969" s="49" t="s">
        <v>1284</v>
      </c>
      <c r="B969" s="49">
        <v>3.477763425810338</v>
      </c>
      <c r="C969" s="49">
        <v>3.3533095758708589</v>
      </c>
      <c r="D969" s="49">
        <v>3.2488888034532368</v>
      </c>
      <c r="E969" s="49">
        <v>3.158713157646126</v>
      </c>
      <c r="F969" s="49">
        <v>3.0791565393734999</v>
      </c>
      <c r="G969" s="49">
        <v>3.0078044018127028</v>
      </c>
      <c r="H969" s="49">
        <v>2.9429720155397092</v>
      </c>
      <c r="I969" s="49">
        <v>2.883439541851009</v>
      </c>
      <c r="J969" s="49">
        <v>2.8282967822897271</v>
      </c>
      <c r="K969" s="49">
        <v>2.776847434517109</v>
      </c>
      <c r="L969" s="49">
        <v>2.7285475143426452</v>
      </c>
      <c r="M969" s="49">
        <v>2.6392136787244271</v>
      </c>
      <c r="N969" s="49">
        <v>2.561564391668806</v>
      </c>
      <c r="O969" s="49">
        <v>2.4915485522475191</v>
      </c>
      <c r="P969" s="49">
        <v>2.4274688274605021</v>
      </c>
      <c r="Q969" s="49">
        <v>2.3682745846240798</v>
      </c>
      <c r="R969" s="49">
        <v>2.3135979998938172</v>
      </c>
      <c r="S969" s="49">
        <v>2.2617823218458848</v>
      </c>
      <c r="T969" s="49">
        <v>2.2129375587246249</v>
      </c>
      <c r="U969" s="49">
        <v>2.1672531485107989</v>
      </c>
      <c r="V969" s="49">
        <v>2.1226515715881629</v>
      </c>
      <c r="W969" s="49">
        <v>2.0724604116777812</v>
      </c>
      <c r="X969" s="49">
        <v>2.0245259489731322</v>
      </c>
      <c r="Y969" s="49">
        <v>1.979628245257183</v>
      </c>
      <c r="Z969" s="49">
        <v>1.939315620203899</v>
      </c>
      <c r="AA969" s="49">
        <v>1.881086769070595</v>
      </c>
      <c r="AB969" s="49">
        <v>1.840474333960967</v>
      </c>
      <c r="AC969" s="49">
        <v>1.8019622017895101</v>
      </c>
      <c r="AD969" s="49">
        <v>1.7652882369181679</v>
      </c>
      <c r="AE969" s="49">
        <v>1.7302374089299799</v>
      </c>
      <c r="AF969" s="50">
        <v>1.696631171060933</v>
      </c>
    </row>
    <row r="970" spans="1:32" hidden="1">
      <c r="A970" s="49" t="s">
        <v>1285</v>
      </c>
      <c r="B970" s="49">
        <v>4.8891209971131087</v>
      </c>
      <c r="C970" s="49">
        <v>4.7115431450111114</v>
      </c>
      <c r="D970" s="49">
        <v>4.5632183992504149</v>
      </c>
      <c r="E970" s="49">
        <v>4.4356898978259141</v>
      </c>
      <c r="F970" s="49">
        <v>4.3236595552784678</v>
      </c>
      <c r="G970" s="49">
        <v>4.2235995333945091</v>
      </c>
      <c r="H970" s="49">
        <v>4.1330483561541156</v>
      </c>
      <c r="I970" s="49">
        <v>4.0502238138661841</v>
      </c>
      <c r="J970" s="49">
        <v>3.9737961204004399</v>
      </c>
      <c r="K970" s="49">
        <v>3.9027480178252212</v>
      </c>
      <c r="L970" s="49">
        <v>3.8362848026842968</v>
      </c>
      <c r="M970" s="49">
        <v>3.7102644629148358</v>
      </c>
      <c r="N970" s="49">
        <v>3.601273854139345</v>
      </c>
      <c r="O970" s="49">
        <v>3.5033940376211241</v>
      </c>
      <c r="P970" s="49">
        <v>3.4141456250049869</v>
      </c>
      <c r="Q970" s="49">
        <v>3.3319941936248978</v>
      </c>
      <c r="R970" s="49">
        <v>3.2564031485925899</v>
      </c>
      <c r="S970" s="49">
        <v>3.1849519869418579</v>
      </c>
      <c r="T970" s="49">
        <v>3.1178023034081321</v>
      </c>
      <c r="U970" s="49">
        <v>3.0552317900897461</v>
      </c>
      <c r="V970" s="49">
        <v>2.9942046485269271</v>
      </c>
      <c r="W970" s="49">
        <v>2.9249271770507499</v>
      </c>
      <c r="X970" s="49">
        <v>2.858920619230243</v>
      </c>
      <c r="Y970" s="49">
        <v>2.7973267743810291</v>
      </c>
      <c r="Z970" s="49">
        <v>2.742411274197492</v>
      </c>
      <c r="AA970" s="49">
        <v>2.6612710106583459</v>
      </c>
      <c r="AB970" s="49">
        <v>2.6058657692465612</v>
      </c>
      <c r="AC970" s="49">
        <v>2.5535086293763118</v>
      </c>
      <c r="AD970" s="49">
        <v>2.5038173657481249</v>
      </c>
      <c r="AE970" s="49">
        <v>2.456478513940183</v>
      </c>
      <c r="AF970" s="50">
        <v>2.4112318633507241</v>
      </c>
    </row>
    <row r="971" spans="1:32" hidden="1">
      <c r="A971" s="49" t="s">
        <v>1286</v>
      </c>
      <c r="B971" s="49">
        <v>3.246024909327518</v>
      </c>
      <c r="C971" s="49">
        <v>3.0833336156305089</v>
      </c>
      <c r="D971" s="49">
        <v>2.9468589560145291</v>
      </c>
      <c r="E971" s="49">
        <v>2.8289355123569289</v>
      </c>
      <c r="F971" s="49">
        <v>2.7247508382902739</v>
      </c>
      <c r="G971" s="49">
        <v>2.6311058272956269</v>
      </c>
      <c r="H971" s="49">
        <v>2.5457769988728942</v>
      </c>
      <c r="I971" s="49">
        <v>2.4671627705132471</v>
      </c>
      <c r="J971" s="49">
        <v>2.394075204699976</v>
      </c>
      <c r="K971" s="49">
        <v>2.3256113212868139</v>
      </c>
      <c r="L971" s="49">
        <v>2.2610703181145571</v>
      </c>
      <c r="M971" s="49">
        <v>2.184100331591289</v>
      </c>
      <c r="N971" s="49">
        <v>2.1127019952170389</v>
      </c>
      <c r="O971" s="49">
        <v>2.045122072481798</v>
      </c>
      <c r="P971" s="49">
        <v>1.981008022842669</v>
      </c>
      <c r="Q971" s="49">
        <v>1.919254162114727</v>
      </c>
      <c r="R971" s="49">
        <v>1.859188975612978</v>
      </c>
      <c r="S971" s="49">
        <v>1.802127935156894</v>
      </c>
      <c r="T971" s="49">
        <v>1.747070566412072</v>
      </c>
      <c r="U971" s="49">
        <v>1.6941536962454999</v>
      </c>
      <c r="V971" s="49">
        <v>1.642577018645506</v>
      </c>
      <c r="W971" s="49">
        <v>1.5907221115664401</v>
      </c>
      <c r="X971" s="49">
        <v>1.539706969269456</v>
      </c>
      <c r="Y971" s="49">
        <v>1.490680539243187</v>
      </c>
      <c r="Z971" s="49">
        <v>1.4478768871768111</v>
      </c>
      <c r="AA971" s="49">
        <v>1.3794127584911571</v>
      </c>
      <c r="AB971" s="49">
        <v>1.3324322718934449</v>
      </c>
      <c r="AC971" s="49">
        <v>1.2872210110183959</v>
      </c>
      <c r="AD971" s="49">
        <v>1.243588598616405</v>
      </c>
      <c r="AE971" s="49">
        <v>1.201374954449987</v>
      </c>
      <c r="AF971" s="50">
        <v>1.1604442439773981</v>
      </c>
    </row>
    <row r="972" spans="1:32" hidden="1">
      <c r="A972" s="49" t="s">
        <v>1287</v>
      </c>
      <c r="B972" s="49">
        <v>3.8587782029826769</v>
      </c>
      <c r="C972" s="49">
        <v>3.663029665556623</v>
      </c>
      <c r="D972" s="49">
        <v>3.499018203917863</v>
      </c>
      <c r="E972" s="49">
        <v>3.3574749703087479</v>
      </c>
      <c r="F972" s="49">
        <v>3.232581527200888</v>
      </c>
      <c r="G972" s="49">
        <v>3.120470377452663</v>
      </c>
      <c r="H972" s="49">
        <v>3.0184536574252601</v>
      </c>
      <c r="I972" s="49">
        <v>2.924595350257273</v>
      </c>
      <c r="J972" s="49">
        <v>2.83745945696616</v>
      </c>
      <c r="K972" s="49">
        <v>2.7559543971881109</v>
      </c>
      <c r="L972" s="49">
        <v>2.6792329287003658</v>
      </c>
      <c r="M972" s="49">
        <v>2.5876867940709478</v>
      </c>
      <c r="N972" s="49">
        <v>2.502923945789993</v>
      </c>
      <c r="O972" s="49">
        <v>2.4228024876902579</v>
      </c>
      <c r="P972" s="49">
        <v>2.3468923075822441</v>
      </c>
      <c r="Q972" s="49">
        <v>2.273842606860454</v>
      </c>
      <c r="R972" s="49">
        <v>2.2028331176365201</v>
      </c>
      <c r="S972" s="49">
        <v>2.1354724533049319</v>
      </c>
      <c r="T972" s="49">
        <v>2.070538208749459</v>
      </c>
      <c r="U972" s="49">
        <v>2.0081981991371238</v>
      </c>
      <c r="V972" s="49">
        <v>1.947474527255723</v>
      </c>
      <c r="W972" s="49">
        <v>1.8864364381893859</v>
      </c>
      <c r="X972" s="49">
        <v>1.8263843915531861</v>
      </c>
      <c r="Y972" s="49">
        <v>1.768720466882604</v>
      </c>
      <c r="Z972" s="49">
        <v>1.718607283732708</v>
      </c>
      <c r="AA972" s="49">
        <v>1.637159307374169</v>
      </c>
      <c r="AB972" s="49">
        <v>1.5818792654986371</v>
      </c>
      <c r="AC972" s="49">
        <v>1.528714265339274</v>
      </c>
      <c r="AD972" s="49">
        <v>1.4774300763091091</v>
      </c>
      <c r="AE972" s="49">
        <v>1.427829781848593</v>
      </c>
      <c r="AF972" s="50">
        <v>1.379746326496047</v>
      </c>
    </row>
    <row r="973" spans="1:32" hidden="1">
      <c r="A973" s="49" t="s">
        <v>1288</v>
      </c>
      <c r="B973" s="49">
        <v>3.9799716097770301</v>
      </c>
      <c r="C973" s="49">
        <v>3.784977885403523</v>
      </c>
      <c r="D973" s="49">
        <v>3.5983746405058818</v>
      </c>
      <c r="E973" s="49">
        <v>3.4181720492816479</v>
      </c>
      <c r="F973" s="49">
        <v>3.2429495942782078</v>
      </c>
      <c r="G973" s="49">
        <v>3.071656784255576</v>
      </c>
      <c r="H973" s="49">
        <v>2.9034935542155642</v>
      </c>
      <c r="I973" s="49">
        <v>2.7378350569657681</v>
      </c>
      <c r="J973" s="49">
        <v>2.5741824998216938</v>
      </c>
      <c r="K973" s="49">
        <v>2.4121299365620361</v>
      </c>
      <c r="L973" s="49">
        <v>2.2513411977753859</v>
      </c>
      <c r="M973" s="49">
        <v>2.2017717817339979</v>
      </c>
      <c r="N973" s="49">
        <v>2.1626545486401869</v>
      </c>
      <c r="O973" s="49">
        <v>2.1247003453938671</v>
      </c>
      <c r="P973" s="49">
        <v>2.0879836226221098</v>
      </c>
      <c r="Q973" s="49">
        <v>2.0528376448628469</v>
      </c>
      <c r="R973" s="49">
        <v>2.0182460715194548</v>
      </c>
      <c r="S973" s="49">
        <v>1.984374239792134</v>
      </c>
      <c r="T973" s="49">
        <v>1.952998278211113</v>
      </c>
      <c r="U973" s="49">
        <v>1.9212817521897989</v>
      </c>
      <c r="V973" s="49">
        <v>1.8894308045571451</v>
      </c>
      <c r="W973" s="49">
        <v>1.861467395090475</v>
      </c>
      <c r="X973" s="49">
        <v>1.8345471891316409</v>
      </c>
      <c r="Y973" s="49">
        <v>1.8081231412082419</v>
      </c>
      <c r="Z973" s="49">
        <v>1.7850568079981599</v>
      </c>
      <c r="AA973" s="49">
        <v>1.7365038879421819</v>
      </c>
      <c r="AB973" s="49">
        <v>1.707941525917521</v>
      </c>
      <c r="AC973" s="49">
        <v>1.6802047289588851</v>
      </c>
      <c r="AD973" s="49">
        <v>1.653217990326205</v>
      </c>
      <c r="AE973" s="49">
        <v>1.6269156354566321</v>
      </c>
      <c r="AF973" s="50">
        <v>1.601240201572611</v>
      </c>
    </row>
    <row r="974" spans="1:32" hidden="1">
      <c r="A974" s="49" t="s">
        <v>1289</v>
      </c>
      <c r="B974" s="49">
        <v>4.6470533600216672</v>
      </c>
      <c r="C974" s="49">
        <v>4.4276138522491308</v>
      </c>
      <c r="D974" s="49">
        <v>4.2183352079106253</v>
      </c>
      <c r="E974" s="49">
        <v>4.0166815471961002</v>
      </c>
      <c r="F974" s="49">
        <v>3.820836375155177</v>
      </c>
      <c r="G974" s="49">
        <v>3.629450380076356</v>
      </c>
      <c r="H974" s="49">
        <v>3.4414900367834229</v>
      </c>
      <c r="I974" s="49">
        <v>3.2561423701157151</v>
      </c>
      <c r="J974" s="49">
        <v>3.072752668060414</v>
      </c>
      <c r="K974" s="49">
        <v>2.8907823787887712</v>
      </c>
      <c r="L974" s="49">
        <v>2.7097798315812951</v>
      </c>
      <c r="M974" s="49">
        <v>2.649967444542829</v>
      </c>
      <c r="N974" s="49">
        <v>2.603192360621208</v>
      </c>
      <c r="O974" s="49">
        <v>2.5578611359808439</v>
      </c>
      <c r="P974" s="49">
        <v>2.5140666762302488</v>
      </c>
      <c r="Q974" s="49">
        <v>2.4722248760760919</v>
      </c>
      <c r="R974" s="49">
        <v>2.4310673494548651</v>
      </c>
      <c r="S974" s="49">
        <v>2.3908004480858209</v>
      </c>
      <c r="T974" s="49">
        <v>2.3536406681779942</v>
      </c>
      <c r="U974" s="49">
        <v>2.3160483051769178</v>
      </c>
      <c r="V974" s="49">
        <v>2.2782806667789002</v>
      </c>
      <c r="W974" s="49">
        <v>2.2453676139732939</v>
      </c>
      <c r="X974" s="49">
        <v>2.2137406683656229</v>
      </c>
      <c r="Y974" s="49">
        <v>2.1827168928924281</v>
      </c>
      <c r="Z974" s="49">
        <v>2.1558645642802712</v>
      </c>
      <c r="AA974" s="49">
        <v>2.097216791733953</v>
      </c>
      <c r="AB974" s="49">
        <v>2.0634837840383669</v>
      </c>
      <c r="AC974" s="49">
        <v>2.0307649463100579</v>
      </c>
      <c r="AD974" s="49">
        <v>1.998965675968247</v>
      </c>
      <c r="AE974" s="49">
        <v>1.968003677247445</v>
      </c>
      <c r="AF974" s="50">
        <v>1.937806933040302</v>
      </c>
    </row>
    <row r="975" spans="1:32" hidden="1">
      <c r="A975" s="49" t="s">
        <v>1290</v>
      </c>
      <c r="B975" s="49">
        <v>6.0502793494378633</v>
      </c>
      <c r="C975" s="49">
        <v>5.779105748518635</v>
      </c>
      <c r="D975" s="49">
        <v>5.5219035549527584</v>
      </c>
      <c r="E975" s="49">
        <v>5.2749988771746548</v>
      </c>
      <c r="F975" s="49">
        <v>5.0357448561608376</v>
      </c>
      <c r="G975" s="49">
        <v>4.8021601096738902</v>
      </c>
      <c r="H975" s="49">
        <v>4.5727115456846601</v>
      </c>
      <c r="I975" s="49">
        <v>4.3461775920773906</v>
      </c>
      <c r="J975" s="49">
        <v>4.1215585918063473</v>
      </c>
      <c r="K975" s="49">
        <v>3.8980160735531242</v>
      </c>
      <c r="L975" s="49">
        <v>3.6748303508054052</v>
      </c>
      <c r="M975" s="49">
        <v>3.5934988674788988</v>
      </c>
      <c r="N975" s="49">
        <v>3.5306341668490688</v>
      </c>
      <c r="O975" s="49">
        <v>3.4697942897764218</v>
      </c>
      <c r="P975" s="49">
        <v>3.411109319114646</v>
      </c>
      <c r="Q975" s="49">
        <v>3.355166528766012</v>
      </c>
      <c r="R975" s="49">
        <v>3.300168193476527</v>
      </c>
      <c r="S975" s="49">
        <v>3.2464057275964269</v>
      </c>
      <c r="T975" s="49">
        <v>3.197014089672678</v>
      </c>
      <c r="U975" s="49">
        <v>3.1469831932912768</v>
      </c>
      <c r="V975" s="49">
        <v>3.0966776197737711</v>
      </c>
      <c r="W975" s="49">
        <v>3.0532693120312069</v>
      </c>
      <c r="X975" s="49">
        <v>3.0116671293690218</v>
      </c>
      <c r="Y975" s="49">
        <v>2.970905455160882</v>
      </c>
      <c r="Z975" s="49">
        <v>2.9360296385731939</v>
      </c>
      <c r="AA975" s="49">
        <v>2.8561844242990939</v>
      </c>
      <c r="AB975" s="49">
        <v>2.8115549673172509</v>
      </c>
      <c r="AC975" s="49">
        <v>2.7683471548773788</v>
      </c>
      <c r="AD975" s="49">
        <v>2.7264272236551901</v>
      </c>
      <c r="AE975" s="49">
        <v>2.6856788062328301</v>
      </c>
      <c r="AF975" s="50">
        <v>2.6460000639320231</v>
      </c>
    </row>
    <row r="976" spans="1:32" hidden="1">
      <c r="A976" s="49" t="s">
        <v>1291</v>
      </c>
      <c r="B976" s="49">
        <v>4.4416331174523984</v>
      </c>
      <c r="C976" s="49">
        <v>4.2167127597971241</v>
      </c>
      <c r="D976" s="49">
        <v>4.0098014346291686</v>
      </c>
      <c r="E976" s="49">
        <v>3.8154405661393418</v>
      </c>
      <c r="F976" s="49">
        <v>3.6301909247540798</v>
      </c>
      <c r="G976" s="49">
        <v>3.4517458902656339</v>
      </c>
      <c r="H976" s="49">
        <v>3.2784814939785378</v>
      </c>
      <c r="I976" s="49">
        <v>3.1092087149853769</v>
      </c>
      <c r="J976" s="49">
        <v>2.943028166405405</v>
      </c>
      <c r="K976" s="49">
        <v>2.7792403751702119</v>
      </c>
      <c r="L976" s="49">
        <v>2.6172880039616708</v>
      </c>
      <c r="M976" s="49">
        <v>2.5444419428505149</v>
      </c>
      <c r="N976" s="49">
        <v>2.4811623916821288</v>
      </c>
      <c r="O976" s="49">
        <v>2.42404498440813</v>
      </c>
      <c r="P976" s="49">
        <v>2.371682774151235</v>
      </c>
      <c r="Q976" s="49">
        <v>2.3232126377211682</v>
      </c>
      <c r="R976" s="49">
        <v>2.2783560348911589</v>
      </c>
      <c r="S976" s="49">
        <v>2.2357000760869461</v>
      </c>
      <c r="T976" s="49">
        <v>2.1953669593321758</v>
      </c>
      <c r="U976" s="49">
        <v>2.157549993008292</v>
      </c>
      <c r="V976" s="49">
        <v>2.1204382382240148</v>
      </c>
      <c r="W976" s="49">
        <v>2.0780829786849799</v>
      </c>
      <c r="X976" s="49">
        <v>2.0374697857033</v>
      </c>
      <c r="Y976" s="49">
        <v>1.99931492015278</v>
      </c>
      <c r="Z976" s="49">
        <v>1.9650309072695999</v>
      </c>
      <c r="AA976" s="49">
        <v>1.914442481637495</v>
      </c>
      <c r="AB976" s="49">
        <v>1.8794221210475761</v>
      </c>
      <c r="AC976" s="49">
        <v>1.8460906234596339</v>
      </c>
      <c r="AD976" s="49">
        <v>1.81422824305756</v>
      </c>
      <c r="AE976" s="49">
        <v>1.7836551784275689</v>
      </c>
      <c r="AF976" s="50">
        <v>1.7542225306692429</v>
      </c>
    </row>
    <row r="977" spans="1:32" hidden="1">
      <c r="A977" s="49" t="s">
        <v>1292</v>
      </c>
      <c r="B977" s="49">
        <v>5.7478154487063842</v>
      </c>
      <c r="C977" s="49">
        <v>5.4685258154179621</v>
      </c>
      <c r="D977" s="49">
        <v>5.2153125332062071</v>
      </c>
      <c r="E977" s="49">
        <v>4.9803221794685797</v>
      </c>
      <c r="F977" s="49">
        <v>4.7586098172119966</v>
      </c>
      <c r="G977" s="49">
        <v>4.5468615778264727</v>
      </c>
      <c r="H977" s="49">
        <v>4.3427465293629366</v>
      </c>
      <c r="I977" s="49">
        <v>4.1445599136654012</v>
      </c>
      <c r="J977" s="49">
        <v>3.951013873587736</v>
      </c>
      <c r="K977" s="49">
        <v>3.761108253729061</v>
      </c>
      <c r="L977" s="49">
        <v>3.5740474041943671</v>
      </c>
      <c r="M977" s="49">
        <v>3.472855677731026</v>
      </c>
      <c r="N977" s="49">
        <v>3.3855731361692878</v>
      </c>
      <c r="O977" s="49">
        <v>3.3072440149087079</v>
      </c>
      <c r="P977" s="49">
        <v>3.235820412593803</v>
      </c>
      <c r="Q977" s="49">
        <v>3.1700460908783761</v>
      </c>
      <c r="R977" s="49">
        <v>3.1095159035595441</v>
      </c>
      <c r="S977" s="49">
        <v>3.0521729427270872</v>
      </c>
      <c r="T977" s="49">
        <v>2.998195421680788</v>
      </c>
      <c r="U977" s="49">
        <v>2.9478651161146061</v>
      </c>
      <c r="V977" s="49">
        <v>2.8985452566963872</v>
      </c>
      <c r="W977" s="49">
        <v>2.8415593036024749</v>
      </c>
      <c r="X977" s="49">
        <v>2.787096304904443</v>
      </c>
      <c r="Y977" s="49">
        <v>2.7362001334732189</v>
      </c>
      <c r="Z977" s="49">
        <v>2.6909291899522292</v>
      </c>
      <c r="AA977" s="49">
        <v>2.621894511735142</v>
      </c>
      <c r="AB977" s="49">
        <v>2.575524438274702</v>
      </c>
      <c r="AC977" s="49">
        <v>2.5316026196218231</v>
      </c>
      <c r="AD977" s="49">
        <v>2.4898094817055609</v>
      </c>
      <c r="AE977" s="49">
        <v>2.4498835604634852</v>
      </c>
      <c r="AF977" s="50">
        <v>2.4116083470228888</v>
      </c>
    </row>
    <row r="978" spans="1:32" hidden="1">
      <c r="A978" s="49" t="s">
        <v>1293</v>
      </c>
      <c r="B978" s="49">
        <v>6.4104570032817252</v>
      </c>
      <c r="C978" s="49">
        <v>5.9720421526803742</v>
      </c>
      <c r="D978" s="49">
        <v>5.562193625322271</v>
      </c>
      <c r="E978" s="49">
        <v>5.1720132093927784</v>
      </c>
      <c r="F978" s="49">
        <v>4.7958723220288402</v>
      </c>
      <c r="G978" s="49">
        <v>4.4299944361754289</v>
      </c>
      <c r="H978" s="49">
        <v>4.0717245938857296</v>
      </c>
      <c r="I978" s="49">
        <v>3.719123524943067</v>
      </c>
      <c r="J978" s="49">
        <v>3.3707282691855749</v>
      </c>
      <c r="K978" s="49">
        <v>3.0254039846921321</v>
      </c>
      <c r="L978" s="49">
        <v>2.682248436746828</v>
      </c>
      <c r="M978" s="49">
        <v>2.611201442801963</v>
      </c>
      <c r="N978" s="49">
        <v>2.5447817188764219</v>
      </c>
      <c r="O978" s="49">
        <v>2.4814398741221608</v>
      </c>
      <c r="P978" s="49">
        <v>2.420898214124398</v>
      </c>
      <c r="Q978" s="49">
        <v>2.3621688602443478</v>
      </c>
      <c r="R978" s="49">
        <v>2.3046519983271798</v>
      </c>
      <c r="S978" s="49">
        <v>2.249610485008112</v>
      </c>
      <c r="T978" s="49">
        <v>2.196135236045512</v>
      </c>
      <c r="U978" s="49">
        <v>2.1443824606043789</v>
      </c>
      <c r="V978" s="49">
        <v>2.0936142235042419</v>
      </c>
      <c r="W978" s="49">
        <v>2.0422789982832121</v>
      </c>
      <c r="X978" s="49">
        <v>1.991474459961287</v>
      </c>
      <c r="Y978" s="49">
        <v>1.942319463498885</v>
      </c>
      <c r="Z978" s="49">
        <v>1.898936215990819</v>
      </c>
      <c r="AA978" s="49">
        <v>1.830392154156286</v>
      </c>
      <c r="AB978" s="49">
        <v>1.7824220583994781</v>
      </c>
      <c r="AC978" s="49">
        <v>1.7359408482017811</v>
      </c>
      <c r="AD978" s="49">
        <v>1.690778992093847</v>
      </c>
      <c r="AE978" s="49">
        <v>1.646794381993522</v>
      </c>
      <c r="AF978" s="50">
        <v>1.603866831821039</v>
      </c>
    </row>
    <row r="979" spans="1:32" hidden="1">
      <c r="A979" s="49" t="s">
        <v>1294</v>
      </c>
      <c r="B979" s="49">
        <v>7.414904575657058</v>
      </c>
      <c r="C979" s="49">
        <v>6.9104574216436161</v>
      </c>
      <c r="D979" s="49">
        <v>6.4408442023905819</v>
      </c>
      <c r="E979" s="49">
        <v>5.9948050320757762</v>
      </c>
      <c r="F979" s="49">
        <v>5.5651932795943679</v>
      </c>
      <c r="G979" s="49">
        <v>5.1471912985274564</v>
      </c>
      <c r="H979" s="49">
        <v>4.7373906809755093</v>
      </c>
      <c r="I979" s="49">
        <v>4.3332810086672753</v>
      </c>
      <c r="J979" s="49">
        <v>3.9329481672692941</v>
      </c>
      <c r="K979" s="49">
        <v>3.5348874390166229</v>
      </c>
      <c r="L979" s="49">
        <v>3.137882908499753</v>
      </c>
      <c r="M979" s="49">
        <v>3.054300585823345</v>
      </c>
      <c r="N979" s="49">
        <v>2.9762806242865132</v>
      </c>
      <c r="O979" s="49">
        <v>2.9019577877214422</v>
      </c>
      <c r="P979" s="49">
        <v>2.830993073916976</v>
      </c>
      <c r="Q979" s="49">
        <v>2.7621993639756788</v>
      </c>
      <c r="R979" s="49">
        <v>2.6948562704891841</v>
      </c>
      <c r="S979" s="49">
        <v>2.6304693033195838</v>
      </c>
      <c r="T979" s="49">
        <v>2.5679485157931752</v>
      </c>
      <c r="U979" s="49">
        <v>2.5074771071952209</v>
      </c>
      <c r="V979" s="49">
        <v>2.4481722464207758</v>
      </c>
      <c r="W979" s="49">
        <v>2.3881530699647819</v>
      </c>
      <c r="X979" s="49">
        <v>2.328762790063557</v>
      </c>
      <c r="Y979" s="49">
        <v>2.271335638580942</v>
      </c>
      <c r="Z979" s="49">
        <v>2.2207881603902679</v>
      </c>
      <c r="AA979" s="49">
        <v>2.140230874238886</v>
      </c>
      <c r="AB979" s="49">
        <v>2.084205075526453</v>
      </c>
      <c r="AC979" s="49">
        <v>2.0299527116499392</v>
      </c>
      <c r="AD979" s="49">
        <v>1.977272258617395</v>
      </c>
      <c r="AE979" s="49">
        <v>1.925994797000534</v>
      </c>
      <c r="AF979" s="50">
        <v>1.8759774704737411</v>
      </c>
    </row>
    <row r="980" spans="1:32" hidden="1">
      <c r="A980" s="49" t="s">
        <v>1295</v>
      </c>
      <c r="B980" s="49">
        <v>2.2248464560413499</v>
      </c>
      <c r="C980" s="49">
        <v>2.161498181193112</v>
      </c>
      <c r="D980" s="49">
        <v>2.104780829997154</v>
      </c>
      <c r="E980" s="49">
        <v>2.053245947438247</v>
      </c>
      <c r="F980" s="49">
        <v>2.0058670106195788</v>
      </c>
      <c r="G980" s="49">
        <v>1.9618915586646379</v>
      </c>
      <c r="H980" s="49">
        <v>1.920752536500957</v>
      </c>
      <c r="I980" s="49">
        <v>1.882012602839731</v>
      </c>
      <c r="J980" s="49">
        <v>1.8453277646629</v>
      </c>
      <c r="K980" s="49">
        <v>1.8104228426816269</v>
      </c>
      <c r="L980" s="49">
        <v>1.7770744492728929</v>
      </c>
      <c r="M980" s="49">
        <v>1.7294048687842041</v>
      </c>
      <c r="N980" s="49">
        <v>1.690603687774594</v>
      </c>
      <c r="O980" s="49">
        <v>1.653007069017445</v>
      </c>
      <c r="P980" s="49">
        <v>1.616661109927563</v>
      </c>
      <c r="Q980" s="49">
        <v>1.5818204927137129</v>
      </c>
      <c r="R980" s="49">
        <v>1.547649296195883</v>
      </c>
      <c r="S980" s="49">
        <v>1.514272034530064</v>
      </c>
      <c r="T980" s="49">
        <v>1.483099387369252</v>
      </c>
      <c r="U980" s="49">
        <v>1.4518470163332531</v>
      </c>
      <c r="V980" s="49">
        <v>1.4206786411688019</v>
      </c>
      <c r="W980" s="49">
        <v>1.392950635447382</v>
      </c>
      <c r="X980" s="49">
        <v>1.366182088715763</v>
      </c>
      <c r="Y980" s="49">
        <v>1.3399318636229069</v>
      </c>
      <c r="Z980" s="49">
        <v>1.316431916791271</v>
      </c>
      <c r="AA980" s="49">
        <v>1.2731666375836199</v>
      </c>
      <c r="AB980" s="49">
        <v>1.245671082461796</v>
      </c>
      <c r="AC980" s="49">
        <v>1.218942132317516</v>
      </c>
      <c r="AD980" s="49">
        <v>1.1929122197282429</v>
      </c>
      <c r="AE980" s="49">
        <v>1.167522285034712</v>
      </c>
      <c r="AF980" s="50">
        <v>1.142720384147319</v>
      </c>
    </row>
    <row r="981" spans="1:32" hidden="1">
      <c r="A981" s="49" t="s">
        <v>1296</v>
      </c>
      <c r="B981" s="49">
        <v>2.7207411864885991</v>
      </c>
      <c r="C981" s="49">
        <v>2.6430356089697868</v>
      </c>
      <c r="D981" s="49">
        <v>2.5735486542813679</v>
      </c>
      <c r="E981" s="49">
        <v>2.510484049151096</v>
      </c>
      <c r="F981" s="49">
        <v>2.452568773713625</v>
      </c>
      <c r="G981" s="49">
        <v>2.3988696834368932</v>
      </c>
      <c r="H981" s="49">
        <v>2.3486835636548911</v>
      </c>
      <c r="I981" s="49">
        <v>2.3014680639027909</v>
      </c>
      <c r="J981" s="49">
        <v>2.2567965996323438</v>
      </c>
      <c r="K981" s="49">
        <v>2.2143279258988482</v>
      </c>
      <c r="L981" s="49">
        <v>2.173785027534946</v>
      </c>
      <c r="M981" s="49">
        <v>2.115602747102665</v>
      </c>
      <c r="N981" s="49">
        <v>2.0683975095459441</v>
      </c>
      <c r="O981" s="49">
        <v>2.0226671778636209</v>
      </c>
      <c r="P981" s="49">
        <v>1.9784683401272181</v>
      </c>
      <c r="Q981" s="49">
        <v>1.9361158454009739</v>
      </c>
      <c r="R981" s="49">
        <v>1.8945738066901101</v>
      </c>
      <c r="S981" s="49">
        <v>1.8539962052457311</v>
      </c>
      <c r="T981" s="49">
        <v>1.816128763896748</v>
      </c>
      <c r="U981" s="49">
        <v>1.778143304930015</v>
      </c>
      <c r="V981" s="49">
        <v>1.7402427715879589</v>
      </c>
      <c r="W981" s="49">
        <v>1.7066210389493059</v>
      </c>
      <c r="X981" s="49">
        <v>1.674176100742385</v>
      </c>
      <c r="Y981" s="49">
        <v>1.642362164984948</v>
      </c>
      <c r="Z981" s="49">
        <v>1.613940049298924</v>
      </c>
      <c r="AA981" s="49">
        <v>1.561059324289751</v>
      </c>
      <c r="AB981" s="49">
        <v>1.5276752743154109</v>
      </c>
      <c r="AC981" s="49">
        <v>1.4952293893738651</v>
      </c>
      <c r="AD981" s="49">
        <v>1.4636379989044619</v>
      </c>
      <c r="AE981" s="49">
        <v>1.432827957890169</v>
      </c>
      <c r="AF981" s="50">
        <v>1.4027349236230859</v>
      </c>
    </row>
    <row r="982" spans="1:32" hidden="1">
      <c r="A982" s="49" t="s">
        <v>1297</v>
      </c>
      <c r="B982" s="49">
        <v>3.609736625314631</v>
      </c>
      <c r="C982" s="49">
        <v>3.5063186197244862</v>
      </c>
      <c r="D982" s="49">
        <v>3.4139551688838958</v>
      </c>
      <c r="E982" s="49">
        <v>3.3302280583384012</v>
      </c>
      <c r="F982" s="49">
        <v>3.2534234826127029</v>
      </c>
      <c r="G982" s="49">
        <v>3.1822851854588978</v>
      </c>
      <c r="H982" s="49">
        <v>3.1158664521100392</v>
      </c>
      <c r="I982" s="49">
        <v>3.053437132707344</v>
      </c>
      <c r="J982" s="49">
        <v>2.994422930156686</v>
      </c>
      <c r="K982" s="49">
        <v>2.9383644392684571</v>
      </c>
      <c r="L982" s="49">
        <v>2.8848887277713371</v>
      </c>
      <c r="M982" s="49">
        <v>2.8077621426527268</v>
      </c>
      <c r="N982" s="49">
        <v>2.7453899642957702</v>
      </c>
      <c r="O982" s="49">
        <v>2.68499407085883</v>
      </c>
      <c r="P982" s="49">
        <v>2.6266509330083641</v>
      </c>
      <c r="Q982" s="49">
        <v>2.5707844335319359</v>
      </c>
      <c r="R982" s="49">
        <v>2.5160015398435371</v>
      </c>
      <c r="S982" s="49">
        <v>2.4625096282952619</v>
      </c>
      <c r="T982" s="49">
        <v>2.4126575385312039</v>
      </c>
      <c r="U982" s="49">
        <v>2.3626408659206488</v>
      </c>
      <c r="V982" s="49">
        <v>2.3127327083978759</v>
      </c>
      <c r="W982" s="49">
        <v>2.268576926551817</v>
      </c>
      <c r="X982" s="49">
        <v>2.2259847809385249</v>
      </c>
      <c r="Y982" s="49">
        <v>2.184221645868337</v>
      </c>
      <c r="Z982" s="49">
        <v>2.1470001268690959</v>
      </c>
      <c r="AA982" s="49">
        <v>2.0768682272681529</v>
      </c>
      <c r="AB982" s="49">
        <v>2.0329372371945928</v>
      </c>
      <c r="AC982" s="49">
        <v>1.990248118671468</v>
      </c>
      <c r="AD982" s="49">
        <v>1.9486878894505171</v>
      </c>
      <c r="AE982" s="49">
        <v>1.90815774059734</v>
      </c>
      <c r="AF982" s="50">
        <v>1.868570713722737</v>
      </c>
    </row>
    <row r="983" spans="1:32" hidden="1">
      <c r="A983" s="49" t="s">
        <v>1298</v>
      </c>
      <c r="B983" s="49">
        <v>4.8424767724760356</v>
      </c>
      <c r="C983" s="49">
        <v>4.6702818481548309</v>
      </c>
      <c r="D983" s="49">
        <v>4.5255247871407676</v>
      </c>
      <c r="E983" s="49">
        <v>4.4002803648312163</v>
      </c>
      <c r="F983" s="49">
        <v>4.2895834730839448</v>
      </c>
      <c r="G983" s="49">
        <v>4.1901279242590403</v>
      </c>
      <c r="H983" s="49">
        <v>4.0996068360660933</v>
      </c>
      <c r="I983" s="49">
        <v>4.016349880551803</v>
      </c>
      <c r="J983" s="49">
        <v>3.9391107071072948</v>
      </c>
      <c r="K983" s="49">
        <v>3.866935844530166</v>
      </c>
      <c r="L983" s="49">
        <v>3.7990803851273491</v>
      </c>
      <c r="M983" s="49">
        <v>3.674903200262063</v>
      </c>
      <c r="N983" s="49">
        <v>3.5667398553404688</v>
      </c>
      <c r="O983" s="49">
        <v>3.4690384383577579</v>
      </c>
      <c r="P983" s="49">
        <v>3.3794713270346999</v>
      </c>
      <c r="Q983" s="49">
        <v>3.2965971740507118</v>
      </c>
      <c r="R983" s="49">
        <v>3.2199094942491708</v>
      </c>
      <c r="S983" s="49">
        <v>3.1471396626754959</v>
      </c>
      <c r="T983" s="49">
        <v>3.0784361225799222</v>
      </c>
      <c r="U983" s="49">
        <v>3.0140557539722632</v>
      </c>
      <c r="V983" s="49">
        <v>2.9511571272130732</v>
      </c>
      <c r="W983" s="49">
        <v>2.8807370817441891</v>
      </c>
      <c r="X983" s="49">
        <v>2.8133898842061651</v>
      </c>
      <c r="Y983" s="49">
        <v>2.7501784599750021</v>
      </c>
      <c r="Z983" s="49">
        <v>2.6932133225616348</v>
      </c>
      <c r="AA983" s="49">
        <v>2.6117797739938342</v>
      </c>
      <c r="AB983" s="49">
        <v>2.5543795780863792</v>
      </c>
      <c r="AC983" s="49">
        <v>2.499828281336899</v>
      </c>
      <c r="AD983" s="49">
        <v>2.447766051335718</v>
      </c>
      <c r="AE983" s="49">
        <v>2.3978976251203941</v>
      </c>
      <c r="AF983" s="50">
        <v>2.349977750583915</v>
      </c>
    </row>
    <row r="984" spans="1:32" hidden="1">
      <c r="A984" s="49" t="s">
        <v>1299</v>
      </c>
      <c r="B984" s="49">
        <v>5.6744842083213314</v>
      </c>
      <c r="C984" s="49">
        <v>5.4697924449319384</v>
      </c>
      <c r="D984" s="49">
        <v>5.2984646092687377</v>
      </c>
      <c r="E984" s="49">
        <v>5.1508582459520822</v>
      </c>
      <c r="F984" s="49">
        <v>5.0209324902698693</v>
      </c>
      <c r="G984" s="49">
        <v>4.9046648877004859</v>
      </c>
      <c r="H984" s="49">
        <v>4.7992488346319746</v>
      </c>
      <c r="I984" s="49">
        <v>4.7026522174039176</v>
      </c>
      <c r="J984" s="49">
        <v>4.6133587695485696</v>
      </c>
      <c r="K984" s="49">
        <v>4.5302085651718063</v>
      </c>
      <c r="L984" s="49">
        <v>4.4522954322449886</v>
      </c>
      <c r="M984" s="49">
        <v>4.3062781437388278</v>
      </c>
      <c r="N984" s="49">
        <v>4.1796999537286812</v>
      </c>
      <c r="O984" s="49">
        <v>4.0658085925613863</v>
      </c>
      <c r="P984" s="49">
        <v>3.9617745600533278</v>
      </c>
      <c r="Q984" s="49">
        <v>3.865846336030387</v>
      </c>
      <c r="R984" s="49">
        <v>3.7774101112666121</v>
      </c>
      <c r="S984" s="49">
        <v>3.693705726044386</v>
      </c>
      <c r="T984" s="49">
        <v>3.6149158938500419</v>
      </c>
      <c r="U984" s="49">
        <v>3.5413555057560702</v>
      </c>
      <c r="V984" s="49">
        <v>3.4695649518527469</v>
      </c>
      <c r="W984" s="49">
        <v>3.3884252994664812</v>
      </c>
      <c r="X984" s="49">
        <v>3.3110248004697511</v>
      </c>
      <c r="Y984" s="49">
        <v>3.2386629263090518</v>
      </c>
      <c r="Z984" s="49">
        <v>3.1739185883993701</v>
      </c>
      <c r="AA984" s="49">
        <v>3.079323165624444</v>
      </c>
      <c r="AB984" s="49">
        <v>3.0140454873153599</v>
      </c>
      <c r="AC984" s="49">
        <v>2.9522492237363842</v>
      </c>
      <c r="AD984" s="49">
        <v>2.893498368802415</v>
      </c>
      <c r="AE984" s="49">
        <v>2.837435309083697</v>
      </c>
      <c r="AF984" s="50">
        <v>2.78376314604147</v>
      </c>
    </row>
    <row r="985" spans="1:32" hidden="1">
      <c r="A985" s="49" t="s">
        <v>1300</v>
      </c>
      <c r="B985" s="49">
        <v>2.8366597551243649</v>
      </c>
      <c r="C985" s="49">
        <v>2.7000603400029188</v>
      </c>
      <c r="D985" s="49">
        <v>2.5846769026743281</v>
      </c>
      <c r="E985" s="49">
        <v>2.4843255884262798</v>
      </c>
      <c r="F985" s="49">
        <v>2.3951247993216782</v>
      </c>
      <c r="G985" s="49">
        <v>2.314494581830123</v>
      </c>
      <c r="H985" s="49">
        <v>2.2406419578510639</v>
      </c>
      <c r="I985" s="49">
        <v>2.1722754939190012</v>
      </c>
      <c r="J985" s="49">
        <v>2.108437284728625</v>
      </c>
      <c r="K985" s="49">
        <v>2.048399146138681</v>
      </c>
      <c r="L985" s="49">
        <v>1.9915958513388741</v>
      </c>
      <c r="M985" s="49">
        <v>1.9243486967772021</v>
      </c>
      <c r="N985" s="49">
        <v>1.8617177992747469</v>
      </c>
      <c r="O985" s="49">
        <v>1.802262487284787</v>
      </c>
      <c r="P985" s="49">
        <v>1.745692205864779</v>
      </c>
      <c r="Q985" s="49">
        <v>1.6910983671163831</v>
      </c>
      <c r="R985" s="49">
        <v>1.6379289724263999</v>
      </c>
      <c r="S985" s="49">
        <v>1.5872627318902419</v>
      </c>
      <c r="T985" s="49">
        <v>1.5382777009315829</v>
      </c>
      <c r="U985" s="49">
        <v>1.4910853265754731</v>
      </c>
      <c r="V985" s="49">
        <v>1.4450281858928551</v>
      </c>
      <c r="W985" s="49">
        <v>1.398835784562829</v>
      </c>
      <c r="X985" s="49">
        <v>1.3533478789011559</v>
      </c>
      <c r="Y985" s="49">
        <v>1.309503362250886</v>
      </c>
      <c r="Z985" s="49">
        <v>1.270759776411412</v>
      </c>
      <c r="AA985" s="49">
        <v>1.211063092274776</v>
      </c>
      <c r="AB985" s="49">
        <v>1.1689412413978719</v>
      </c>
      <c r="AC985" s="49">
        <v>1.128274310095345</v>
      </c>
      <c r="AD985" s="49">
        <v>1.0889037435337421</v>
      </c>
      <c r="AE985" s="49">
        <v>1.0506961632826699</v>
      </c>
      <c r="AF985" s="50">
        <v>1.0135383413302099</v>
      </c>
    </row>
    <row r="986" spans="1:32" hidden="1">
      <c r="A986" s="49" t="s">
        <v>1301</v>
      </c>
      <c r="B986" s="49">
        <v>3.2357681001413821</v>
      </c>
      <c r="C986" s="49">
        <v>3.0783866100178292</v>
      </c>
      <c r="D986" s="49">
        <v>2.9456790857155188</v>
      </c>
      <c r="E986" s="49">
        <v>2.8304486759455871</v>
      </c>
      <c r="F986" s="49">
        <v>2.7281777956002871</v>
      </c>
      <c r="G986" s="49">
        <v>2.6358637133155551</v>
      </c>
      <c r="H986" s="49">
        <v>2.5514196134603431</v>
      </c>
      <c r="I986" s="49">
        <v>2.4733424206331169</v>
      </c>
      <c r="J986" s="49">
        <v>2.4005172615009722</v>
      </c>
      <c r="K986" s="49">
        <v>2.3320966502709042</v>
      </c>
      <c r="L986" s="49">
        <v>2.2674227840977341</v>
      </c>
      <c r="M986" s="49">
        <v>2.1906999255702169</v>
      </c>
      <c r="N986" s="49">
        <v>2.1193200113021469</v>
      </c>
      <c r="O986" s="49">
        <v>2.0516112607793482</v>
      </c>
      <c r="P986" s="49">
        <v>1.9872362924675799</v>
      </c>
      <c r="Q986" s="49">
        <v>1.9251410102119479</v>
      </c>
      <c r="R986" s="49">
        <v>1.864685122752938</v>
      </c>
      <c r="S986" s="49">
        <v>1.8071195396108379</v>
      </c>
      <c r="T986" s="49">
        <v>1.751490896976305</v>
      </c>
      <c r="U986" s="49">
        <v>1.697928332847956</v>
      </c>
      <c r="V986" s="49">
        <v>1.6456695008360149</v>
      </c>
      <c r="W986" s="49">
        <v>1.5932075211566461</v>
      </c>
      <c r="X986" s="49">
        <v>1.5415604772143801</v>
      </c>
      <c r="Y986" s="49">
        <v>1.491818378111341</v>
      </c>
      <c r="Z986" s="49">
        <v>1.447996348664889</v>
      </c>
      <c r="AA986" s="49">
        <v>1.379845633492998</v>
      </c>
      <c r="AB986" s="49">
        <v>1.3320958310538069</v>
      </c>
      <c r="AC986" s="49">
        <v>1.286035646991649</v>
      </c>
      <c r="AD986" s="49">
        <v>1.241482162958893</v>
      </c>
      <c r="AE986" s="49">
        <v>1.1982815265721609</v>
      </c>
      <c r="AF986" s="50">
        <v>1.156303148182777</v>
      </c>
    </row>
    <row r="987" spans="1:32" hidden="1">
      <c r="A987" s="49" t="s">
        <v>1302</v>
      </c>
      <c r="B987" s="49">
        <v>3.531087531298541</v>
      </c>
      <c r="C987" s="49">
        <v>3.3531458144972279</v>
      </c>
      <c r="D987" s="49">
        <v>3.180685243015513</v>
      </c>
      <c r="E987" s="49">
        <v>3.0120097312052971</v>
      </c>
      <c r="F987" s="49">
        <v>2.8458836194117678</v>
      </c>
      <c r="G987" s="49">
        <v>2.6813690175066158</v>
      </c>
      <c r="H987" s="49">
        <v>2.5177279841988018</v>
      </c>
      <c r="I987" s="49">
        <v>2.354360832672961</v>
      </c>
      <c r="J987" s="49">
        <v>2.190765629322335</v>
      </c>
      <c r="K987" s="49">
        <v>2.0265106676528468</v>
      </c>
      <c r="L987" s="49">
        <v>1.861215176009676</v>
      </c>
      <c r="M987" s="49">
        <v>1.820569697531528</v>
      </c>
      <c r="N987" s="49">
        <v>1.787548942911608</v>
      </c>
      <c r="O987" s="49">
        <v>1.755384861269168</v>
      </c>
      <c r="P987" s="49">
        <v>1.724130250886263</v>
      </c>
      <c r="Q987" s="49">
        <v>1.694025797755037</v>
      </c>
      <c r="R987" s="49">
        <v>1.664331761239106</v>
      </c>
      <c r="S987" s="49">
        <v>1.635167514247889</v>
      </c>
      <c r="T987" s="49">
        <v>1.607820360268247</v>
      </c>
      <c r="U987" s="49">
        <v>1.580231384434535</v>
      </c>
      <c r="V987" s="49">
        <v>1.552550396957699</v>
      </c>
      <c r="W987" s="49">
        <v>1.5277613761745139</v>
      </c>
      <c r="X987" s="49">
        <v>1.5037215419517591</v>
      </c>
      <c r="Y987" s="49">
        <v>1.4800337716019689</v>
      </c>
      <c r="Z987" s="49">
        <v>1.4587640940947</v>
      </c>
      <c r="AA987" s="49">
        <v>1.419088676845407</v>
      </c>
      <c r="AB987" s="49">
        <v>1.393847375802159</v>
      </c>
      <c r="AC987" s="49">
        <v>1.369196138538626</v>
      </c>
      <c r="AD987" s="49">
        <v>1.345079198470672</v>
      </c>
      <c r="AE987" s="49">
        <v>1.321448012880627</v>
      </c>
      <c r="AF987" s="50">
        <v>1.298260072954206</v>
      </c>
    </row>
    <row r="988" spans="1:32" hidden="1">
      <c r="A988" s="49" t="s">
        <v>1303</v>
      </c>
      <c r="B988" s="49">
        <v>4.1980855793070528</v>
      </c>
      <c r="C988" s="49">
        <v>3.9917586652050381</v>
      </c>
      <c r="D988" s="49">
        <v>3.792050290052527</v>
      </c>
      <c r="E988" s="49">
        <v>3.596793188851144</v>
      </c>
      <c r="F988" s="49">
        <v>3.4043972678802978</v>
      </c>
      <c r="G988" s="49">
        <v>3.2136443163088928</v>
      </c>
      <c r="H988" s="49">
        <v>3.0235643817021032</v>
      </c>
      <c r="I988" s="49">
        <v>2.833357627619844</v>
      </c>
      <c r="J988" s="49">
        <v>2.6423428499919148</v>
      </c>
      <c r="K988" s="49">
        <v>2.4499222900733089</v>
      </c>
      <c r="L988" s="49">
        <v>2.255556761672052</v>
      </c>
      <c r="M988" s="49">
        <v>2.2062250830985941</v>
      </c>
      <c r="N988" s="49">
        <v>2.1663681226191729</v>
      </c>
      <c r="O988" s="49">
        <v>2.127574284913138</v>
      </c>
      <c r="P988" s="49">
        <v>2.0899097567881171</v>
      </c>
      <c r="Q988" s="49">
        <v>2.0536745119520958</v>
      </c>
      <c r="R988" s="49">
        <v>2.0179488637442282</v>
      </c>
      <c r="S988" s="49">
        <v>1.9828816016207429</v>
      </c>
      <c r="T988" s="49">
        <v>1.9500753297843261</v>
      </c>
      <c r="U988" s="49">
        <v>1.9169680793820401</v>
      </c>
      <c r="V988" s="49">
        <v>1.8837461876171719</v>
      </c>
      <c r="W988" s="49">
        <v>1.854130430431864</v>
      </c>
      <c r="X988" s="49">
        <v>1.8254351457608531</v>
      </c>
      <c r="Y988" s="49">
        <v>1.7971655594772671</v>
      </c>
      <c r="Z988" s="49">
        <v>1.771891856081184</v>
      </c>
      <c r="AA988" s="49">
        <v>1.7237089573200539</v>
      </c>
      <c r="AB988" s="49">
        <v>1.6934726678529159</v>
      </c>
      <c r="AC988" s="49">
        <v>1.663958115611132</v>
      </c>
      <c r="AD988" s="49">
        <v>1.6350954693224691</v>
      </c>
      <c r="AE988" s="49">
        <v>1.606823920058247</v>
      </c>
      <c r="AF988" s="50">
        <v>1.5790901947113261</v>
      </c>
    </row>
    <row r="989" spans="1:32" hidden="1">
      <c r="A989" s="49" t="s">
        <v>1304</v>
      </c>
      <c r="B989" s="49">
        <v>5.4003532003414687</v>
      </c>
      <c r="C989" s="49">
        <v>5.1416336593950271</v>
      </c>
      <c r="D989" s="49">
        <v>4.8917306048033584</v>
      </c>
      <c r="E989" s="49">
        <v>4.6476581698507839</v>
      </c>
      <c r="F989" s="49">
        <v>4.407212256069041</v>
      </c>
      <c r="G989" s="49">
        <v>4.168690342386034</v>
      </c>
      <c r="H989" s="49">
        <v>3.9307224610589468</v>
      </c>
      <c r="I989" s="49">
        <v>3.6921640395495712</v>
      </c>
      <c r="J989" s="49">
        <v>3.4520249523162749</v>
      </c>
      <c r="K989" s="49">
        <v>3.2094206501330138</v>
      </c>
      <c r="L989" s="49">
        <v>2.9635371979173768</v>
      </c>
      <c r="M989" s="49">
        <v>2.8986283021585861</v>
      </c>
      <c r="N989" s="49">
        <v>2.84652263819665</v>
      </c>
      <c r="O989" s="49">
        <v>2.7958416387753409</v>
      </c>
      <c r="P989" s="49">
        <v>2.7466736595175631</v>
      </c>
      <c r="Q989" s="49">
        <v>2.6994226999578221</v>
      </c>
      <c r="R989" s="49">
        <v>2.652845413642559</v>
      </c>
      <c r="S989" s="49">
        <v>2.6071421902717731</v>
      </c>
      <c r="T989" s="49">
        <v>2.5644750247226482</v>
      </c>
      <c r="U989" s="49">
        <v>2.5213851008097361</v>
      </c>
      <c r="V989" s="49">
        <v>2.4781242182836238</v>
      </c>
      <c r="W989" s="49">
        <v>2.4397243645298108</v>
      </c>
      <c r="X989" s="49">
        <v>2.4025697995748119</v>
      </c>
      <c r="Y989" s="49">
        <v>2.3659936335880332</v>
      </c>
      <c r="Z989" s="49">
        <v>2.3334651117225889</v>
      </c>
      <c r="AA989" s="49">
        <v>2.2700170420031078</v>
      </c>
      <c r="AB989" s="49">
        <v>2.230793951817394</v>
      </c>
      <c r="AC989" s="49">
        <v>2.1925488718275341</v>
      </c>
      <c r="AD989" s="49">
        <v>2.1551881134912909</v>
      </c>
      <c r="AE989" s="49">
        <v>2.1186301151266909</v>
      </c>
      <c r="AF989" s="50">
        <v>2.08280344386697</v>
      </c>
    </row>
    <row r="990" spans="1:32" hidden="1">
      <c r="A990" s="49" t="s">
        <v>1305</v>
      </c>
      <c r="B990" s="49">
        <v>6.2368948778544739</v>
      </c>
      <c r="C990" s="49">
        <v>5.9279700979179397</v>
      </c>
      <c r="D990" s="49">
        <v>5.6436360425632461</v>
      </c>
      <c r="E990" s="49">
        <v>5.3758106810778568</v>
      </c>
      <c r="F990" s="49">
        <v>5.1193503051765683</v>
      </c>
      <c r="G990" s="49">
        <v>4.8707555207987987</v>
      </c>
      <c r="H990" s="49">
        <v>4.6275139840231114</v>
      </c>
      <c r="I990" s="49">
        <v>4.3877380194189293</v>
      </c>
      <c r="J990" s="49">
        <v>4.1499515103051161</v>
      </c>
      <c r="K990" s="49">
        <v>3.9129578053169758</v>
      </c>
      <c r="L990" s="49">
        <v>3.6757541292449951</v>
      </c>
      <c r="M990" s="49">
        <v>3.5737553943652798</v>
      </c>
      <c r="N990" s="49">
        <v>3.4850426536529628</v>
      </c>
      <c r="O990" s="49">
        <v>3.404888403514772</v>
      </c>
      <c r="P990" s="49">
        <v>3.3313385894113479</v>
      </c>
      <c r="Q990" s="49">
        <v>3.263194341233413</v>
      </c>
      <c r="R990" s="49">
        <v>3.2000683955011979</v>
      </c>
      <c r="S990" s="49">
        <v>3.1399991129476419</v>
      </c>
      <c r="T990" s="49">
        <v>3.08315573351554</v>
      </c>
      <c r="U990" s="49">
        <v>3.0298061591394991</v>
      </c>
      <c r="V990" s="49">
        <v>2.9774367626226859</v>
      </c>
      <c r="W990" s="49">
        <v>2.9178323199460898</v>
      </c>
      <c r="X990" s="49">
        <v>2.8606363511013102</v>
      </c>
      <c r="Y990" s="49">
        <v>2.8068397798509812</v>
      </c>
      <c r="Z990" s="49">
        <v>2.758397284467883</v>
      </c>
      <c r="AA990" s="49">
        <v>2.6873489855047841</v>
      </c>
      <c r="AB990" s="49">
        <v>2.6378650255160458</v>
      </c>
      <c r="AC990" s="49">
        <v>2.5907060277029772</v>
      </c>
      <c r="AD990" s="49">
        <v>2.545565577216943</v>
      </c>
      <c r="AE990" s="49">
        <v>2.5021929044767761</v>
      </c>
      <c r="AF990" s="50">
        <v>2.4603802917378941</v>
      </c>
    </row>
    <row r="991" spans="1:32" hidden="1">
      <c r="A991" s="49" t="s">
        <v>1306</v>
      </c>
      <c r="B991" s="49">
        <v>6.8439832416110526</v>
      </c>
      <c r="C991" s="49">
        <v>6.5122889408322262</v>
      </c>
      <c r="D991" s="49">
        <v>6.2102889199971898</v>
      </c>
      <c r="E991" s="49">
        <v>5.928621479161067</v>
      </c>
      <c r="F991" s="49">
        <v>5.6613598892740997</v>
      </c>
      <c r="G991" s="49">
        <v>5.4045017884048479</v>
      </c>
      <c r="H991" s="49">
        <v>5.1552023592660827</v>
      </c>
      <c r="I991" s="49">
        <v>4.9113519268139241</v>
      </c>
      <c r="J991" s="49">
        <v>4.6713279071128104</v>
      </c>
      <c r="K991" s="49">
        <v>4.4338414048263894</v>
      </c>
      <c r="L991" s="49">
        <v>4.1978381711844586</v>
      </c>
      <c r="M991" s="49">
        <v>4.079697674394704</v>
      </c>
      <c r="N991" s="49">
        <v>3.977544660739524</v>
      </c>
      <c r="O991" s="49">
        <v>3.885684583480626</v>
      </c>
      <c r="P991" s="49">
        <v>3.8017638901899078</v>
      </c>
      <c r="Q991" s="49">
        <v>3.7243387047345728</v>
      </c>
      <c r="R991" s="49">
        <v>3.652942896735063</v>
      </c>
      <c r="S991" s="49">
        <v>3.5852133835782278</v>
      </c>
      <c r="T991" s="49">
        <v>3.5213543750724621</v>
      </c>
      <c r="U991" s="49">
        <v>3.4616889763373329</v>
      </c>
      <c r="V991" s="49">
        <v>3.403188742780658</v>
      </c>
      <c r="W991" s="49">
        <v>3.335914301951131</v>
      </c>
      <c r="X991" s="49">
        <v>3.2715363326395162</v>
      </c>
      <c r="Y991" s="49">
        <v>3.2112516300733409</v>
      </c>
      <c r="Z991" s="49">
        <v>3.1574204647663051</v>
      </c>
      <c r="AA991" s="49">
        <v>3.076318440928977</v>
      </c>
      <c r="AB991" s="49">
        <v>3.0212227457141352</v>
      </c>
      <c r="AC991" s="49">
        <v>2.968931717712858</v>
      </c>
      <c r="AD991" s="49">
        <v>2.919077479127544</v>
      </c>
      <c r="AE991" s="49">
        <v>2.8713590147698071</v>
      </c>
      <c r="AF991" s="50">
        <v>2.8255270375989041</v>
      </c>
    </row>
    <row r="992" spans="1:32" hidden="1">
      <c r="A992" s="49" t="s">
        <v>1307</v>
      </c>
      <c r="B992" s="49">
        <v>5.8829981289757436</v>
      </c>
      <c r="C992" s="49">
        <v>5.4816645703643818</v>
      </c>
      <c r="D992" s="49">
        <v>5.1052247807582836</v>
      </c>
      <c r="E992" s="49">
        <v>4.745635757860966</v>
      </c>
      <c r="F992" s="49">
        <v>4.3977925388959456</v>
      </c>
      <c r="G992" s="49">
        <v>4.0582543144176633</v>
      </c>
      <c r="H992" s="49">
        <v>3.7245876926858128</v>
      </c>
      <c r="I992" s="49">
        <v>3.3950016143577781</v>
      </c>
      <c r="J992" s="49">
        <v>3.0681319080044429</v>
      </c>
      <c r="K992" s="49">
        <v>2.74290781695009</v>
      </c>
      <c r="L992" s="49">
        <v>2.418465893351359</v>
      </c>
      <c r="M992" s="49">
        <v>2.3554316590530511</v>
      </c>
      <c r="N992" s="49">
        <v>2.2962942666994528</v>
      </c>
      <c r="O992" s="49">
        <v>2.2397528495866759</v>
      </c>
      <c r="P992" s="49">
        <v>2.1855714406984381</v>
      </c>
      <c r="Q992" s="49">
        <v>2.1329218347034709</v>
      </c>
      <c r="R992" s="49">
        <v>2.081301364373338</v>
      </c>
      <c r="S992" s="49">
        <v>2.0317615459089708</v>
      </c>
      <c r="T992" s="49">
        <v>1.9835416787189659</v>
      </c>
      <c r="U992" s="49">
        <v>1.936769995468778</v>
      </c>
      <c r="V992" s="49">
        <v>1.8908301094555029</v>
      </c>
      <c r="W992" s="49">
        <v>1.844414558427397</v>
      </c>
      <c r="X992" s="49">
        <v>1.798454555174791</v>
      </c>
      <c r="Y992" s="49">
        <v>1.7538819745375329</v>
      </c>
      <c r="Z992" s="49">
        <v>1.714130879332997</v>
      </c>
      <c r="AA992" s="49">
        <v>1.653434036514337</v>
      </c>
      <c r="AB992" s="49">
        <v>1.6098882982749101</v>
      </c>
      <c r="AC992" s="49">
        <v>1.5675970001398001</v>
      </c>
      <c r="AD992" s="49">
        <v>1.52641924706725</v>
      </c>
      <c r="AE992" s="49">
        <v>1.486236926487021</v>
      </c>
      <c r="AF992" s="50">
        <v>1.446950137618539</v>
      </c>
    </row>
    <row r="993" spans="1:32" hidden="1">
      <c r="A993" s="49" t="s">
        <v>1308</v>
      </c>
      <c r="B993" s="49">
        <v>6.5913726045775753</v>
      </c>
      <c r="C993" s="49">
        <v>6.1417073915573859</v>
      </c>
      <c r="D993" s="49">
        <v>5.7208350865890889</v>
      </c>
      <c r="E993" s="49">
        <v>5.3194668232160032</v>
      </c>
      <c r="F993" s="49">
        <v>4.9317077672685068</v>
      </c>
      <c r="G993" s="49">
        <v>4.5535853899413059</v>
      </c>
      <c r="H993" s="49">
        <v>4.1822907682809713</v>
      </c>
      <c r="I993" s="49">
        <v>3.8157568326112821</v>
      </c>
      <c r="J993" s="49">
        <v>3.4524094892498129</v>
      </c>
      <c r="K993" s="49">
        <v>3.0910134384411521</v>
      </c>
      <c r="L993" s="49">
        <v>2.7305727098101298</v>
      </c>
      <c r="M993" s="49">
        <v>2.65894954790947</v>
      </c>
      <c r="N993" s="49">
        <v>2.5918504020022599</v>
      </c>
      <c r="O993" s="49">
        <v>2.5277630685757861</v>
      </c>
      <c r="P993" s="49">
        <v>2.4664139950040789</v>
      </c>
      <c r="Q993" s="49">
        <v>2.4068401151975132</v>
      </c>
      <c r="R993" s="49">
        <v>2.3484568644040058</v>
      </c>
      <c r="S993" s="49">
        <v>2.292488912929866</v>
      </c>
      <c r="T993" s="49">
        <v>2.238051314812294</v>
      </c>
      <c r="U993" s="49">
        <v>2.1852939190981191</v>
      </c>
      <c r="V993" s="49">
        <v>2.1334993780713698</v>
      </c>
      <c r="W993" s="49">
        <v>2.0811450819492969</v>
      </c>
      <c r="X993" s="49">
        <v>2.0293154343511079</v>
      </c>
      <c r="Y993" s="49">
        <v>1.979096111078023</v>
      </c>
      <c r="Z993" s="49">
        <v>1.9344881621485219</v>
      </c>
      <c r="AA993" s="49">
        <v>1.8654714963442069</v>
      </c>
      <c r="AB993" s="49">
        <v>1.8164305429861021</v>
      </c>
      <c r="AC993" s="49">
        <v>1.7688457361824059</v>
      </c>
      <c r="AD993" s="49">
        <v>1.7225531752136001</v>
      </c>
      <c r="AE993" s="49">
        <v>1.677415467347823</v>
      </c>
      <c r="AF993" s="50">
        <v>1.63331640946289</v>
      </c>
    </row>
    <row r="994" spans="1:32" hidden="1">
      <c r="A994" s="49" t="s">
        <v>1309</v>
      </c>
      <c r="B994" s="49">
        <v>2.2986399012345489</v>
      </c>
      <c r="C994" s="49">
        <v>2.23178606824934</v>
      </c>
      <c r="D994" s="49">
        <v>2.1724274685652869</v>
      </c>
      <c r="E994" s="49">
        <v>2.118922497873609</v>
      </c>
      <c r="F994" s="49">
        <v>2.0701077981526912</v>
      </c>
      <c r="G994" s="49">
        <v>2.0251306491921248</v>
      </c>
      <c r="H994" s="49">
        <v>1.983348478669734</v>
      </c>
      <c r="I994" s="49">
        <v>1.944265736773293</v>
      </c>
      <c r="J994" s="49">
        <v>1.907492677108017</v>
      </c>
      <c r="K994" s="49">
        <v>1.872717547763451</v>
      </c>
      <c r="L994" s="49">
        <v>1.8396872975817411</v>
      </c>
      <c r="M994" s="49">
        <v>1.790863769490433</v>
      </c>
      <c r="N994" s="49">
        <v>1.752056386517383</v>
      </c>
      <c r="O994" s="49">
        <v>1.7145752927997779</v>
      </c>
      <c r="P994" s="49">
        <v>1.6784744906239639</v>
      </c>
      <c r="Q994" s="49">
        <v>1.644045006012312</v>
      </c>
      <c r="R994" s="49">
        <v>1.610338948643993</v>
      </c>
      <c r="S994" s="49">
        <v>1.5774989185897279</v>
      </c>
      <c r="T994" s="49">
        <v>1.547130246412008</v>
      </c>
      <c r="U994" s="49">
        <v>1.516637310343151</v>
      </c>
      <c r="V994" s="49">
        <v>1.486206600682318</v>
      </c>
      <c r="W994" s="49">
        <v>1.4595268035243101</v>
      </c>
      <c r="X994" s="49">
        <v>1.433932503070166</v>
      </c>
      <c r="Y994" s="49">
        <v>1.408923091756799</v>
      </c>
      <c r="Z994" s="49">
        <v>1.3870455775453601</v>
      </c>
      <c r="AA994" s="49">
        <v>1.3426109345821859</v>
      </c>
      <c r="AB994" s="49">
        <v>1.3161561873099179</v>
      </c>
      <c r="AC994" s="49">
        <v>1.2905717136107311</v>
      </c>
      <c r="AD994" s="49">
        <v>1.2657822063952231</v>
      </c>
      <c r="AE994" s="49">
        <v>1.2417219396070731</v>
      </c>
      <c r="AF994" s="50">
        <v>1.21833320033804</v>
      </c>
    </row>
    <row r="995" spans="1:32" hidden="1">
      <c r="A995" s="49" t="s">
        <v>1310</v>
      </c>
      <c r="B995" s="49">
        <v>3.6492984102964678</v>
      </c>
      <c r="C995" s="49">
        <v>3.542248375271472</v>
      </c>
      <c r="D995" s="49">
        <v>3.4475194683631472</v>
      </c>
      <c r="E995" s="49">
        <v>3.362410083017771</v>
      </c>
      <c r="F995" s="49">
        <v>3.285005688620954</v>
      </c>
      <c r="G995" s="49">
        <v>3.213902988792197</v>
      </c>
      <c r="H995" s="49">
        <v>3.14804453982351</v>
      </c>
      <c r="I995" s="49">
        <v>3.0866148617708271</v>
      </c>
      <c r="J995" s="49">
        <v>3.0289726018303211</v>
      </c>
      <c r="K995" s="49">
        <v>2.9746047675197058</v>
      </c>
      <c r="L995" s="49">
        <v>2.9230949737908558</v>
      </c>
      <c r="M995" s="49">
        <v>2.845909780007192</v>
      </c>
      <c r="N995" s="49">
        <v>2.7851669110850472</v>
      </c>
      <c r="O995" s="49">
        <v>2.7265672542244079</v>
      </c>
      <c r="P995" s="49">
        <v>2.6701995968957339</v>
      </c>
      <c r="Q995" s="49">
        <v>2.6165424684976561</v>
      </c>
      <c r="R995" s="49">
        <v>2.564036872715489</v>
      </c>
      <c r="S995" s="49">
        <v>2.5129175008988058</v>
      </c>
      <c r="T995" s="49">
        <v>2.4658236896478791</v>
      </c>
      <c r="U995" s="49">
        <v>2.4184878397840448</v>
      </c>
      <c r="V995" s="49">
        <v>2.371217126345762</v>
      </c>
      <c r="W995" s="49">
        <v>2.3301690049566721</v>
      </c>
      <c r="X995" s="49">
        <v>2.2908440316503378</v>
      </c>
      <c r="Y995" s="49">
        <v>2.2524186362413361</v>
      </c>
      <c r="Z995" s="49">
        <v>2.2190734509110639</v>
      </c>
      <c r="AA995" s="49">
        <v>2.1486429981892479</v>
      </c>
      <c r="AB995" s="49">
        <v>2.10767053925938</v>
      </c>
      <c r="AC995" s="49">
        <v>2.0680657671751268</v>
      </c>
      <c r="AD995" s="49">
        <v>2.0297038033269832</v>
      </c>
      <c r="AE995" s="49">
        <v>1.992475556915182</v>
      </c>
      <c r="AF995" s="50">
        <v>1.956285135521491</v>
      </c>
    </row>
    <row r="996" spans="1:32" hidden="1">
      <c r="A996" s="49" t="s">
        <v>1311</v>
      </c>
      <c r="B996" s="49">
        <v>4.711577229310203</v>
      </c>
      <c r="C996" s="49">
        <v>4.5729628814276397</v>
      </c>
      <c r="D996" s="49">
        <v>4.4504409465108221</v>
      </c>
      <c r="E996" s="49">
        <v>4.3404817330546326</v>
      </c>
      <c r="F996" s="49">
        <v>4.2405838872259043</v>
      </c>
      <c r="G996" s="49">
        <v>4.1489139974249154</v>
      </c>
      <c r="H996" s="49">
        <v>4.0640905183532352</v>
      </c>
      <c r="I996" s="49">
        <v>3.9850480370783261</v>
      </c>
      <c r="J996" s="49">
        <v>3.9109486424865798</v>
      </c>
      <c r="K996" s="49">
        <v>3.8411221295941309</v>
      </c>
      <c r="L996" s="49">
        <v>3.7750245134748921</v>
      </c>
      <c r="M996" s="49">
        <v>3.675524152061906</v>
      </c>
      <c r="N996" s="49">
        <v>3.597481584789695</v>
      </c>
      <c r="O996" s="49">
        <v>3.5222136521851861</v>
      </c>
      <c r="P996" s="49">
        <v>3.4498354819126318</v>
      </c>
      <c r="Q996" s="49">
        <v>3.3809709115223781</v>
      </c>
      <c r="R996" s="49">
        <v>3.3135836910789909</v>
      </c>
      <c r="S996" s="49">
        <v>3.2479798153837889</v>
      </c>
      <c r="T996" s="49">
        <v>3.1876028848935429</v>
      </c>
      <c r="U996" s="49">
        <v>3.1268827847879228</v>
      </c>
      <c r="V996" s="49">
        <v>3.0662207270917361</v>
      </c>
      <c r="W996" s="49">
        <v>3.013660179585175</v>
      </c>
      <c r="X996" s="49">
        <v>2.963345544325481</v>
      </c>
      <c r="Y996" s="49">
        <v>2.9142027540530711</v>
      </c>
      <c r="Z996" s="49">
        <v>2.871686437527841</v>
      </c>
      <c r="AA996" s="49">
        <v>2.7807829349810742</v>
      </c>
      <c r="AB996" s="49">
        <v>2.7283109588973029</v>
      </c>
      <c r="AC996" s="49">
        <v>2.6776220766995631</v>
      </c>
      <c r="AD996" s="49">
        <v>2.6285536738760311</v>
      </c>
      <c r="AE996" s="49">
        <v>2.5809637160712922</v>
      </c>
      <c r="AF996" s="50">
        <v>2.5347273737432858</v>
      </c>
    </row>
    <row r="997" spans="1:32" hidden="1">
      <c r="A997" s="49" t="s">
        <v>1312</v>
      </c>
      <c r="B997" s="49">
        <v>6.0438920350867331</v>
      </c>
      <c r="C997" s="49">
        <v>5.8245726238127542</v>
      </c>
      <c r="D997" s="49">
        <v>5.6413319282354566</v>
      </c>
      <c r="E997" s="49">
        <v>5.4837402527128463</v>
      </c>
      <c r="F997" s="49">
        <v>5.3452635603640406</v>
      </c>
      <c r="G997" s="49">
        <v>5.2215510264495357</v>
      </c>
      <c r="H997" s="49">
        <v>5.1095669504034626</v>
      </c>
      <c r="I997" s="49">
        <v>5.0071133579090574</v>
      </c>
      <c r="J997" s="49">
        <v>4.9125502400522807</v>
      </c>
      <c r="K997" s="49">
        <v>4.824623023047371</v>
      </c>
      <c r="L997" s="49">
        <v>4.7423516053646617</v>
      </c>
      <c r="M997" s="49">
        <v>4.5866065580214794</v>
      </c>
      <c r="N997" s="49">
        <v>4.4518663699778269</v>
      </c>
      <c r="O997" s="49">
        <v>4.3308294152630626</v>
      </c>
      <c r="P997" s="49">
        <v>4.220436600037675</v>
      </c>
      <c r="Q997" s="49">
        <v>4.1187945497586282</v>
      </c>
      <c r="R997" s="49">
        <v>4.0252404903260484</v>
      </c>
      <c r="S997" s="49">
        <v>3.9367892116343661</v>
      </c>
      <c r="T997" s="49">
        <v>3.8536392618067459</v>
      </c>
      <c r="U997" s="49">
        <v>3.7761322543772362</v>
      </c>
      <c r="V997" s="49">
        <v>3.7005253515270051</v>
      </c>
      <c r="W997" s="49">
        <v>3.6148080286149842</v>
      </c>
      <c r="X997" s="49">
        <v>3.5331060325591062</v>
      </c>
      <c r="Y997" s="49">
        <v>3.4568247439990309</v>
      </c>
      <c r="Z997" s="49">
        <v>3.3887531862946871</v>
      </c>
      <c r="AA997" s="49">
        <v>3.2883591049734249</v>
      </c>
      <c r="AB997" s="49">
        <v>3.2196497615545812</v>
      </c>
      <c r="AC997" s="49">
        <v>3.1546746404804091</v>
      </c>
      <c r="AD997" s="49">
        <v>3.0929616204080599</v>
      </c>
      <c r="AE997" s="49">
        <v>3.0341234745215031</v>
      </c>
      <c r="AF997" s="50">
        <v>2.9778387254712508</v>
      </c>
    </row>
    <row r="998" spans="1:32" hidden="1">
      <c r="A998" s="49" t="s">
        <v>1313</v>
      </c>
      <c r="B998" s="49">
        <v>7.2384295533191816</v>
      </c>
      <c r="C998" s="49">
        <v>6.9732989637015486</v>
      </c>
      <c r="D998" s="49">
        <v>6.7524048897768383</v>
      </c>
      <c r="E998" s="49">
        <v>6.5629544383031666</v>
      </c>
      <c r="F998" s="49">
        <v>6.3969331098019779</v>
      </c>
      <c r="G998" s="49">
        <v>6.2490043204361028</v>
      </c>
      <c r="H998" s="49">
        <v>6.1154446098267723</v>
      </c>
      <c r="I998" s="49">
        <v>5.9935580672491797</v>
      </c>
      <c r="J998" s="49">
        <v>5.8813331784419152</v>
      </c>
      <c r="K998" s="49">
        <v>5.7772312008790987</v>
      </c>
      <c r="L998" s="49">
        <v>5.6800500572983808</v>
      </c>
      <c r="M998" s="49">
        <v>5.4931077831825696</v>
      </c>
      <c r="N998" s="49">
        <v>5.3318896261962108</v>
      </c>
      <c r="O998" s="49">
        <v>5.1874427339358977</v>
      </c>
      <c r="P998" s="49">
        <v>5.0560172520954154</v>
      </c>
      <c r="Q998" s="49">
        <v>4.9352927352842606</v>
      </c>
      <c r="R998" s="49">
        <v>4.8244581759178953</v>
      </c>
      <c r="S998" s="49">
        <v>4.7198525118708243</v>
      </c>
      <c r="T998" s="49">
        <v>4.6217208386543511</v>
      </c>
      <c r="U998" s="49">
        <v>4.5304838877982254</v>
      </c>
      <c r="V998" s="49">
        <v>4.4415495505811924</v>
      </c>
      <c r="W998" s="49">
        <v>4.3401343961511456</v>
      </c>
      <c r="X998" s="49">
        <v>4.2436245513348636</v>
      </c>
      <c r="Y998" s="49">
        <v>4.1537468278234853</v>
      </c>
      <c r="Z998" s="49">
        <v>4.0739274094699827</v>
      </c>
      <c r="AA998" s="49">
        <v>3.9544016022527009</v>
      </c>
      <c r="AB998" s="49">
        <v>3.8737575224182348</v>
      </c>
      <c r="AC998" s="49">
        <v>3.7976805609005062</v>
      </c>
      <c r="AD998" s="49">
        <v>3.7255923570114038</v>
      </c>
      <c r="AE998" s="49">
        <v>3.6570186309780799</v>
      </c>
      <c r="AF998" s="50">
        <v>3.5915657097817522</v>
      </c>
    </row>
    <row r="999" spans="1:32" hidden="1">
      <c r="A999" s="49" t="s">
        <v>1314</v>
      </c>
      <c r="B999" s="49">
        <v>2.952977776648301</v>
      </c>
      <c r="C999" s="49">
        <v>2.8012451383748509</v>
      </c>
      <c r="D999" s="49">
        <v>2.674420457370148</v>
      </c>
      <c r="E999" s="49">
        <v>2.5652177076500648</v>
      </c>
      <c r="F999" s="49">
        <v>2.4690626494872441</v>
      </c>
      <c r="G999" s="49">
        <v>2.382914540627374</v>
      </c>
      <c r="H999" s="49">
        <v>2.3046599805393728</v>
      </c>
      <c r="I999" s="49">
        <v>2.2327766875454591</v>
      </c>
      <c r="J999" s="49">
        <v>2.1661355520526691</v>
      </c>
      <c r="K999" s="49">
        <v>2.1038783177313078</v>
      </c>
      <c r="L999" s="49">
        <v>2.0453388990325712</v>
      </c>
      <c r="M999" s="49">
        <v>1.975291160645593</v>
      </c>
      <c r="N999" s="49">
        <v>1.9105074354030069</v>
      </c>
      <c r="O999" s="49">
        <v>1.8493221674322711</v>
      </c>
      <c r="P999" s="49">
        <v>1.791401184933691</v>
      </c>
      <c r="Q999" s="49">
        <v>1.735694083721451</v>
      </c>
      <c r="R999" s="49">
        <v>1.681563058813911</v>
      </c>
      <c r="S999" s="49">
        <v>1.630259746999934</v>
      </c>
      <c r="T999" s="49">
        <v>1.5808335093982731</v>
      </c>
      <c r="U999" s="49">
        <v>1.533415162741852</v>
      </c>
      <c r="V999" s="49">
        <v>1.487244179060905</v>
      </c>
      <c r="W999" s="49">
        <v>1.4407901235135101</v>
      </c>
      <c r="X999" s="49">
        <v>1.3951054232259379</v>
      </c>
      <c r="Y999" s="49">
        <v>1.3512831393876259</v>
      </c>
      <c r="Z999" s="49">
        <v>1.313350096466837</v>
      </c>
      <c r="AA999" s="49">
        <v>1.250986135762608</v>
      </c>
      <c r="AB999" s="49">
        <v>1.209025295348394</v>
      </c>
      <c r="AC999" s="49">
        <v>1.16871924801939</v>
      </c>
      <c r="AD999" s="49">
        <v>1.1298871599590239</v>
      </c>
      <c r="AE999" s="49">
        <v>1.0923770243272739</v>
      </c>
      <c r="AF999" s="50">
        <v>1.0560599024039059</v>
      </c>
    </row>
    <row r="1000" spans="1:32" hidden="1">
      <c r="A1000" s="49" t="s">
        <v>1315</v>
      </c>
      <c r="B1000" s="49">
        <v>3.076088399359965</v>
      </c>
      <c r="C1000" s="49">
        <v>2.9172722455452229</v>
      </c>
      <c r="D1000" s="49">
        <v>2.784628201553812</v>
      </c>
      <c r="E1000" s="49">
        <v>2.670498384089727</v>
      </c>
      <c r="F1000" s="49">
        <v>2.5700750211435661</v>
      </c>
      <c r="G1000" s="49">
        <v>2.480162087755704</v>
      </c>
      <c r="H1000" s="49">
        <v>2.3985382365969259</v>
      </c>
      <c r="I1000" s="49">
        <v>2.3236034231204949</v>
      </c>
      <c r="J1000" s="49">
        <v>2.2541708579924</v>
      </c>
      <c r="K1000" s="49">
        <v>2.1893384448709101</v>
      </c>
      <c r="L1000" s="49">
        <v>2.1284060806986429</v>
      </c>
      <c r="M1000" s="49">
        <v>2.055434472839528</v>
      </c>
      <c r="N1000" s="49">
        <v>1.9879813183932</v>
      </c>
      <c r="O1000" s="49">
        <v>1.9242993154547341</v>
      </c>
      <c r="P1000" s="49">
        <v>1.864038326296056</v>
      </c>
      <c r="Q1000" s="49">
        <v>1.8060962403066649</v>
      </c>
      <c r="R1000" s="49">
        <v>1.749803848820827</v>
      </c>
      <c r="S1000" s="49">
        <v>1.6964755312551849</v>
      </c>
      <c r="T1000" s="49">
        <v>1.645113649761917</v>
      </c>
      <c r="U1000" s="49">
        <v>1.5958558975923189</v>
      </c>
      <c r="V1000" s="49">
        <v>1.547903997937921</v>
      </c>
      <c r="W1000" s="49">
        <v>1.499645586711714</v>
      </c>
      <c r="X1000" s="49">
        <v>1.4521907459325489</v>
      </c>
      <c r="Y1000" s="49">
        <v>1.40668746773293</v>
      </c>
      <c r="Z1000" s="49">
        <v>1.367364865029326</v>
      </c>
      <c r="AA1000" s="49">
        <v>1.3023806237738</v>
      </c>
      <c r="AB1000" s="49">
        <v>1.2588196101547131</v>
      </c>
      <c r="AC1000" s="49">
        <v>1.21699258503954</v>
      </c>
      <c r="AD1000" s="49">
        <v>1.176709771211927</v>
      </c>
      <c r="AE1000" s="49">
        <v>1.137811652180545</v>
      </c>
      <c r="AF1000" s="50">
        <v>1.1001629266484489</v>
      </c>
    </row>
    <row r="1001" spans="1:32" hidden="1">
      <c r="A1001" s="49" t="s">
        <v>1316</v>
      </c>
      <c r="B1001" s="49">
        <v>3.9202360856666241</v>
      </c>
      <c r="C1001" s="49">
        <v>3.7136067295285748</v>
      </c>
      <c r="D1001" s="49">
        <v>3.5414955125607261</v>
      </c>
      <c r="E1001" s="49">
        <v>3.3938052987478389</v>
      </c>
      <c r="F1001" s="49">
        <v>3.2641973196124661</v>
      </c>
      <c r="G1001" s="49">
        <v>3.1484580300252918</v>
      </c>
      <c r="H1001" s="49">
        <v>3.043658991921943</v>
      </c>
      <c r="I1001" s="49">
        <v>2.947690896928977</v>
      </c>
      <c r="J1001" s="49">
        <v>2.8589892394652741</v>
      </c>
      <c r="K1001" s="49">
        <v>2.7763648066158169</v>
      </c>
      <c r="L1001" s="49">
        <v>2.6988946439229879</v>
      </c>
      <c r="M1001" s="49">
        <v>2.605836357357366</v>
      </c>
      <c r="N1001" s="49">
        <v>2.5200597147894301</v>
      </c>
      <c r="O1001" s="49">
        <v>2.439246642636292</v>
      </c>
      <c r="P1001" s="49">
        <v>2.3629320754304848</v>
      </c>
      <c r="Q1001" s="49">
        <v>2.289654560547532</v>
      </c>
      <c r="R1001" s="49">
        <v>2.2185270003430571</v>
      </c>
      <c r="S1001" s="49">
        <v>2.1512909241694009</v>
      </c>
      <c r="T1001" s="49">
        <v>2.0866239906672801</v>
      </c>
      <c r="U1001" s="49">
        <v>2.0247084088531091</v>
      </c>
      <c r="V1001" s="49">
        <v>1.964486602277721</v>
      </c>
      <c r="W1001" s="49">
        <v>1.9038620447678669</v>
      </c>
      <c r="X1001" s="49">
        <v>1.844259557002756</v>
      </c>
      <c r="Y1001" s="49">
        <v>1.7871984142071631</v>
      </c>
      <c r="Z1001" s="49">
        <v>1.7382723956269559</v>
      </c>
      <c r="AA1001" s="49">
        <v>1.655360593026328</v>
      </c>
      <c r="AB1001" s="49">
        <v>1.6007499734044821</v>
      </c>
      <c r="AC1001" s="49">
        <v>1.548390800137434</v>
      </c>
      <c r="AD1001" s="49">
        <v>1.498031096445924</v>
      </c>
      <c r="AE1001" s="49">
        <v>1.449459112152635</v>
      </c>
      <c r="AF1001" s="50">
        <v>1.402495286220691</v>
      </c>
    </row>
    <row r="1002" spans="1:32" hidden="1">
      <c r="A1002" s="49" t="s">
        <v>1317</v>
      </c>
      <c r="B1002" s="49">
        <v>3.2474758552505572</v>
      </c>
      <c r="C1002" s="49">
        <v>3.0878920125987648</v>
      </c>
      <c r="D1002" s="49">
        <v>2.9350060013727131</v>
      </c>
      <c r="E1002" s="49">
        <v>2.7872085775964011</v>
      </c>
      <c r="F1002" s="49">
        <v>2.6433500272720409</v>
      </c>
      <c r="G1002" s="49">
        <v>2.5025792821878858</v>
      </c>
      <c r="H1002" s="49">
        <v>2.3642473596788758</v>
      </c>
      <c r="I1002" s="49">
        <v>2.2278466384983191</v>
      </c>
      <c r="J1002" s="49">
        <v>2.0929711606238031</v>
      </c>
      <c r="K1002" s="49">
        <v>1.9592898137343511</v>
      </c>
      <c r="L1002" s="49">
        <v>1.826527698475483</v>
      </c>
      <c r="M1002" s="49">
        <v>1.786341901493596</v>
      </c>
      <c r="N1002" s="49">
        <v>1.7545564455595679</v>
      </c>
      <c r="O1002" s="49">
        <v>1.723706038600086</v>
      </c>
      <c r="P1002" s="49">
        <v>1.6938503664914819</v>
      </c>
      <c r="Q1002" s="49">
        <v>1.665257041624298</v>
      </c>
      <c r="R1002" s="49">
        <v>1.6371093592249291</v>
      </c>
      <c r="S1002" s="49">
        <v>1.6095400846262451</v>
      </c>
      <c r="T1002" s="49">
        <v>1.583975913587131</v>
      </c>
      <c r="U1002" s="49">
        <v>1.558138135141325</v>
      </c>
      <c r="V1002" s="49">
        <v>1.532192382203089</v>
      </c>
      <c r="W1002" s="49">
        <v>1.509375562208602</v>
      </c>
      <c r="X1002" s="49">
        <v>1.4873972115312291</v>
      </c>
      <c r="Y1002" s="49">
        <v>1.4658179101149209</v>
      </c>
      <c r="Z1002" s="49">
        <v>1.446935962522423</v>
      </c>
      <c r="AA1002" s="49">
        <v>1.407584617522478</v>
      </c>
      <c r="AB1002" s="49">
        <v>1.3842897288392351</v>
      </c>
      <c r="AC1002" s="49">
        <v>1.361658450957606</v>
      </c>
      <c r="AD1002" s="49">
        <v>1.3396301089102349</v>
      </c>
      <c r="AE1002" s="49">
        <v>1.3181519275658351</v>
      </c>
      <c r="AF1002" s="50">
        <v>1.297177729720431</v>
      </c>
    </row>
    <row r="1003" spans="1:32" hidden="1">
      <c r="A1003" s="49" t="s">
        <v>1318</v>
      </c>
      <c r="B1003" s="49">
        <v>4.7056469016435747</v>
      </c>
      <c r="C1003" s="49">
        <v>4.4927618103533753</v>
      </c>
      <c r="D1003" s="49">
        <v>4.2903265230446923</v>
      </c>
      <c r="E1003" s="49">
        <v>4.095515008689401</v>
      </c>
      <c r="F1003" s="49">
        <v>3.9062855661938469</v>
      </c>
      <c r="G1003" s="49">
        <v>3.721104249443572</v>
      </c>
      <c r="H1003" s="49">
        <v>3.5387786651918351</v>
      </c>
      <c r="I1003" s="49">
        <v>3.358353248345967</v>
      </c>
      <c r="J1003" s="49">
        <v>3.1790405904811578</v>
      </c>
      <c r="K1003" s="49">
        <v>3.0001748351891999</v>
      </c>
      <c r="L1003" s="49">
        <v>2.821179073527281</v>
      </c>
      <c r="M1003" s="49">
        <v>2.7588180968581519</v>
      </c>
      <c r="N1003" s="49">
        <v>2.710397598673437</v>
      </c>
      <c r="O1003" s="49">
        <v>2.6635095619956362</v>
      </c>
      <c r="P1003" s="49">
        <v>2.6182523187880982</v>
      </c>
      <c r="Q1003" s="49">
        <v>2.5750693136357881</v>
      </c>
      <c r="R1003" s="49">
        <v>2.5326037651635009</v>
      </c>
      <c r="S1003" s="49">
        <v>2.4910757128355479</v>
      </c>
      <c r="T1003" s="49">
        <v>2.4528518401896382</v>
      </c>
      <c r="U1003" s="49">
        <v>2.4141502333727969</v>
      </c>
      <c r="V1003" s="49">
        <v>2.3752460557625699</v>
      </c>
      <c r="W1003" s="49">
        <v>2.3415595481850402</v>
      </c>
      <c r="X1003" s="49">
        <v>2.3092366523729448</v>
      </c>
      <c r="Y1003" s="49">
        <v>2.2775482468256709</v>
      </c>
      <c r="Z1003" s="49">
        <v>2.2503025302792961</v>
      </c>
      <c r="AA1003" s="49">
        <v>2.1891143896407081</v>
      </c>
      <c r="AB1003" s="49">
        <v>2.154507899125623</v>
      </c>
      <c r="AC1003" s="49">
        <v>2.120974530549065</v>
      </c>
      <c r="AD1003" s="49">
        <v>2.0884131555978058</v>
      </c>
      <c r="AE1003" s="49">
        <v>2.0567357920610121</v>
      </c>
      <c r="AF1003" s="50">
        <v>2.0258654371789411</v>
      </c>
    </row>
    <row r="1004" spans="1:32" hidden="1">
      <c r="A1004" s="49" t="s">
        <v>1319</v>
      </c>
      <c r="B1004" s="49">
        <v>5.8626385149861742</v>
      </c>
      <c r="C1004" s="49">
        <v>5.6061430051225756</v>
      </c>
      <c r="D1004" s="49">
        <v>5.3631853836268579</v>
      </c>
      <c r="E1004" s="49">
        <v>5.130025365664844</v>
      </c>
      <c r="F1004" s="49">
        <v>4.9039494383134414</v>
      </c>
      <c r="G1004" s="49">
        <v>4.6829071236788904</v>
      </c>
      <c r="H1004" s="49">
        <v>4.465292190686089</v>
      </c>
      <c r="I1004" s="49">
        <v>4.2498045691285311</v>
      </c>
      <c r="J1004" s="49">
        <v>4.0353595555860178</v>
      </c>
      <c r="K1004" s="49">
        <v>3.821025926300587</v>
      </c>
      <c r="L1004" s="49">
        <v>3.6059823474123189</v>
      </c>
      <c r="M1004" s="49">
        <v>3.5261035465634061</v>
      </c>
      <c r="N1004" s="49">
        <v>3.4645183187532211</v>
      </c>
      <c r="O1004" s="49">
        <v>3.40493841352761</v>
      </c>
      <c r="P1004" s="49">
        <v>3.3474929878466981</v>
      </c>
      <c r="Q1004" s="49">
        <v>3.2927642541319342</v>
      </c>
      <c r="R1004" s="49">
        <v>3.2389711429857941</v>
      </c>
      <c r="S1004" s="49">
        <v>3.186402566303344</v>
      </c>
      <c r="T1004" s="49">
        <v>3.1381655434812061</v>
      </c>
      <c r="U1004" s="49">
        <v>3.089295280107887</v>
      </c>
      <c r="V1004" s="49">
        <v>3.0401530294254511</v>
      </c>
      <c r="W1004" s="49">
        <v>2.99786337008302</v>
      </c>
      <c r="X1004" s="49">
        <v>2.9573465456493828</v>
      </c>
      <c r="Y1004" s="49">
        <v>2.9176448702508249</v>
      </c>
      <c r="Z1004" s="49">
        <v>2.8837541979732189</v>
      </c>
      <c r="AA1004" s="49">
        <v>2.8053184155033248</v>
      </c>
      <c r="AB1004" s="49">
        <v>2.7617410410369119</v>
      </c>
      <c r="AC1004" s="49">
        <v>2.7195541010281712</v>
      </c>
      <c r="AD1004" s="49">
        <v>2.6786241961836481</v>
      </c>
      <c r="AE1004" s="49">
        <v>2.6388352260860328</v>
      </c>
      <c r="AF1004" s="50">
        <v>2.6000855373950289</v>
      </c>
    </row>
    <row r="1005" spans="1:32" hidden="1">
      <c r="A1005" s="49" t="s">
        <v>1320</v>
      </c>
      <c r="B1005" s="49">
        <v>7.0525188594928476</v>
      </c>
      <c r="C1005" s="49">
        <v>6.7153434711021944</v>
      </c>
      <c r="D1005" s="49">
        <v>6.4102401461611951</v>
      </c>
      <c r="E1005" s="49">
        <v>6.1272473128814013</v>
      </c>
      <c r="F1005" s="49">
        <v>5.8600694130379098</v>
      </c>
      <c r="G1005" s="49">
        <v>5.604465223023988</v>
      </c>
      <c r="H1005" s="49">
        <v>5.3574298712421484</v>
      </c>
      <c r="I1005" s="49">
        <v>5.1167443683669642</v>
      </c>
      <c r="J1005" s="49">
        <v>4.8807111724741814</v>
      </c>
      <c r="K1005" s="49">
        <v>4.6479907460550498</v>
      </c>
      <c r="L1005" s="49">
        <v>4.4174961211554509</v>
      </c>
      <c r="M1005" s="49">
        <v>4.2923114316463087</v>
      </c>
      <c r="N1005" s="49">
        <v>4.1843758327431821</v>
      </c>
      <c r="O1005" s="49">
        <v>4.0875425757121064</v>
      </c>
      <c r="P1005" s="49">
        <v>3.9992713454314379</v>
      </c>
      <c r="Q1005" s="49">
        <v>3.918003746887416</v>
      </c>
      <c r="R1005" s="49">
        <v>3.843236848123051</v>
      </c>
      <c r="S1005" s="49">
        <v>3.7724197929898322</v>
      </c>
      <c r="T1005" s="49">
        <v>3.7057732198841959</v>
      </c>
      <c r="U1005" s="49">
        <v>3.643646136980252</v>
      </c>
      <c r="V1005" s="49">
        <v>3.5827691939738182</v>
      </c>
      <c r="W1005" s="49">
        <v>3.5123972575384421</v>
      </c>
      <c r="X1005" s="49">
        <v>3.445150979159338</v>
      </c>
      <c r="Y1005" s="49">
        <v>3.3823243025006828</v>
      </c>
      <c r="Z1005" s="49">
        <v>3.3264687679128508</v>
      </c>
      <c r="AA1005" s="49">
        <v>3.24115174845537</v>
      </c>
      <c r="AB1005" s="49">
        <v>3.1839290808286069</v>
      </c>
      <c r="AC1005" s="49">
        <v>3.1297388049490542</v>
      </c>
      <c r="AD1005" s="49">
        <v>3.0781846274558662</v>
      </c>
      <c r="AE1005" s="49">
        <v>3.0289423131455959</v>
      </c>
      <c r="AF1005" s="50">
        <v>2.9817433727888809</v>
      </c>
    </row>
    <row r="1006" spans="1:32" hidden="1">
      <c r="A1006" s="49" t="s">
        <v>1321</v>
      </c>
      <c r="B1006" s="49">
        <v>8.0309788899272139</v>
      </c>
      <c r="C1006" s="49">
        <v>7.6547275864392654</v>
      </c>
      <c r="D1006" s="49">
        <v>7.3177552664491419</v>
      </c>
      <c r="E1006" s="49">
        <v>7.0081721190268427</v>
      </c>
      <c r="F1006" s="49">
        <v>6.7184864977789669</v>
      </c>
      <c r="G1006" s="49">
        <v>6.4436724762471664</v>
      </c>
      <c r="H1006" s="49">
        <v>6.1801893517817907</v>
      </c>
      <c r="I1006" s="49">
        <v>5.9254418980411288</v>
      </c>
      <c r="J1006" s="49">
        <v>5.6774637113171016</v>
      </c>
      <c r="K1006" s="49">
        <v>5.4347216671972793</v>
      </c>
      <c r="L1006" s="49">
        <v>5.1959899485768721</v>
      </c>
      <c r="M1006" s="49">
        <v>5.0471789130802707</v>
      </c>
      <c r="N1006" s="49">
        <v>4.9194262465984533</v>
      </c>
      <c r="O1006" s="49">
        <v>4.8052229661576051</v>
      </c>
      <c r="P1006" s="49">
        <v>4.7014660812807882</v>
      </c>
      <c r="Q1006" s="49">
        <v>4.6062521448988702</v>
      </c>
      <c r="R1006" s="49">
        <v>4.5189672623741011</v>
      </c>
      <c r="S1006" s="49">
        <v>4.4364949406453267</v>
      </c>
      <c r="T1006" s="49">
        <v>4.3591052054276052</v>
      </c>
      <c r="U1006" s="49">
        <v>4.2872249825161344</v>
      </c>
      <c r="V1006" s="49">
        <v>4.2168593274659774</v>
      </c>
      <c r="W1006" s="49">
        <v>4.1348713640298254</v>
      </c>
      <c r="X1006" s="49">
        <v>4.0566865757442638</v>
      </c>
      <c r="Y1006" s="49">
        <v>3.9838856666628382</v>
      </c>
      <c r="Z1006" s="49">
        <v>3.919585676236887</v>
      </c>
      <c r="AA1006" s="49">
        <v>3.8192716052715978</v>
      </c>
      <c r="AB1006" s="49">
        <v>3.753267825239107</v>
      </c>
      <c r="AC1006" s="49">
        <v>3.6909514792543172</v>
      </c>
      <c r="AD1006" s="49">
        <v>3.6318380053493859</v>
      </c>
      <c r="AE1006" s="49">
        <v>3.5755309446535541</v>
      </c>
      <c r="AF1006" s="50">
        <v>3.5217019973459531</v>
      </c>
    </row>
    <row r="1007" spans="1:32" hidden="1">
      <c r="A1007" s="49" t="s">
        <v>1322</v>
      </c>
      <c r="B1007" s="49">
        <v>5.620910723654915</v>
      </c>
      <c r="C1007" s="49">
        <v>5.2352062459739894</v>
      </c>
      <c r="D1007" s="49">
        <v>4.8757877242811576</v>
      </c>
      <c r="E1007" s="49">
        <v>4.5345989186919473</v>
      </c>
      <c r="F1007" s="49">
        <v>4.2065503272632156</v>
      </c>
      <c r="G1007" s="49">
        <v>3.8882329038519159</v>
      </c>
      <c r="H1007" s="49">
        <v>3.5772553278228152</v>
      </c>
      <c r="I1007" s="49">
        <v>3.2718758310081029</v>
      </c>
      <c r="J1007" s="49">
        <v>2.9707850997118861</v>
      </c>
      <c r="K1007" s="49">
        <v>2.672971904906881</v>
      </c>
      <c r="L1007" s="49">
        <v>2.3776365226322782</v>
      </c>
      <c r="M1007" s="49">
        <v>2.313979768323061</v>
      </c>
      <c r="N1007" s="49">
        <v>2.2546314979590121</v>
      </c>
      <c r="O1007" s="49">
        <v>2.1981454759525478</v>
      </c>
      <c r="P1007" s="49">
        <v>2.1442581892632022</v>
      </c>
      <c r="Q1007" s="49">
        <v>2.0920495031694171</v>
      </c>
      <c r="R1007" s="49">
        <v>2.040961110893345</v>
      </c>
      <c r="S1007" s="49">
        <v>1.992158225476871</v>
      </c>
      <c r="T1007" s="49">
        <v>1.944796388779112</v>
      </c>
      <c r="U1007" s="49">
        <v>1.899016960463987</v>
      </c>
      <c r="V1007" s="49">
        <v>1.8541362305454541</v>
      </c>
      <c r="W1007" s="49">
        <v>1.808692899248791</v>
      </c>
      <c r="X1007" s="49">
        <v>1.7637327988529321</v>
      </c>
      <c r="Y1007" s="49">
        <v>1.7202887735687009</v>
      </c>
      <c r="Z1007" s="49">
        <v>1.6821670031630971</v>
      </c>
      <c r="AA1007" s="49">
        <v>1.620810498868033</v>
      </c>
      <c r="AB1007" s="49">
        <v>1.5784406431249789</v>
      </c>
      <c r="AC1007" s="49">
        <v>1.537440667225892</v>
      </c>
      <c r="AD1007" s="49">
        <v>1.4976547857920921</v>
      </c>
      <c r="AE1007" s="49">
        <v>1.4589524215656089</v>
      </c>
      <c r="AF1007" s="50">
        <v>1.421223147662223</v>
      </c>
    </row>
    <row r="1008" spans="1:32" hidden="1">
      <c r="A1008" s="49" t="s">
        <v>1323</v>
      </c>
      <c r="B1008" s="49">
        <v>5.7989461233164477</v>
      </c>
      <c r="C1008" s="49">
        <v>5.4011463417095298</v>
      </c>
      <c r="D1008" s="49">
        <v>5.0308885207966423</v>
      </c>
      <c r="E1008" s="49">
        <v>4.6797288010480962</v>
      </c>
      <c r="F1008" s="49">
        <v>4.3423330294362819</v>
      </c>
      <c r="G1008" s="49">
        <v>4.0151284376699579</v>
      </c>
      <c r="H1008" s="49">
        <v>3.695608959992247</v>
      </c>
      <c r="I1008" s="49">
        <v>3.381949316356375</v>
      </c>
      <c r="J1008" s="49">
        <v>3.0727774553286999</v>
      </c>
      <c r="K1008" s="49">
        <v>2.7670337128745381</v>
      </c>
      <c r="L1008" s="49">
        <v>2.4638800641364078</v>
      </c>
      <c r="M1008" s="49">
        <v>2.3976938448890261</v>
      </c>
      <c r="N1008" s="49">
        <v>2.3360329303893881</v>
      </c>
      <c r="O1008" s="49">
        <v>2.2773774790980301</v>
      </c>
      <c r="P1008" s="49">
        <v>2.2214507067928122</v>
      </c>
      <c r="Q1008" s="49">
        <v>2.1672855956137429</v>
      </c>
      <c r="R1008" s="49">
        <v>2.114295386441412</v>
      </c>
      <c r="S1008" s="49">
        <v>2.063705025538114</v>
      </c>
      <c r="T1008" s="49">
        <v>2.0146269606170808</v>
      </c>
      <c r="U1008" s="49">
        <v>1.967209894277794</v>
      </c>
      <c r="V1008" s="49">
        <v>1.9207351756525619</v>
      </c>
      <c r="W1008" s="49">
        <v>1.873668929156765</v>
      </c>
      <c r="X1008" s="49">
        <v>1.8271083309556491</v>
      </c>
      <c r="Y1008" s="49">
        <v>1.7821395853349471</v>
      </c>
      <c r="Z1008" s="49">
        <v>1.742765904878353</v>
      </c>
      <c r="AA1008" s="49">
        <v>1.678953836384987</v>
      </c>
      <c r="AB1008" s="49">
        <v>1.63510723869401</v>
      </c>
      <c r="AC1008" s="49">
        <v>1.592699679478814</v>
      </c>
      <c r="AD1008" s="49">
        <v>1.551567640853603</v>
      </c>
      <c r="AE1008" s="49">
        <v>1.5115740673157061</v>
      </c>
      <c r="AF1008" s="50">
        <v>1.4726030560003751</v>
      </c>
    </row>
    <row r="1009" spans="1:32" hidden="1">
      <c r="A1009" s="49" t="s">
        <v>1324</v>
      </c>
      <c r="B1009" s="49">
        <v>6.994700371803761</v>
      </c>
      <c r="C1009" s="49">
        <v>6.5158838453508334</v>
      </c>
      <c r="D1009" s="49">
        <v>6.0734648474365009</v>
      </c>
      <c r="E1009" s="49">
        <v>5.6561839593802032</v>
      </c>
      <c r="F1009" s="49">
        <v>5.256925353171205</v>
      </c>
      <c r="G1009" s="49">
        <v>4.8709197978055983</v>
      </c>
      <c r="H1009" s="49">
        <v>4.4948188242079219</v>
      </c>
      <c r="I1009" s="49">
        <v>4.1261803955728782</v>
      </c>
      <c r="J1009" s="49">
        <v>3.7631656244009228</v>
      </c>
      <c r="K1009" s="49">
        <v>3.40435105211944</v>
      </c>
      <c r="L1009" s="49">
        <v>3.0486076826692292</v>
      </c>
      <c r="M1009" s="49">
        <v>2.965209161491297</v>
      </c>
      <c r="N1009" s="49">
        <v>2.887830677875606</v>
      </c>
      <c r="O1009" s="49">
        <v>2.8144443974584341</v>
      </c>
      <c r="P1009" s="49">
        <v>2.7446810209241499</v>
      </c>
      <c r="Q1009" s="49">
        <v>2.6772503852888012</v>
      </c>
      <c r="R1009" s="49">
        <v>2.6113697012309869</v>
      </c>
      <c r="S1009" s="49">
        <v>2.5486732530449818</v>
      </c>
      <c r="T1009" s="49">
        <v>2.487976946488057</v>
      </c>
      <c r="U1009" s="49">
        <v>2.4294792006941281</v>
      </c>
      <c r="V1009" s="49">
        <v>2.3722213064259989</v>
      </c>
      <c r="W1009" s="49">
        <v>2.3141595116588611</v>
      </c>
      <c r="X1009" s="49">
        <v>2.2567552246656688</v>
      </c>
      <c r="Y1009" s="49">
        <v>2.2014579721716179</v>
      </c>
      <c r="Z1009" s="49">
        <v>2.153610118457943</v>
      </c>
      <c r="AA1009" s="49">
        <v>2.0731337381763222</v>
      </c>
      <c r="AB1009" s="49">
        <v>2.0192830282872949</v>
      </c>
      <c r="AC1009" s="49">
        <v>1.967336575398978</v>
      </c>
      <c r="AD1009" s="49">
        <v>1.91707653405974</v>
      </c>
      <c r="AE1009" s="49">
        <v>1.868320327619178</v>
      </c>
      <c r="AF1009" s="50">
        <v>1.8209135710393201</v>
      </c>
    </row>
    <row r="1010" spans="1:32" hidden="1">
      <c r="A1010" s="49" t="s">
        <v>1325</v>
      </c>
      <c r="B1010" s="49">
        <v>5.0883634678709004</v>
      </c>
      <c r="C1010" s="49">
        <v>4.9396284888123043</v>
      </c>
      <c r="D1010" s="49">
        <v>4.8078312952854736</v>
      </c>
      <c r="E1010" s="49">
        <v>4.6892585434877203</v>
      </c>
      <c r="F1010" s="49">
        <v>4.5812786813399056</v>
      </c>
      <c r="G1010" s="49">
        <v>4.4819628256127881</v>
      </c>
      <c r="H1010" s="49">
        <v>4.3898574564019146</v>
      </c>
      <c r="I1010" s="49">
        <v>4.3038416280701339</v>
      </c>
      <c r="J1010" s="49">
        <v>4.2230337312792479</v>
      </c>
      <c r="K1010" s="49">
        <v>4.146728588429264</v>
      </c>
      <c r="L1010" s="49">
        <v>4.0743538103703436</v>
      </c>
      <c r="M1010" s="49">
        <v>3.9665802057079498</v>
      </c>
      <c r="N1010" s="49">
        <v>3.8813964467630968</v>
      </c>
      <c r="O1010" s="49">
        <v>3.799161815190176</v>
      </c>
      <c r="P1010" s="49">
        <v>3.7199969960199528</v>
      </c>
      <c r="Q1010" s="49">
        <v>3.6445574950163491</v>
      </c>
      <c r="R1010" s="49">
        <v>3.5707023435132141</v>
      </c>
      <c r="S1010" s="49">
        <v>3.4987529045976249</v>
      </c>
      <c r="T1010" s="49">
        <v>3.432329184484237</v>
      </c>
      <c r="U1010" s="49">
        <v>3.365575014331291</v>
      </c>
      <c r="V1010" s="49">
        <v>3.2989118491932659</v>
      </c>
      <c r="W1010" s="49">
        <v>3.2409237535725768</v>
      </c>
      <c r="X1010" s="49">
        <v>3.1852829163553622</v>
      </c>
      <c r="Y1010" s="49">
        <v>3.1308586487423908</v>
      </c>
      <c r="Z1010" s="49">
        <v>3.0833786339330129</v>
      </c>
      <c r="AA1010" s="49">
        <v>2.9850685203918221</v>
      </c>
      <c r="AB1010" s="49">
        <v>2.927109385179071</v>
      </c>
      <c r="AC1010" s="49">
        <v>2.8710058975403099</v>
      </c>
      <c r="AD1010" s="49">
        <v>2.8165852947233292</v>
      </c>
      <c r="AE1010" s="49">
        <v>2.763696509176905</v>
      </c>
      <c r="AF1010" s="50">
        <v>2.7122066048747731</v>
      </c>
    </row>
    <row r="1011" spans="1:32" hidden="1">
      <c r="A1011" s="49" t="s">
        <v>1326</v>
      </c>
      <c r="B1011" s="49">
        <v>4.6825540523469673</v>
      </c>
      <c r="C1011" s="49">
        <v>4.4456211061068274</v>
      </c>
      <c r="D1011" s="49">
        <v>4.2470392122783887</v>
      </c>
      <c r="E1011" s="49">
        <v>4.0756064926744831</v>
      </c>
      <c r="F1011" s="49">
        <v>3.924290940300708</v>
      </c>
      <c r="G1011" s="49">
        <v>3.7884183355916701</v>
      </c>
      <c r="H1011" s="49">
        <v>3.6647401202847858</v>
      </c>
      <c r="I1011" s="49">
        <v>3.5509164079364601</v>
      </c>
      <c r="J1011" s="49">
        <v>3.445211638408225</v>
      </c>
      <c r="K1011" s="49">
        <v>3.346306526798918</v>
      </c>
      <c r="L1011" s="49">
        <v>3.2531771082327339</v>
      </c>
      <c r="M1011" s="49">
        <v>3.1421045181051608</v>
      </c>
      <c r="N1011" s="49">
        <v>3.039222502667581</v>
      </c>
      <c r="O1011" s="49">
        <v>2.9419468200863799</v>
      </c>
      <c r="P1011" s="49">
        <v>2.849758559789219</v>
      </c>
      <c r="Q1011" s="49">
        <v>2.7610278735780072</v>
      </c>
      <c r="R1011" s="49">
        <v>2.6747649967510898</v>
      </c>
      <c r="S1011" s="49">
        <v>2.5929109216260069</v>
      </c>
      <c r="T1011" s="49">
        <v>2.513990656176087</v>
      </c>
      <c r="U1011" s="49">
        <v>2.438206685424547</v>
      </c>
      <c r="V1011" s="49">
        <v>2.3643789891209082</v>
      </c>
      <c r="W1011" s="49">
        <v>2.2902264906061509</v>
      </c>
      <c r="X1011" s="49">
        <v>2.217262149244204</v>
      </c>
      <c r="Y1011" s="49">
        <v>2.1471770802307941</v>
      </c>
      <c r="Z1011" s="49">
        <v>2.0861975397906831</v>
      </c>
      <c r="AA1011" s="49">
        <v>1.987422954141699</v>
      </c>
      <c r="AB1011" s="49">
        <v>1.9202092138177831</v>
      </c>
      <c r="AC1011" s="49">
        <v>1.8555435516158589</v>
      </c>
      <c r="AD1011" s="49">
        <v>1.7931428367179461</v>
      </c>
      <c r="AE1011" s="49">
        <v>1.7327690293483959</v>
      </c>
      <c r="AF1011" s="50">
        <v>1.674220174758178</v>
      </c>
    </row>
    <row r="1012" spans="1:32" hidden="1">
      <c r="A1012" s="49" t="s">
        <v>1327</v>
      </c>
      <c r="B1012" s="49">
        <v>6.6231139483678119</v>
      </c>
      <c r="C1012" s="49">
        <v>6.3291011100202637</v>
      </c>
      <c r="D1012" s="49">
        <v>6.0489531275499271</v>
      </c>
      <c r="E1012" s="49">
        <v>5.7785032218361039</v>
      </c>
      <c r="F1012" s="49">
        <v>5.5146980704934947</v>
      </c>
      <c r="G1012" s="49">
        <v>5.2551997264151584</v>
      </c>
      <c r="H1012" s="49">
        <v>4.998145627078757</v>
      </c>
      <c r="I1012" s="49">
        <v>4.7419965533299617</v>
      </c>
      <c r="J1012" s="49">
        <v>4.4854360436356853</v>
      </c>
      <c r="K1012" s="49">
        <v>4.2273011637422417</v>
      </c>
      <c r="L1012" s="49">
        <v>3.966533012528799</v>
      </c>
      <c r="M1012" s="49">
        <v>3.878939778574412</v>
      </c>
      <c r="N1012" s="49">
        <v>3.810700435887342</v>
      </c>
      <c r="O1012" s="49">
        <v>3.7445876551845712</v>
      </c>
      <c r="P1012" s="49">
        <v>3.6807370258766858</v>
      </c>
      <c r="Q1012" s="49">
        <v>3.6197628361656449</v>
      </c>
      <c r="R1012" s="49">
        <v>3.5597818392769369</v>
      </c>
      <c r="S1012" s="49">
        <v>3.5010988273801891</v>
      </c>
      <c r="T1012" s="49">
        <v>3.4469952227968261</v>
      </c>
      <c r="U1012" s="49">
        <v>3.3922253108329778</v>
      </c>
      <c r="V1012" s="49">
        <v>3.3371708843178869</v>
      </c>
      <c r="W1012" s="49">
        <v>3.2894251646596961</v>
      </c>
      <c r="X1012" s="49">
        <v>3.243540241864542</v>
      </c>
      <c r="Y1012" s="49">
        <v>3.1985039030399109</v>
      </c>
      <c r="Z1012" s="49">
        <v>3.159585076226938</v>
      </c>
      <c r="AA1012" s="49">
        <v>3.0736753421779008</v>
      </c>
      <c r="AB1012" s="49">
        <v>3.0245256039445332</v>
      </c>
      <c r="AC1012" s="49">
        <v>2.9768308903411138</v>
      </c>
      <c r="AD1012" s="49">
        <v>2.9304491766615208</v>
      </c>
      <c r="AE1012" s="49">
        <v>2.885256790230788</v>
      </c>
      <c r="AF1012" s="50">
        <v>2.8411453843965582</v>
      </c>
    </row>
    <row r="1013" spans="1:32" hidden="1">
      <c r="A1013" s="49" t="s">
        <v>1328</v>
      </c>
      <c r="B1013" s="49">
        <v>8.8940435484748921</v>
      </c>
      <c r="C1013" s="49">
        <v>8.2878228538360812</v>
      </c>
      <c r="D1013" s="49">
        <v>7.7249973325407151</v>
      </c>
      <c r="E1013" s="49">
        <v>7.1916970795071418</v>
      </c>
      <c r="F1013" s="49">
        <v>6.6791288502536874</v>
      </c>
      <c r="G1013" s="49">
        <v>6.1813740605272827</v>
      </c>
      <c r="H1013" s="49">
        <v>5.6942538601109796</v>
      </c>
      <c r="I1013" s="49">
        <v>5.2146983729657652</v>
      </c>
      <c r="J1013" s="49">
        <v>4.7403745620854369</v>
      </c>
      <c r="K1013" s="49">
        <v>4.2694557357837368</v>
      </c>
      <c r="L1013" s="49">
        <v>3.8004728842053881</v>
      </c>
      <c r="M1013" s="49">
        <v>3.698351706029261</v>
      </c>
      <c r="N1013" s="49">
        <v>3.603213004343683</v>
      </c>
      <c r="O1013" s="49">
        <v>3.512711692302728</v>
      </c>
      <c r="P1013" s="49">
        <v>3.4264229489625988</v>
      </c>
      <c r="Q1013" s="49">
        <v>3.3428536772640629</v>
      </c>
      <c r="R1013" s="49">
        <v>3.261097725965838</v>
      </c>
      <c r="S1013" s="49">
        <v>3.1830522366437748</v>
      </c>
      <c r="T1013" s="49">
        <v>3.1073456294147128</v>
      </c>
      <c r="U1013" s="49">
        <v>3.0342096895788608</v>
      </c>
      <c r="V1013" s="49">
        <v>2.9625329369901801</v>
      </c>
      <c r="W1013" s="49">
        <v>2.8899483822179648</v>
      </c>
      <c r="X1013" s="49">
        <v>2.818144655574907</v>
      </c>
      <c r="Y1013" s="49">
        <v>2.7488022158714789</v>
      </c>
      <c r="Z1013" s="49">
        <v>2.688112211538479</v>
      </c>
      <c r="AA1013" s="49">
        <v>2.5896179610904579</v>
      </c>
      <c r="AB1013" s="49">
        <v>2.5220072965622462</v>
      </c>
      <c r="AC1013" s="49">
        <v>2.4566170989012028</v>
      </c>
      <c r="AD1013" s="49">
        <v>2.3931928781739731</v>
      </c>
      <c r="AE1013" s="49">
        <v>2.331521323172963</v>
      </c>
      <c r="AF1013" s="50">
        <v>2.2714220404148522</v>
      </c>
    </row>
    <row r="1014" spans="1:32" hidden="1">
      <c r="A1014" s="49" t="s">
        <v>1329</v>
      </c>
      <c r="B1014" s="49">
        <v>3.3749318754977029</v>
      </c>
      <c r="C1014" s="49">
        <v>3.2764214043240032</v>
      </c>
      <c r="D1014" s="49">
        <v>3.189076299722581</v>
      </c>
      <c r="E1014" s="49">
        <v>3.1104510488109249</v>
      </c>
      <c r="F1014" s="49">
        <v>3.0388126190526941</v>
      </c>
      <c r="G1014" s="49">
        <v>2.9728907531630799</v>
      </c>
      <c r="H1014" s="49">
        <v>2.9117282594698</v>
      </c>
      <c r="I1014" s="49">
        <v>2.854586968782745</v>
      </c>
      <c r="J1014" s="49">
        <v>2.800886327469287</v>
      </c>
      <c r="K1014" s="49">
        <v>2.7501619689654668</v>
      </c>
      <c r="L1014" s="49">
        <v>2.7020369711235479</v>
      </c>
      <c r="M1014" s="49">
        <v>2.6305186339871578</v>
      </c>
      <c r="N1014" s="49">
        <v>2.573912171550647</v>
      </c>
      <c r="O1014" s="49">
        <v>2.5192578322075021</v>
      </c>
      <c r="P1014" s="49">
        <v>2.4666354076640649</v>
      </c>
      <c r="Q1014" s="49">
        <v>2.416477692057049</v>
      </c>
      <c r="R1014" s="49">
        <v>2.3673718219434678</v>
      </c>
      <c r="S1014" s="49">
        <v>2.319529958275548</v>
      </c>
      <c r="T1014" s="49">
        <v>2.2753417066880832</v>
      </c>
      <c r="U1014" s="49">
        <v>2.230941718325989</v>
      </c>
      <c r="V1014" s="49">
        <v>2.1866080962581438</v>
      </c>
      <c r="W1014" s="49">
        <v>2.1479306615150691</v>
      </c>
      <c r="X1014" s="49">
        <v>2.110832162160718</v>
      </c>
      <c r="Y1014" s="49">
        <v>2.0745670863144028</v>
      </c>
      <c r="Z1014" s="49">
        <v>2.0429213228183771</v>
      </c>
      <c r="AA1014" s="49">
        <v>1.977710784879648</v>
      </c>
      <c r="AB1014" s="49">
        <v>1.9391944767105029</v>
      </c>
      <c r="AC1014" s="49">
        <v>1.9019355926288251</v>
      </c>
      <c r="AD1014" s="49">
        <v>1.8658212871470401</v>
      </c>
      <c r="AE1014" s="49">
        <v>1.830753014005122</v>
      </c>
      <c r="AF1014" s="50">
        <v>1.7966441834972651</v>
      </c>
    </row>
    <row r="1015" spans="1:32" hidden="1">
      <c r="A1015" s="49" t="s">
        <v>1330</v>
      </c>
      <c r="B1015" s="49">
        <v>4.7128506052202477</v>
      </c>
      <c r="C1015" s="49">
        <v>4.574674192214248</v>
      </c>
      <c r="D1015" s="49">
        <v>4.45238110392369</v>
      </c>
      <c r="E1015" s="49">
        <v>4.3424869097379153</v>
      </c>
      <c r="F1015" s="49">
        <v>4.2425222682028956</v>
      </c>
      <c r="G1015" s="49">
        <v>4.1506771856955744</v>
      </c>
      <c r="H1015" s="49">
        <v>4.0655877281456938</v>
      </c>
      <c r="I1015" s="49">
        <v>3.9862020365309552</v>
      </c>
      <c r="J1015" s="49">
        <v>3.9116928375466529</v>
      </c>
      <c r="K1015" s="49">
        <v>3.8413984171022029</v>
      </c>
      <c r="L1015" s="49">
        <v>3.7747816673882131</v>
      </c>
      <c r="M1015" s="49">
        <v>3.6750836610079691</v>
      </c>
      <c r="N1015" s="49">
        <v>3.5965580129546249</v>
      </c>
      <c r="O1015" s="49">
        <v>3.5207878708662959</v>
      </c>
      <c r="P1015" s="49">
        <v>3.4478868863762719</v>
      </c>
      <c r="Q1015" s="49">
        <v>3.3784703552399971</v>
      </c>
      <c r="R1015" s="49">
        <v>3.3105306930736789</v>
      </c>
      <c r="S1015" s="49">
        <v>3.244369636837686</v>
      </c>
      <c r="T1015" s="49">
        <v>3.1833832840455178</v>
      </c>
      <c r="U1015" s="49">
        <v>3.122078797710476</v>
      </c>
      <c r="V1015" s="49">
        <v>3.0608516083186879</v>
      </c>
      <c r="W1015" s="49">
        <v>3.007762965668189</v>
      </c>
      <c r="X1015" s="49">
        <v>2.9568506099429772</v>
      </c>
      <c r="Y1015" s="49">
        <v>2.907053091515035</v>
      </c>
      <c r="Z1015" s="49">
        <v>2.863740878923124</v>
      </c>
      <c r="AA1015" s="49">
        <v>2.7727385699612541</v>
      </c>
      <c r="AB1015" s="49">
        <v>2.7195492662357998</v>
      </c>
      <c r="AC1015" s="49">
        <v>2.668072314942437</v>
      </c>
      <c r="AD1015" s="49">
        <v>2.6181446564279609</v>
      </c>
      <c r="AE1015" s="49">
        <v>2.5696235640933698</v>
      </c>
      <c r="AF1015" s="50">
        <v>2.5223832949350311</v>
      </c>
    </row>
    <row r="1016" spans="1:32" hidden="1">
      <c r="A1016" s="49" t="s">
        <v>1331</v>
      </c>
      <c r="B1016" s="49">
        <v>4.2780678485873782</v>
      </c>
      <c r="C1016" s="49">
        <v>4.1251298455096421</v>
      </c>
      <c r="D1016" s="49">
        <v>3.9967707550270219</v>
      </c>
      <c r="E1016" s="49">
        <v>3.8858894204004022</v>
      </c>
      <c r="F1016" s="49">
        <v>3.7880370221769919</v>
      </c>
      <c r="G1016" s="49">
        <v>3.700251174405996</v>
      </c>
      <c r="H1016" s="49">
        <v>3.620464893133672</v>
      </c>
      <c r="I1016" s="49">
        <v>3.5471815625163812</v>
      </c>
      <c r="J1016" s="49">
        <v>3.4792844605732141</v>
      </c>
      <c r="K1016" s="49">
        <v>3.4159192921892019</v>
      </c>
      <c r="L1016" s="49">
        <v>3.3564186399857072</v>
      </c>
      <c r="M1016" s="49">
        <v>3.2465609265669411</v>
      </c>
      <c r="N1016" s="49">
        <v>3.1510397086868251</v>
      </c>
      <c r="O1016" s="49">
        <v>3.064884115902403</v>
      </c>
      <c r="P1016" s="49">
        <v>2.9860111754482341</v>
      </c>
      <c r="Q1016" s="49">
        <v>2.9131314452932031</v>
      </c>
      <c r="R1016" s="49">
        <v>2.8457931468265092</v>
      </c>
      <c r="S1016" s="49">
        <v>2.781963759416842</v>
      </c>
      <c r="T1016" s="49">
        <v>2.7217778414631808</v>
      </c>
      <c r="U1016" s="49">
        <v>2.665467335092365</v>
      </c>
      <c r="V1016" s="49">
        <v>2.6104841601148241</v>
      </c>
      <c r="W1016" s="49">
        <v>2.5486361859224811</v>
      </c>
      <c r="X1016" s="49">
        <v>2.4895631106890961</v>
      </c>
      <c r="Y1016" s="49">
        <v>2.4342219174743329</v>
      </c>
      <c r="Z1016" s="49">
        <v>2.3845120705525011</v>
      </c>
      <c r="AA1016" s="49">
        <v>2.312834374178621</v>
      </c>
      <c r="AB1016" s="49">
        <v>2.262771639341691</v>
      </c>
      <c r="AC1016" s="49">
        <v>2.2152931188558922</v>
      </c>
      <c r="AD1016" s="49">
        <v>2.1700775039972968</v>
      </c>
      <c r="AE1016" s="49">
        <v>2.12686122143089</v>
      </c>
      <c r="AF1016" s="50">
        <v>2.085425414671596</v>
      </c>
    </row>
    <row r="1017" spans="1:32" hidden="1">
      <c r="A1017" s="49" t="s">
        <v>1332</v>
      </c>
      <c r="B1017" s="49">
        <v>5.0716484124001644</v>
      </c>
      <c r="C1017" s="49">
        <v>4.8876986093078898</v>
      </c>
      <c r="D1017" s="49">
        <v>4.7339866448617061</v>
      </c>
      <c r="E1017" s="49">
        <v>4.6017714920110242</v>
      </c>
      <c r="F1017" s="49">
        <v>4.4855770360922511</v>
      </c>
      <c r="G1017" s="49">
        <v>4.381756890573568</v>
      </c>
      <c r="H1017" s="49">
        <v>4.2877668612769479</v>
      </c>
      <c r="I1017" s="49">
        <v>4.2017648439881787</v>
      </c>
      <c r="J1017" s="49">
        <v>4.1223763597104002</v>
      </c>
      <c r="K1017" s="49">
        <v>4.0485499587793754</v>
      </c>
      <c r="L1017" s="49">
        <v>3.9794642239981428</v>
      </c>
      <c r="M1017" s="49">
        <v>3.848778802278046</v>
      </c>
      <c r="N1017" s="49">
        <v>3.735699991393111</v>
      </c>
      <c r="O1017" s="49">
        <v>3.6341104624923788</v>
      </c>
      <c r="P1017" s="49">
        <v>3.5414478286230948</v>
      </c>
      <c r="Q1017" s="49">
        <v>3.456126327855451</v>
      </c>
      <c r="R1017" s="49">
        <v>3.3775915548204511</v>
      </c>
      <c r="S1017" s="49">
        <v>3.3033416139655931</v>
      </c>
      <c r="T1017" s="49">
        <v>3.2335436744269122</v>
      </c>
      <c r="U1017" s="49">
        <v>3.1684849389628051</v>
      </c>
      <c r="V1017" s="49">
        <v>3.1050271881264089</v>
      </c>
      <c r="W1017" s="49">
        <v>3.0330228357705522</v>
      </c>
      <c r="X1017" s="49">
        <v>2.9644126965199362</v>
      </c>
      <c r="Y1017" s="49">
        <v>2.9003779746285479</v>
      </c>
      <c r="Z1017" s="49">
        <v>2.843262436230221</v>
      </c>
      <c r="AA1017" s="49">
        <v>2.7590391953230009</v>
      </c>
      <c r="AB1017" s="49">
        <v>2.7014424777451871</v>
      </c>
      <c r="AC1017" s="49">
        <v>2.6470119532364649</v>
      </c>
      <c r="AD1017" s="49">
        <v>2.5953527861514458</v>
      </c>
      <c r="AE1017" s="49">
        <v>2.5461411596793422</v>
      </c>
      <c r="AF1017" s="50">
        <v>2.4991082592992</v>
      </c>
    </row>
    <row r="1018" spans="1:32" hidden="1">
      <c r="A1018" s="49" t="s">
        <v>1333</v>
      </c>
      <c r="B1018" s="49">
        <v>4.635831254895983</v>
      </c>
      <c r="C1018" s="49">
        <v>4.4016539731332376</v>
      </c>
      <c r="D1018" s="49">
        <v>4.2052711331100001</v>
      </c>
      <c r="E1018" s="49">
        <v>4.0356538963056936</v>
      </c>
      <c r="F1018" s="49">
        <v>3.885879426075995</v>
      </c>
      <c r="G1018" s="49">
        <v>3.7513463412012729</v>
      </c>
      <c r="H1018" s="49">
        <v>3.6288568234934462</v>
      </c>
      <c r="I1018" s="49">
        <v>3.5161075608804979</v>
      </c>
      <c r="J1018" s="49">
        <v>3.411390094096328</v>
      </c>
      <c r="K1018" s="49">
        <v>3.3134056787052142</v>
      </c>
      <c r="L1018" s="49">
        <v>3.2211462125055261</v>
      </c>
      <c r="M1018" s="49">
        <v>3.1111532151377719</v>
      </c>
      <c r="N1018" s="49">
        <v>3.0092865903843782</v>
      </c>
      <c r="O1018" s="49">
        <v>2.9129796657076259</v>
      </c>
      <c r="P1018" s="49">
        <v>2.8217153514003428</v>
      </c>
      <c r="Q1018" s="49">
        <v>2.7338757287922388</v>
      </c>
      <c r="R1018" s="49">
        <v>2.6484784643014838</v>
      </c>
      <c r="S1018" s="49">
        <v>2.567445918329458</v>
      </c>
      <c r="T1018" s="49">
        <v>2.4893148583154212</v>
      </c>
      <c r="U1018" s="49">
        <v>2.4142846580362569</v>
      </c>
      <c r="V1018" s="49">
        <v>2.3411854635066698</v>
      </c>
      <c r="W1018" s="49">
        <v>2.2677460335502362</v>
      </c>
      <c r="X1018" s="49">
        <v>2.19548006256605</v>
      </c>
      <c r="Y1018" s="49">
        <v>2.1260613273282631</v>
      </c>
      <c r="Z1018" s="49">
        <v>2.065651334779766</v>
      </c>
      <c r="AA1018" s="49">
        <v>1.9678332462116019</v>
      </c>
      <c r="AB1018" s="49">
        <v>1.9012486889573981</v>
      </c>
      <c r="AC1018" s="49">
        <v>1.837181529587772</v>
      </c>
      <c r="AD1018" s="49">
        <v>1.775350838419846</v>
      </c>
      <c r="AE1018" s="49">
        <v>1.715520417604419</v>
      </c>
      <c r="AF1018" s="50">
        <v>1.6574898670628151</v>
      </c>
    </row>
    <row r="1019" spans="1:32" hidden="1">
      <c r="A1019" s="49" t="s">
        <v>1334</v>
      </c>
      <c r="B1019" s="49">
        <v>4.5160849639331033</v>
      </c>
      <c r="C1019" s="49">
        <v>4.3075770347563029</v>
      </c>
      <c r="D1019" s="49">
        <v>4.1084588428827384</v>
      </c>
      <c r="E1019" s="49">
        <v>3.916128730799135</v>
      </c>
      <c r="F1019" s="49">
        <v>3.728703988842585</v>
      </c>
      <c r="G1019" s="49">
        <v>3.5447671990571572</v>
      </c>
      <c r="H1019" s="49">
        <v>3.3632137836737468</v>
      </c>
      <c r="I1019" s="49">
        <v>3.183155926346986</v>
      </c>
      <c r="J1019" s="49">
        <v>3.003859553780944</v>
      </c>
      <c r="K1019" s="49">
        <v>2.8247015524425141</v>
      </c>
      <c r="L1019" s="49">
        <v>2.6451398228819492</v>
      </c>
      <c r="M1019" s="49">
        <v>2.58679721854823</v>
      </c>
      <c r="N1019" s="49">
        <v>2.5411207397282021</v>
      </c>
      <c r="O1019" s="49">
        <v>2.496841728953652</v>
      </c>
      <c r="P1019" s="49">
        <v>2.4540493440429971</v>
      </c>
      <c r="Q1019" s="49">
        <v>2.4131461091783151</v>
      </c>
      <c r="R1019" s="49">
        <v>2.372899871297264</v>
      </c>
      <c r="S1019" s="49">
        <v>2.3335103510093251</v>
      </c>
      <c r="T1019" s="49">
        <v>2.297126325756977</v>
      </c>
      <c r="U1019" s="49">
        <v>2.2603137757978908</v>
      </c>
      <c r="V1019" s="49">
        <v>2.223322542872797</v>
      </c>
      <c r="W1019" s="49">
        <v>2.191065182390199</v>
      </c>
      <c r="X1019" s="49">
        <v>2.1600485051603719</v>
      </c>
      <c r="Y1019" s="49">
        <v>2.1296103768534218</v>
      </c>
      <c r="Z1019" s="49">
        <v>2.1032070446005608</v>
      </c>
      <c r="AA1019" s="49">
        <v>2.046001215916911</v>
      </c>
      <c r="AB1019" s="49">
        <v>2.0129243905985659</v>
      </c>
      <c r="AC1019" s="49">
        <v>1.980824234862006</v>
      </c>
      <c r="AD1019" s="49">
        <v>1.9496087387018779</v>
      </c>
      <c r="AE1019" s="49">
        <v>1.919197847277526</v>
      </c>
      <c r="AF1019" s="50">
        <v>1.8895214907296649</v>
      </c>
    </row>
    <row r="1020" spans="1:32" hidden="1">
      <c r="A1020" s="49" t="s">
        <v>1335</v>
      </c>
      <c r="B1020" s="49">
        <v>6.0217619400463054</v>
      </c>
      <c r="C1020" s="49">
        <v>5.755477390336833</v>
      </c>
      <c r="D1020" s="49">
        <v>5.5023818555434971</v>
      </c>
      <c r="E1020" s="49">
        <v>5.2586660442620801</v>
      </c>
      <c r="F1020" s="49">
        <v>5.0215519709513234</v>
      </c>
      <c r="G1020" s="49">
        <v>4.7889259892585976</v>
      </c>
      <c r="H1020" s="49">
        <v>4.5591178194094324</v>
      </c>
      <c r="I1020" s="49">
        <v>4.3307608327853044</v>
      </c>
      <c r="J1020" s="49">
        <v>4.1026999202793979</v>
      </c>
      <c r="K1020" s="49">
        <v>3.8739284071280231</v>
      </c>
      <c r="L1020" s="49">
        <v>3.6435433086575499</v>
      </c>
      <c r="M1020" s="49">
        <v>3.5629749965438431</v>
      </c>
      <c r="N1020" s="49">
        <v>3.5004906955620321</v>
      </c>
      <c r="O1020" s="49">
        <v>3.439991836579384</v>
      </c>
      <c r="P1020" s="49">
        <v>3.3816056597717701</v>
      </c>
      <c r="Q1020" s="49">
        <v>3.3259069936903098</v>
      </c>
      <c r="R1020" s="49">
        <v>3.271135709680693</v>
      </c>
      <c r="S1020" s="49">
        <v>3.2175770387005889</v>
      </c>
      <c r="T1020" s="49">
        <v>3.1682999162387411</v>
      </c>
      <c r="U1020" s="49">
        <v>3.1183994953302698</v>
      </c>
      <c r="V1020" s="49">
        <v>3.0682327020506839</v>
      </c>
      <c r="W1020" s="49">
        <v>3.0248667804342539</v>
      </c>
      <c r="X1020" s="49">
        <v>2.9832443742392778</v>
      </c>
      <c r="Y1020" s="49">
        <v>2.942419041224658</v>
      </c>
      <c r="Z1020" s="49">
        <v>2.907321114273917</v>
      </c>
      <c r="AA1020" s="49">
        <v>2.828254988343438</v>
      </c>
      <c r="AB1020" s="49">
        <v>2.783587154657774</v>
      </c>
      <c r="AC1020" s="49">
        <v>2.7402839552909439</v>
      </c>
      <c r="AD1020" s="49">
        <v>2.698212932886439</v>
      </c>
      <c r="AE1020" s="49">
        <v>2.657258766389023</v>
      </c>
      <c r="AF1020" s="50">
        <v>2.6173204456356451</v>
      </c>
    </row>
    <row r="1021" spans="1:32" hidden="1">
      <c r="A1021" s="49" t="s">
        <v>1336</v>
      </c>
      <c r="B1021" s="49">
        <v>5.4573647948883446</v>
      </c>
      <c r="C1021" s="49">
        <v>5.1840111468454646</v>
      </c>
      <c r="D1021" s="49">
        <v>4.932621633549104</v>
      </c>
      <c r="E1021" s="49">
        <v>4.6963161220671328</v>
      </c>
      <c r="F1021" s="49">
        <v>4.4707451533959794</v>
      </c>
      <c r="G1021" s="49">
        <v>4.2529779372975343</v>
      </c>
      <c r="H1021" s="49">
        <v>4.0409379327825503</v>
      </c>
      <c r="I1021" s="49">
        <v>3.8330920162201911</v>
      </c>
      <c r="J1021" s="49">
        <v>3.6282680350384262</v>
      </c>
      <c r="K1021" s="49">
        <v>3.4255420708158919</v>
      </c>
      <c r="L1021" s="49">
        <v>3.224165752677099</v>
      </c>
      <c r="M1021" s="49">
        <v>3.1344685222620439</v>
      </c>
      <c r="N1021" s="49">
        <v>3.0565399166477039</v>
      </c>
      <c r="O1021" s="49">
        <v>2.986191208782329</v>
      </c>
      <c r="P1021" s="49">
        <v>2.9216909394108419</v>
      </c>
      <c r="Q1021" s="49">
        <v>2.8619767705329622</v>
      </c>
      <c r="R1021" s="49">
        <v>2.8067054067316879</v>
      </c>
      <c r="S1021" s="49">
        <v>2.7541389325735768</v>
      </c>
      <c r="T1021" s="49">
        <v>2.704427141147697</v>
      </c>
      <c r="U1021" s="49">
        <v>2.657807209226358</v>
      </c>
      <c r="V1021" s="49">
        <v>2.6120524434760122</v>
      </c>
      <c r="W1021" s="49">
        <v>2.5598536815644088</v>
      </c>
      <c r="X1021" s="49">
        <v>2.5097959975640629</v>
      </c>
      <c r="Y1021" s="49">
        <v>2.462759655577031</v>
      </c>
      <c r="Z1021" s="49">
        <v>2.4204806458549641</v>
      </c>
      <c r="AA1021" s="49">
        <v>2.3581605589509631</v>
      </c>
      <c r="AB1021" s="49">
        <v>2.3149754031509242</v>
      </c>
      <c r="AC1021" s="49">
        <v>2.273865204788204</v>
      </c>
      <c r="AD1021" s="49">
        <v>2.2345597258833778</v>
      </c>
      <c r="AE1021" s="49">
        <v>2.1968378481451158</v>
      </c>
      <c r="AF1021" s="50">
        <v>2.1605164543669382</v>
      </c>
    </row>
    <row r="1022" spans="1:32" hidden="1">
      <c r="A1022" s="49" t="s">
        <v>1337</v>
      </c>
      <c r="B1022" s="49">
        <v>6.0218562820955936</v>
      </c>
      <c r="C1022" s="49">
        <v>5.72785033590318</v>
      </c>
      <c r="D1022" s="49">
        <v>5.460774467223894</v>
      </c>
      <c r="E1022" s="49">
        <v>5.2125000756098929</v>
      </c>
      <c r="F1022" s="49">
        <v>4.9779078958153136</v>
      </c>
      <c r="G1022" s="49">
        <v>4.7535662857004866</v>
      </c>
      <c r="H1022" s="49">
        <v>4.5370606059032337</v>
      </c>
      <c r="I1022" s="49">
        <v>4.3266240693105251</v>
      </c>
      <c r="J1022" s="49">
        <v>4.1209211957534837</v>
      </c>
      <c r="K1022" s="49">
        <v>3.9189141183047078</v>
      </c>
      <c r="L1022" s="49">
        <v>3.719776489155826</v>
      </c>
      <c r="M1022" s="49">
        <v>3.6146823693347061</v>
      </c>
      <c r="N1022" s="49">
        <v>3.5239545263981338</v>
      </c>
      <c r="O1022" s="49">
        <v>3.4424751075816542</v>
      </c>
      <c r="P1022" s="49">
        <v>3.3681292265453009</v>
      </c>
      <c r="Q1022" s="49">
        <v>3.2996195510284392</v>
      </c>
      <c r="R1022" s="49">
        <v>3.2365276773531009</v>
      </c>
      <c r="S1022" s="49">
        <v>3.176729411750181</v>
      </c>
      <c r="T1022" s="49">
        <v>3.1204087885766878</v>
      </c>
      <c r="U1022" s="49">
        <v>3.0678567924990938</v>
      </c>
      <c r="V1022" s="49">
        <v>3.0163503968778151</v>
      </c>
      <c r="W1022" s="49">
        <v>2.9569346212917949</v>
      </c>
      <c r="X1022" s="49">
        <v>2.9001255017070071</v>
      </c>
      <c r="Y1022" s="49">
        <v>2.847000865548249</v>
      </c>
      <c r="Z1022" s="49">
        <v>2.799686105440649</v>
      </c>
      <c r="AA1022" s="49">
        <v>2.7278332532711178</v>
      </c>
      <c r="AB1022" s="49">
        <v>2.6793856393370512</v>
      </c>
      <c r="AC1022" s="49">
        <v>2.6334669352833742</v>
      </c>
      <c r="AD1022" s="49">
        <v>2.5897470238193669</v>
      </c>
      <c r="AE1022" s="49">
        <v>2.5479558114235341</v>
      </c>
      <c r="AF1022" s="50">
        <v>2.5078696404838841</v>
      </c>
    </row>
    <row r="1023" spans="1:32" hidden="1">
      <c r="A1023" s="49" t="s">
        <v>1338</v>
      </c>
      <c r="B1023" s="49">
        <v>8.7414638510375937</v>
      </c>
      <c r="C1023" s="49">
        <v>8.1474161315550901</v>
      </c>
      <c r="D1023" s="49">
        <v>7.5970462046256717</v>
      </c>
      <c r="E1023" s="49">
        <v>7.0760685516182846</v>
      </c>
      <c r="F1023" s="49">
        <v>6.5754018929962221</v>
      </c>
      <c r="G1023" s="49">
        <v>6.0889104716593767</v>
      </c>
      <c r="H1023" s="49">
        <v>5.6122395769056261</v>
      </c>
      <c r="I1023" s="49">
        <v>5.1421681157859442</v>
      </c>
      <c r="J1023" s="49">
        <v>4.6762264318096749</v>
      </c>
      <c r="K1023" s="49">
        <v>4.2124593925308922</v>
      </c>
      <c r="L1023" s="49">
        <v>3.7492733957898392</v>
      </c>
      <c r="M1023" s="49">
        <v>3.648427898988698</v>
      </c>
      <c r="N1023" s="49">
        <v>3.5544925805307548</v>
      </c>
      <c r="O1023" s="49">
        <v>3.4651465139927908</v>
      </c>
      <c r="P1023" s="49">
        <v>3.3799705605423149</v>
      </c>
      <c r="Q1023" s="49">
        <v>3.2974864215302628</v>
      </c>
      <c r="R1023" s="49">
        <v>3.2167968220020828</v>
      </c>
      <c r="S1023" s="49">
        <v>3.139783451778154</v>
      </c>
      <c r="T1023" s="49">
        <v>3.0650876400965168</v>
      </c>
      <c r="U1023" s="49">
        <v>2.9929401342041611</v>
      </c>
      <c r="V1023" s="49">
        <v>2.9222393884705151</v>
      </c>
      <c r="W1023" s="49">
        <v>2.8506487526548221</v>
      </c>
      <c r="X1023" s="49">
        <v>2.7798311490213088</v>
      </c>
      <c r="Y1023" s="49">
        <v>2.7114535406867049</v>
      </c>
      <c r="Z1023" s="49">
        <v>2.6516574116647629</v>
      </c>
      <c r="AA1023" s="49">
        <v>2.5543591313471659</v>
      </c>
      <c r="AB1023" s="49">
        <v>2.487694891093899</v>
      </c>
      <c r="AC1023" s="49">
        <v>2.4232319538843452</v>
      </c>
      <c r="AD1023" s="49">
        <v>2.360717937700008</v>
      </c>
      <c r="AE1023" s="49">
        <v>2.2999412996120339</v>
      </c>
      <c r="AF1023" s="50">
        <v>2.240723142845606</v>
      </c>
    </row>
    <row r="1024" spans="1:32" hidden="1">
      <c r="A1024" s="49" t="s">
        <v>1339</v>
      </c>
      <c r="B1024" s="49">
        <v>2.8167997812551042</v>
      </c>
      <c r="C1024" s="49">
        <v>2.7357654246011691</v>
      </c>
      <c r="D1024" s="49">
        <v>2.6635092586957638</v>
      </c>
      <c r="E1024" s="49">
        <v>2.5981108116503342</v>
      </c>
      <c r="F1024" s="49">
        <v>2.5382090625864091</v>
      </c>
      <c r="G1024" s="49">
        <v>2.4828063772912219</v>
      </c>
      <c r="H1024" s="49">
        <v>2.4311509567109759</v>
      </c>
      <c r="I1024" s="49">
        <v>2.382662993374812</v>
      </c>
      <c r="J1024" s="49">
        <v>2.3368864532837348</v>
      </c>
      <c r="K1024" s="49">
        <v>2.2934565447813058</v>
      </c>
      <c r="L1024" s="49">
        <v>2.2520771484215509</v>
      </c>
      <c r="M1024" s="49">
        <v>2.1920041530944441</v>
      </c>
      <c r="N1024" s="49">
        <v>2.1436552521946588</v>
      </c>
      <c r="O1024" s="49">
        <v>2.0968711066500241</v>
      </c>
      <c r="P1024" s="49">
        <v>2.051713233972186</v>
      </c>
      <c r="Q1024" s="49">
        <v>2.0085196372144032</v>
      </c>
      <c r="R1024" s="49">
        <v>1.9661825901843291</v>
      </c>
      <c r="S1024" s="49">
        <v>1.9248675390320049</v>
      </c>
      <c r="T1024" s="49">
        <v>1.886444802843867</v>
      </c>
      <c r="U1024" s="49">
        <v>1.84788667713199</v>
      </c>
      <c r="V1024" s="49">
        <v>1.8094105745675451</v>
      </c>
      <c r="W1024" s="49">
        <v>1.7754501462627921</v>
      </c>
      <c r="X1024" s="49">
        <v>1.742745308989101</v>
      </c>
      <c r="Y1024" s="49">
        <v>1.7107118154300831</v>
      </c>
      <c r="Z1024" s="49">
        <v>1.682310317199226</v>
      </c>
      <c r="AA1024" s="49">
        <v>1.627676723016793</v>
      </c>
      <c r="AB1024" s="49">
        <v>1.593942234020097</v>
      </c>
      <c r="AC1024" s="49">
        <v>1.5612093930338571</v>
      </c>
      <c r="AD1024" s="49">
        <v>1.5293891580720631</v>
      </c>
      <c r="AE1024" s="49">
        <v>1.4984037287357821</v>
      </c>
      <c r="AF1024" s="50">
        <v>1.46818470570958</v>
      </c>
    </row>
    <row r="1025" spans="1:32" hidden="1">
      <c r="A1025" s="49" t="s">
        <v>1340</v>
      </c>
      <c r="B1025" s="49">
        <v>3.42062951629467</v>
      </c>
      <c r="C1025" s="49">
        <v>3.3221211099315648</v>
      </c>
      <c r="D1025" s="49">
        <v>3.2343207840955621</v>
      </c>
      <c r="E1025" s="49">
        <v>3.1548850166570639</v>
      </c>
      <c r="F1025" s="49">
        <v>3.0821529655089459</v>
      </c>
      <c r="G1025" s="49">
        <v>3.0149072203651479</v>
      </c>
      <c r="H1025" s="49">
        <v>2.9522303594146511</v>
      </c>
      <c r="I1025" s="49">
        <v>2.8934148405503701</v>
      </c>
      <c r="J1025" s="49">
        <v>2.8379041621807848</v>
      </c>
      <c r="K1025" s="49">
        <v>2.7852531662243192</v>
      </c>
      <c r="L1025" s="49">
        <v>2.735100496149947</v>
      </c>
      <c r="M1025" s="49">
        <v>2.6621918348555931</v>
      </c>
      <c r="N1025" s="49">
        <v>2.6035746411177052</v>
      </c>
      <c r="O1025" s="49">
        <v>2.5468581189833088</v>
      </c>
      <c r="P1025" s="49">
        <v>2.4921170055776121</v>
      </c>
      <c r="Q1025" s="49">
        <v>2.4397630802899219</v>
      </c>
      <c r="R1025" s="49">
        <v>2.3884455531293698</v>
      </c>
      <c r="S1025" s="49">
        <v>2.338365997233574</v>
      </c>
      <c r="T1025" s="49">
        <v>2.2918039113162072</v>
      </c>
      <c r="U1025" s="49">
        <v>2.2450685266925881</v>
      </c>
      <c r="V1025" s="49">
        <v>2.1984249673389371</v>
      </c>
      <c r="W1025" s="49">
        <v>2.157275314435338</v>
      </c>
      <c r="X1025" s="49">
        <v>2.117655345114251</v>
      </c>
      <c r="Y1025" s="49">
        <v>2.0788531136447141</v>
      </c>
      <c r="Z1025" s="49">
        <v>2.0444768365566541</v>
      </c>
      <c r="AA1025" s="49">
        <v>1.9781307332943829</v>
      </c>
      <c r="AB1025" s="49">
        <v>1.937254125870824</v>
      </c>
      <c r="AC1025" s="49">
        <v>1.897597919671224</v>
      </c>
      <c r="AD1025" s="49">
        <v>1.85905365919388</v>
      </c>
      <c r="AE1025" s="49">
        <v>1.82152658603504</v>
      </c>
      <c r="AF1025" s="50">
        <v>1.7849333963684979</v>
      </c>
    </row>
    <row r="1026" spans="1:32" hidden="1">
      <c r="A1026" s="49" t="s">
        <v>1341</v>
      </c>
      <c r="B1026" s="49">
        <v>4.1416884866647896</v>
      </c>
      <c r="C1026" s="49">
        <v>4.0223799495597854</v>
      </c>
      <c r="D1026" s="49">
        <v>3.916049964069082</v>
      </c>
      <c r="E1026" s="49">
        <v>3.8198593170532051</v>
      </c>
      <c r="F1026" s="49">
        <v>3.7317959049943661</v>
      </c>
      <c r="G1026" s="49">
        <v>3.6503848624203781</v>
      </c>
      <c r="H1026" s="49">
        <v>3.5745147687259302</v>
      </c>
      <c r="I1026" s="49">
        <v>3.5033284752920482</v>
      </c>
      <c r="J1026" s="49">
        <v>3.4361518185794671</v>
      </c>
      <c r="K1026" s="49">
        <v>3.3724455255364458</v>
      </c>
      <c r="L1026" s="49">
        <v>3.311771845709178</v>
      </c>
      <c r="M1026" s="49">
        <v>3.2235013016896801</v>
      </c>
      <c r="N1026" s="49">
        <v>3.152567242884091</v>
      </c>
      <c r="O1026" s="49">
        <v>3.083940633140986</v>
      </c>
      <c r="P1026" s="49">
        <v>3.017712449668819</v>
      </c>
      <c r="Q1026" s="49">
        <v>2.9543826274259439</v>
      </c>
      <c r="R1026" s="49">
        <v>2.8923126060020721</v>
      </c>
      <c r="S1026" s="49">
        <v>2.831747128610985</v>
      </c>
      <c r="T1026" s="49">
        <v>2.775452559447571</v>
      </c>
      <c r="U1026" s="49">
        <v>2.7189505938057472</v>
      </c>
      <c r="V1026" s="49">
        <v>2.6625629023471138</v>
      </c>
      <c r="W1026" s="49">
        <v>2.6128832599964471</v>
      </c>
      <c r="X1026" s="49">
        <v>2.565041782682389</v>
      </c>
      <c r="Y1026" s="49">
        <v>2.5181739804316701</v>
      </c>
      <c r="Z1026" s="49">
        <v>2.4766563117345362</v>
      </c>
      <c r="AA1026" s="49">
        <v>2.3963426839633271</v>
      </c>
      <c r="AB1026" s="49">
        <v>2.3469064590339941</v>
      </c>
      <c r="AC1026" s="49">
        <v>2.2989317483033012</v>
      </c>
      <c r="AD1026" s="49">
        <v>2.2522863429490569</v>
      </c>
      <c r="AE1026" s="49">
        <v>2.2068546779884088</v>
      </c>
      <c r="AF1026" s="50">
        <v>2.1625351050939301</v>
      </c>
    </row>
    <row r="1027" spans="1:32" hidden="1">
      <c r="A1027" s="49" t="s">
        <v>1342</v>
      </c>
      <c r="B1027" s="49">
        <v>4.0594113875351594</v>
      </c>
      <c r="C1027" s="49">
        <v>3.914350935926278</v>
      </c>
      <c r="D1027" s="49">
        <v>3.7925865311075802</v>
      </c>
      <c r="E1027" s="49">
        <v>3.6873882049906812</v>
      </c>
      <c r="F1027" s="49">
        <v>3.5945397016260232</v>
      </c>
      <c r="G1027" s="49">
        <v>3.5112335045850789</v>
      </c>
      <c r="H1027" s="49">
        <v>3.435510694861998</v>
      </c>
      <c r="I1027" s="49">
        <v>3.3659529052732289</v>
      </c>
      <c r="J1027" s="49">
        <v>3.301501802077691</v>
      </c>
      <c r="K1027" s="49">
        <v>3.241347758152183</v>
      </c>
      <c r="L1027" s="49">
        <v>3.1848582531237728</v>
      </c>
      <c r="M1027" s="49">
        <v>3.0806242919681992</v>
      </c>
      <c r="N1027" s="49">
        <v>2.9899816737751239</v>
      </c>
      <c r="O1027" s="49">
        <v>2.9082181998946699</v>
      </c>
      <c r="P1027" s="49">
        <v>2.833359279793445</v>
      </c>
      <c r="Q1027" s="49">
        <v>2.7641825583918589</v>
      </c>
      <c r="R1027" s="49">
        <v>2.700259750363089</v>
      </c>
      <c r="S1027" s="49">
        <v>2.6396640990544928</v>
      </c>
      <c r="T1027" s="49">
        <v>2.5825231436828942</v>
      </c>
      <c r="U1027" s="49">
        <v>2.529056738821494</v>
      </c>
      <c r="V1027" s="49">
        <v>2.476849406084491</v>
      </c>
      <c r="W1027" s="49">
        <v>2.418126358288029</v>
      </c>
      <c r="X1027" s="49">
        <v>2.3620370853206238</v>
      </c>
      <c r="Y1027" s="49">
        <v>2.309488952629843</v>
      </c>
      <c r="Z1027" s="49">
        <v>2.2622829291628701</v>
      </c>
      <c r="AA1027" s="49">
        <v>2.1942534785105519</v>
      </c>
      <c r="AB1027" s="49">
        <v>2.1467194261305438</v>
      </c>
      <c r="AC1027" s="49">
        <v>2.101638923795965</v>
      </c>
      <c r="AD1027" s="49">
        <v>2.0587074570157742</v>
      </c>
      <c r="AE1027" s="49">
        <v>2.017675226969287</v>
      </c>
      <c r="AF1027" s="50">
        <v>1.978334812830157</v>
      </c>
    </row>
    <row r="1028" spans="1:32" hidden="1">
      <c r="A1028" s="49" t="s">
        <v>1343</v>
      </c>
      <c r="B1028" s="49">
        <v>4.9319635616711039</v>
      </c>
      <c r="C1028" s="49">
        <v>4.7531230595087761</v>
      </c>
      <c r="D1028" s="49">
        <v>4.6036696946621456</v>
      </c>
      <c r="E1028" s="49">
        <v>4.4751084431271257</v>
      </c>
      <c r="F1028" s="49">
        <v>4.362117306497499</v>
      </c>
      <c r="G1028" s="49">
        <v>4.2611525191453516</v>
      </c>
      <c r="H1028" s="49">
        <v>4.1697414880122166</v>
      </c>
      <c r="I1028" s="49">
        <v>4.0860939505918719</v>
      </c>
      <c r="J1028" s="49">
        <v>4.0088741088958404</v>
      </c>
      <c r="K1028" s="49">
        <v>3.9370601030357499</v>
      </c>
      <c r="L1028" s="49">
        <v>3.8698536316363348</v>
      </c>
      <c r="M1028" s="49">
        <v>3.7427726277883751</v>
      </c>
      <c r="N1028" s="49">
        <v>3.632803639816292</v>
      </c>
      <c r="O1028" s="49">
        <v>3.5340017345279962</v>
      </c>
      <c r="P1028" s="49">
        <v>3.4438767924487692</v>
      </c>
      <c r="Q1028" s="49">
        <v>3.3608877924716229</v>
      </c>
      <c r="R1028" s="49">
        <v>3.2844960440077622</v>
      </c>
      <c r="S1028" s="49">
        <v>3.212270051718435</v>
      </c>
      <c r="T1028" s="49">
        <v>3.144372358263491</v>
      </c>
      <c r="U1028" s="49">
        <v>3.0810821768004391</v>
      </c>
      <c r="V1028" s="49">
        <v>3.0193494403766512</v>
      </c>
      <c r="W1028" s="49">
        <v>2.9493074267328332</v>
      </c>
      <c r="X1028" s="49">
        <v>2.88256668468417</v>
      </c>
      <c r="Y1028" s="49">
        <v>2.820275431351086</v>
      </c>
      <c r="Z1028" s="49">
        <v>2.764711969627287</v>
      </c>
      <c r="AA1028" s="49">
        <v>2.6828019458811849</v>
      </c>
      <c r="AB1028" s="49">
        <v>2.6267753279209218</v>
      </c>
      <c r="AC1028" s="49">
        <v>2.5738288072027271</v>
      </c>
      <c r="AD1028" s="49">
        <v>2.5235786846552668</v>
      </c>
      <c r="AE1028" s="49">
        <v>2.4757102736074001</v>
      </c>
      <c r="AF1028" s="50">
        <v>2.4299623356733941</v>
      </c>
    </row>
    <row r="1029" spans="1:32" hidden="1">
      <c r="A1029" s="49" t="s">
        <v>1344</v>
      </c>
      <c r="B1029" s="49">
        <v>4.6524579387801603</v>
      </c>
      <c r="C1029" s="49">
        <v>4.4186255262728906</v>
      </c>
      <c r="D1029" s="49">
        <v>4.2223423515113696</v>
      </c>
      <c r="E1029" s="49">
        <v>4.052658533163795</v>
      </c>
      <c r="F1029" s="49">
        <v>3.902701065079015</v>
      </c>
      <c r="G1029" s="49">
        <v>3.7679018081471618</v>
      </c>
      <c r="H1029" s="49">
        <v>3.6450860853622502</v>
      </c>
      <c r="I1029" s="49">
        <v>3.531967244020807</v>
      </c>
      <c r="J1029" s="49">
        <v>3.4268491452675049</v>
      </c>
      <c r="K1029" s="49">
        <v>3.3284423577760611</v>
      </c>
      <c r="L1029" s="49">
        <v>3.235745946572524</v>
      </c>
      <c r="M1029" s="49">
        <v>3.1253464550253098</v>
      </c>
      <c r="N1029" s="49">
        <v>3.0230566894704269</v>
      </c>
      <c r="O1029" s="49">
        <v>2.9263180813602561</v>
      </c>
      <c r="P1029" s="49">
        <v>2.834615557672397</v>
      </c>
      <c r="Q1029" s="49">
        <v>2.7463360422324579</v>
      </c>
      <c r="R1029" s="49">
        <v>2.6605000529619791</v>
      </c>
      <c r="S1029" s="49">
        <v>2.579025189864947</v>
      </c>
      <c r="T1029" s="49">
        <v>2.5004523337045659</v>
      </c>
      <c r="U1029" s="49">
        <v>2.4249806026696352</v>
      </c>
      <c r="V1029" s="49">
        <v>2.351443208561784</v>
      </c>
      <c r="W1029" s="49">
        <v>2.2776149222328419</v>
      </c>
      <c r="X1029" s="49">
        <v>2.204949555753775</v>
      </c>
      <c r="Y1029" s="49">
        <v>2.1351145467420909</v>
      </c>
      <c r="Z1029" s="49">
        <v>2.0742459084336189</v>
      </c>
      <c r="AA1029" s="49">
        <v>1.976107941478157</v>
      </c>
      <c r="AB1029" s="49">
        <v>1.9090769976712521</v>
      </c>
      <c r="AC1029" s="49">
        <v>1.844542260544314</v>
      </c>
      <c r="AD1029" s="49">
        <v>1.782221955865233</v>
      </c>
      <c r="AE1029" s="49">
        <v>1.721879133985456</v>
      </c>
      <c r="AF1029" s="50">
        <v>1.6633127175359901</v>
      </c>
    </row>
    <row r="1030" spans="1:32" hidden="1">
      <c r="A1030" s="49" t="s">
        <v>1345</v>
      </c>
      <c r="B1030" s="49">
        <v>4.1622283190119047</v>
      </c>
      <c r="C1030" s="49">
        <v>3.960640906632297</v>
      </c>
      <c r="D1030" s="49">
        <v>3.7662677505232942</v>
      </c>
      <c r="E1030" s="49">
        <v>3.5769152722371071</v>
      </c>
      <c r="F1030" s="49">
        <v>3.3909845624085282</v>
      </c>
      <c r="G1030" s="49">
        <v>3.2072608392039399</v>
      </c>
      <c r="H1030" s="49">
        <v>3.024786795698895</v>
      </c>
      <c r="I1030" s="49">
        <v>2.842782676576697</v>
      </c>
      <c r="J1030" s="49">
        <v>2.6605937565352069</v>
      </c>
      <c r="K1030" s="49">
        <v>2.4776545841290432</v>
      </c>
      <c r="L1030" s="49">
        <v>2.2934638537460348</v>
      </c>
      <c r="M1030" s="49">
        <v>2.2431738986599421</v>
      </c>
      <c r="N1030" s="49">
        <v>2.2029353556876798</v>
      </c>
      <c r="O1030" s="49">
        <v>2.1638180093830561</v>
      </c>
      <c r="P1030" s="49">
        <v>2.1258922224951711</v>
      </c>
      <c r="Q1030" s="49">
        <v>2.0894765866020082</v>
      </c>
      <c r="R1030" s="49">
        <v>2.0535947107411481</v>
      </c>
      <c r="S1030" s="49">
        <v>2.018404636822865</v>
      </c>
      <c r="T1030" s="49">
        <v>1.9856080908492491</v>
      </c>
      <c r="U1030" s="49">
        <v>1.952484855955072</v>
      </c>
      <c r="V1030" s="49">
        <v>1.919232807567985</v>
      </c>
      <c r="W1030" s="49">
        <v>1.889790267555479</v>
      </c>
      <c r="X1030" s="49">
        <v>1.8613275700121461</v>
      </c>
      <c r="Y1030" s="49">
        <v>1.833319728917981</v>
      </c>
      <c r="Z1030" s="49">
        <v>1.8084989429373599</v>
      </c>
      <c r="AA1030" s="49">
        <v>1.759326720087856</v>
      </c>
      <c r="AB1030" s="49">
        <v>1.7292314443132939</v>
      </c>
      <c r="AC1030" s="49">
        <v>1.699905731600321</v>
      </c>
      <c r="AD1030" s="49">
        <v>1.6712759265015129</v>
      </c>
      <c r="AE1030" s="49">
        <v>1.64327791110751</v>
      </c>
      <c r="AF1030" s="50">
        <v>1.6158555335467151</v>
      </c>
    </row>
    <row r="1031" spans="1:32" hidden="1">
      <c r="A1031" s="49" t="s">
        <v>1346</v>
      </c>
      <c r="B1031" s="49">
        <v>4.9652526376416333</v>
      </c>
      <c r="C1031" s="49">
        <v>4.7305311147726874</v>
      </c>
      <c r="D1031" s="49">
        <v>4.5043626415431568</v>
      </c>
      <c r="E1031" s="49">
        <v>4.2839519919350586</v>
      </c>
      <c r="F1031" s="49">
        <v>4.0672418010205309</v>
      </c>
      <c r="G1031" s="49">
        <v>3.8526486644935369</v>
      </c>
      <c r="H1031" s="49">
        <v>3.638904028794923</v>
      </c>
      <c r="I1031" s="49">
        <v>3.4249534037636158</v>
      </c>
      <c r="J1031" s="49">
        <v>3.2098897193121698</v>
      </c>
      <c r="K1031" s="49">
        <v>2.9929075103614968</v>
      </c>
      <c r="L1031" s="49">
        <v>2.773270235617288</v>
      </c>
      <c r="M1031" s="49">
        <v>2.7124151784818551</v>
      </c>
      <c r="N1031" s="49">
        <v>2.6638644022332261</v>
      </c>
      <c r="O1031" s="49">
        <v>2.6166830407797881</v>
      </c>
      <c r="P1031" s="49">
        <v>2.5709571283049879</v>
      </c>
      <c r="Q1031" s="49">
        <v>2.5270765813355549</v>
      </c>
      <c r="R1031" s="49">
        <v>2.48384592203861</v>
      </c>
      <c r="S1031" s="49">
        <v>2.441458579423597</v>
      </c>
      <c r="T1031" s="49">
        <v>2.4019976234315119</v>
      </c>
      <c r="U1031" s="49">
        <v>2.362132988213463</v>
      </c>
      <c r="V1031" s="49">
        <v>2.3221069484081971</v>
      </c>
      <c r="W1031" s="49">
        <v>2.2867216812068851</v>
      </c>
      <c r="X1031" s="49">
        <v>2.2525382582088209</v>
      </c>
      <c r="Y1031" s="49">
        <v>2.2189142456781612</v>
      </c>
      <c r="Z1031" s="49">
        <v>2.189195289118572</v>
      </c>
      <c r="AA1031" s="49">
        <v>2.1296596774236121</v>
      </c>
      <c r="AB1031" s="49">
        <v>2.0934852657265228</v>
      </c>
      <c r="AC1031" s="49">
        <v>2.058255652515435</v>
      </c>
      <c r="AD1031" s="49">
        <v>2.0238808992576649</v>
      </c>
      <c r="AE1031" s="49">
        <v>1.9902827239385039</v>
      </c>
      <c r="AF1031" s="50">
        <v>1.9573925804216989</v>
      </c>
    </row>
    <row r="1032" spans="1:32" hidden="1">
      <c r="A1032" s="49" t="s">
        <v>1347</v>
      </c>
      <c r="B1032" s="49">
        <v>5.9415918849521283</v>
      </c>
      <c r="C1032" s="49">
        <v>5.6644560098527341</v>
      </c>
      <c r="D1032" s="49">
        <v>5.397695013296258</v>
      </c>
      <c r="E1032" s="49">
        <v>5.1378366422499884</v>
      </c>
      <c r="F1032" s="49">
        <v>4.8823137590008683</v>
      </c>
      <c r="G1032" s="49">
        <v>4.6291386871439544</v>
      </c>
      <c r="H1032" s="49">
        <v>4.376706570534969</v>
      </c>
      <c r="I1032" s="49">
        <v>4.1236704847908996</v>
      </c>
      <c r="J1032" s="49">
        <v>3.8688584973183699</v>
      </c>
      <c r="K1032" s="49">
        <v>3.6112162505981278</v>
      </c>
      <c r="L1032" s="49">
        <v>3.3497655643807138</v>
      </c>
      <c r="M1032" s="49">
        <v>3.2762089917343609</v>
      </c>
      <c r="N1032" s="49">
        <v>3.2176842710683462</v>
      </c>
      <c r="O1032" s="49">
        <v>3.1608293682224149</v>
      </c>
      <c r="P1032" s="49">
        <v>3.10574932609136</v>
      </c>
      <c r="Q1032" s="49">
        <v>3.0529204698972272</v>
      </c>
      <c r="R1032" s="49">
        <v>3.0008820388641868</v>
      </c>
      <c r="S1032" s="49">
        <v>2.9498703329990339</v>
      </c>
      <c r="T1032" s="49">
        <v>2.9024303043584019</v>
      </c>
      <c r="U1032" s="49">
        <v>2.8544933136003201</v>
      </c>
      <c r="V1032" s="49">
        <v>2.8063554008049572</v>
      </c>
      <c r="W1032" s="49">
        <v>2.7639636135657661</v>
      </c>
      <c r="X1032" s="49">
        <v>2.7230034199702939</v>
      </c>
      <c r="Y1032" s="49">
        <v>2.6826884882661211</v>
      </c>
      <c r="Z1032" s="49">
        <v>2.6470958367525248</v>
      </c>
      <c r="AA1032" s="49">
        <v>2.5751314785076169</v>
      </c>
      <c r="AB1032" s="49">
        <v>2.5316105121451158</v>
      </c>
      <c r="AC1032" s="49">
        <v>2.4892037397266371</v>
      </c>
      <c r="AD1032" s="49">
        <v>2.4477993851721629</v>
      </c>
      <c r="AE1032" s="49">
        <v>2.4073000299054601</v>
      </c>
      <c r="AF1032" s="50">
        <v>2.3676202448977599</v>
      </c>
    </row>
    <row r="1033" spans="1:32" hidden="1">
      <c r="A1033" s="49" t="s">
        <v>1348</v>
      </c>
      <c r="B1033" s="49">
        <v>5.2238726590234723</v>
      </c>
      <c r="C1033" s="49">
        <v>4.9598098938550237</v>
      </c>
      <c r="D1033" s="49">
        <v>4.7165911299286414</v>
      </c>
      <c r="E1033" s="49">
        <v>4.4877638766504351</v>
      </c>
      <c r="F1033" s="49">
        <v>4.269254426501397</v>
      </c>
      <c r="G1033" s="49">
        <v>4.0583229850198457</v>
      </c>
      <c r="H1033" s="49">
        <v>3.8530333766825291</v>
      </c>
      <c r="I1033" s="49">
        <v>3.651961049573079</v>
      </c>
      <c r="J1033" s="49">
        <v>3.4540217260581949</v>
      </c>
      <c r="K1033" s="49">
        <v>3.2583655626341552</v>
      </c>
      <c r="L1033" s="49">
        <v>3.064308949773948</v>
      </c>
      <c r="M1033" s="49">
        <v>2.979200194479906</v>
      </c>
      <c r="N1033" s="49">
        <v>2.9052036196112181</v>
      </c>
      <c r="O1033" s="49">
        <v>2.8383656144985712</v>
      </c>
      <c r="P1033" s="49">
        <v>2.7770523071933511</v>
      </c>
      <c r="Q1033" s="49">
        <v>2.720261385435947</v>
      </c>
      <c r="R1033" s="49">
        <v>2.6676694779076859</v>
      </c>
      <c r="S1033" s="49">
        <v>2.6176356385232018</v>
      </c>
      <c r="T1033" s="49">
        <v>2.570301882096198</v>
      </c>
      <c r="U1033" s="49">
        <v>2.5258928284336042</v>
      </c>
      <c r="V1033" s="49">
        <v>2.4823050662178661</v>
      </c>
      <c r="W1033" s="49">
        <v>2.4326241503813901</v>
      </c>
      <c r="X1033" s="49">
        <v>2.3849692204707309</v>
      </c>
      <c r="Y1033" s="49">
        <v>2.3401724122021328</v>
      </c>
      <c r="Z1033" s="49">
        <v>2.2998747491135312</v>
      </c>
      <c r="AA1033" s="49">
        <v>2.2406393795203088</v>
      </c>
      <c r="AB1033" s="49">
        <v>2.199491356737088</v>
      </c>
      <c r="AC1033" s="49">
        <v>2.16030799612026</v>
      </c>
      <c r="AD1033" s="49">
        <v>2.1228341187733908</v>
      </c>
      <c r="AE1033" s="49">
        <v>2.0868609316933751</v>
      </c>
      <c r="AF1033" s="50">
        <v>2.0522155276332068</v>
      </c>
    </row>
    <row r="1034" spans="1:32" hidden="1">
      <c r="A1034" s="49" t="s">
        <v>1349</v>
      </c>
      <c r="B1034" s="49">
        <v>5.8868500543663087</v>
      </c>
      <c r="C1034" s="49">
        <v>5.5974414828210666</v>
      </c>
      <c r="D1034" s="49">
        <v>5.3342742321808529</v>
      </c>
      <c r="E1034" s="49">
        <v>5.0894988182950804</v>
      </c>
      <c r="F1034" s="49">
        <v>4.8581755753090228</v>
      </c>
      <c r="G1034" s="49">
        <v>4.6369968449143144</v>
      </c>
      <c r="H1034" s="49">
        <v>4.4236386611802443</v>
      </c>
      <c r="I1034" s="49">
        <v>4.2164039012392909</v>
      </c>
      <c r="J1034" s="49">
        <v>4.0140129755607044</v>
      </c>
      <c r="K1034" s="49">
        <v>3.81547461932223</v>
      </c>
      <c r="L1034" s="49">
        <v>3.6200027035090732</v>
      </c>
      <c r="M1034" s="49">
        <v>3.5178135082811131</v>
      </c>
      <c r="N1034" s="49">
        <v>3.4295612498336592</v>
      </c>
      <c r="O1034" s="49">
        <v>3.350281809566837</v>
      </c>
      <c r="P1034" s="49">
        <v>3.2779240347710341</v>
      </c>
      <c r="Q1034" s="49">
        <v>3.2112297662350429</v>
      </c>
      <c r="R1034" s="49">
        <v>3.1497935042261611</v>
      </c>
      <c r="S1034" s="49">
        <v>3.0915545619446578</v>
      </c>
      <c r="T1034" s="49">
        <v>3.0366917678600962</v>
      </c>
      <c r="U1034" s="49">
        <v>2.9854877526458181</v>
      </c>
      <c r="V1034" s="49">
        <v>2.935300406764342</v>
      </c>
      <c r="W1034" s="49">
        <v>2.8774271703461061</v>
      </c>
      <c r="X1034" s="49">
        <v>2.822087635226973</v>
      </c>
      <c r="Y1034" s="49">
        <v>2.7703285573337859</v>
      </c>
      <c r="Z1034" s="49">
        <v>2.7242139365908269</v>
      </c>
      <c r="AA1034" s="49">
        <v>2.6542834257728858</v>
      </c>
      <c r="AB1034" s="49">
        <v>2.6070781323985579</v>
      </c>
      <c r="AC1034" s="49">
        <v>2.5623336600029609</v>
      </c>
      <c r="AD1034" s="49">
        <v>2.5197300365301838</v>
      </c>
      <c r="AE1034" s="49">
        <v>2.4790054765467588</v>
      </c>
      <c r="AF1034" s="50">
        <v>2.4399432084543449</v>
      </c>
    </row>
    <row r="1035" spans="1:32" hidden="1">
      <c r="A1035" s="49" t="s">
        <v>1350</v>
      </c>
      <c r="B1035" s="49">
        <v>8.7967954068354501</v>
      </c>
      <c r="C1035" s="49">
        <v>8.2009939436609649</v>
      </c>
      <c r="D1035" s="49">
        <v>7.6492903118277864</v>
      </c>
      <c r="E1035" s="49">
        <v>7.1270510689324276</v>
      </c>
      <c r="F1035" s="49">
        <v>6.6249564219470134</v>
      </c>
      <c r="G1035" s="49">
        <v>6.1366927052629787</v>
      </c>
      <c r="H1035" s="49">
        <v>5.6577625264668976</v>
      </c>
      <c r="I1035" s="49">
        <v>5.1848230400617119</v>
      </c>
      <c r="J1035" s="49">
        <v>4.7152951497277877</v>
      </c>
      <c r="K1035" s="49">
        <v>4.2471210807291202</v>
      </c>
      <c r="L1035" s="49">
        <v>3.778607648280301</v>
      </c>
      <c r="M1035" s="49">
        <v>3.677078519458111</v>
      </c>
      <c r="N1035" s="49">
        <v>3.5824829865542052</v>
      </c>
      <c r="O1035" s="49">
        <v>3.4924927338813689</v>
      </c>
      <c r="P1035" s="49">
        <v>3.4066875227203059</v>
      </c>
      <c r="Q1035" s="49">
        <v>3.323584236979273</v>
      </c>
      <c r="R1035" s="49">
        <v>3.2422826550979331</v>
      </c>
      <c r="S1035" s="49">
        <v>3.1646712000856581</v>
      </c>
      <c r="T1035" s="49">
        <v>3.0893866466225051</v>
      </c>
      <c r="U1035" s="49">
        <v>3.016660717764688</v>
      </c>
      <c r="V1035" s="49">
        <v>2.9453880764977809</v>
      </c>
      <c r="W1035" s="49">
        <v>2.8732318597379471</v>
      </c>
      <c r="X1035" s="49">
        <v>2.8018521020403062</v>
      </c>
      <c r="Y1035" s="49">
        <v>2.7329213462851012</v>
      </c>
      <c r="Z1035" s="49">
        <v>2.672601206574408</v>
      </c>
      <c r="AA1035" s="49">
        <v>2.574655201020438</v>
      </c>
      <c r="AB1035" s="49">
        <v>2.5074460199892452</v>
      </c>
      <c r="AC1035" s="49">
        <v>2.4424454278118248</v>
      </c>
      <c r="AD1035" s="49">
        <v>2.3793998819509952</v>
      </c>
      <c r="AE1035" s="49">
        <v>2.318096864079815</v>
      </c>
      <c r="AF1035" s="50">
        <v>2.258356650337511</v>
      </c>
    </row>
    <row r="1036" spans="1:32" hidden="1">
      <c r="A1036" s="49" t="s">
        <v>1351</v>
      </c>
      <c r="B1036" s="49">
        <v>5.2852213774655743</v>
      </c>
      <c r="C1036" s="49">
        <v>5.1298908173922122</v>
      </c>
      <c r="D1036" s="49">
        <v>4.9925324049161484</v>
      </c>
      <c r="E1036" s="49">
        <v>4.869206007457195</v>
      </c>
      <c r="F1036" s="49">
        <v>4.7571194332988096</v>
      </c>
      <c r="G1036" s="49">
        <v>4.6542261123708411</v>
      </c>
      <c r="H1036" s="49">
        <v>4.5589838866262049</v>
      </c>
      <c r="I1036" s="49">
        <v>4.470203488830963</v>
      </c>
      <c r="J1036" s="49">
        <v>4.386949604096694</v>
      </c>
      <c r="K1036" s="49">
        <v>4.3084741203224608</v>
      </c>
      <c r="L1036" s="49">
        <v>4.2341698178932567</v>
      </c>
      <c r="M1036" s="49">
        <v>4.122469961974379</v>
      </c>
      <c r="N1036" s="49">
        <v>4.0347555530060157</v>
      </c>
      <c r="O1036" s="49">
        <v>3.9501542136904622</v>
      </c>
      <c r="P1036" s="49">
        <v>3.8687950969179168</v>
      </c>
      <c r="Q1036" s="49">
        <v>3.7913759710213699</v>
      </c>
      <c r="R1036" s="49">
        <v>3.7156216178142909</v>
      </c>
      <c r="S1036" s="49">
        <v>3.6418742971275782</v>
      </c>
      <c r="T1036" s="49">
        <v>3.5739839459469849</v>
      </c>
      <c r="U1036" s="49">
        <v>3.505724481224862</v>
      </c>
      <c r="V1036" s="49">
        <v>3.437544251139304</v>
      </c>
      <c r="W1036" s="49">
        <v>3.3784487207590939</v>
      </c>
      <c r="X1036" s="49">
        <v>3.3218550994408198</v>
      </c>
      <c r="Y1036" s="49">
        <v>3.266562000997113</v>
      </c>
      <c r="Z1036" s="49">
        <v>3.218665854050653</v>
      </c>
      <c r="AA1036" s="49">
        <v>3.1166779992983531</v>
      </c>
      <c r="AB1036" s="49">
        <v>3.057637557343956</v>
      </c>
      <c r="AC1036" s="49">
        <v>3.0005799602054841</v>
      </c>
      <c r="AD1036" s="49">
        <v>2.9453227857694069</v>
      </c>
      <c r="AE1036" s="49">
        <v>2.8917066378385781</v>
      </c>
      <c r="AF1036" s="50">
        <v>2.8395913671429338</v>
      </c>
    </row>
    <row r="1037" spans="1:32" hidden="1">
      <c r="A1037" s="49" t="s">
        <v>1352</v>
      </c>
      <c r="B1037" s="49">
        <v>4.7865173307068396</v>
      </c>
      <c r="C1037" s="49">
        <v>4.6153842704393693</v>
      </c>
      <c r="D1037" s="49">
        <v>4.4717574451793132</v>
      </c>
      <c r="E1037" s="49">
        <v>4.3476904233364291</v>
      </c>
      <c r="F1037" s="49">
        <v>4.2382048486843527</v>
      </c>
      <c r="G1037" s="49">
        <v>4.1399857396365691</v>
      </c>
      <c r="H1037" s="49">
        <v>4.0507200992813548</v>
      </c>
      <c r="I1037" s="49">
        <v>3.9687331893391402</v>
      </c>
      <c r="J1037" s="49">
        <v>3.892775382382482</v>
      </c>
      <c r="K1037" s="49">
        <v>3.8218907122545041</v>
      </c>
      <c r="L1037" s="49">
        <v>3.7553323322466201</v>
      </c>
      <c r="M1037" s="49">
        <v>3.6324106754581309</v>
      </c>
      <c r="N1037" s="49">
        <v>3.525535482021811</v>
      </c>
      <c r="O1037" s="49">
        <v>3.429142290833699</v>
      </c>
      <c r="P1037" s="49">
        <v>3.3408992539663229</v>
      </c>
      <c r="Q1037" s="49">
        <v>3.2593628171040092</v>
      </c>
      <c r="R1037" s="49">
        <v>3.1840270257611119</v>
      </c>
      <c r="S1037" s="49">
        <v>3.1126168723585348</v>
      </c>
      <c r="T1037" s="49">
        <v>3.0452827672918281</v>
      </c>
      <c r="U1037" s="49">
        <v>2.9822840889143318</v>
      </c>
      <c r="V1037" s="49">
        <v>2.920769113727034</v>
      </c>
      <c r="W1037" s="49">
        <v>2.8516026984386591</v>
      </c>
      <c r="X1037" s="49">
        <v>2.7855319882938421</v>
      </c>
      <c r="Y1037" s="49">
        <v>2.7236270430433231</v>
      </c>
      <c r="Z1037" s="49">
        <v>2.6680118914364348</v>
      </c>
      <c r="AA1037" s="49">
        <v>2.5878124678301142</v>
      </c>
      <c r="AB1037" s="49">
        <v>2.5317830437304809</v>
      </c>
      <c r="AC1037" s="49">
        <v>2.4786332678051979</v>
      </c>
      <c r="AD1037" s="49">
        <v>2.4280031865332479</v>
      </c>
      <c r="AE1037" s="49">
        <v>2.379597520314447</v>
      </c>
      <c r="AF1037" s="50">
        <v>2.3331710806839672</v>
      </c>
    </row>
    <row r="1038" spans="1:32" hidden="1">
      <c r="A1038" s="49" t="s">
        <v>1353</v>
      </c>
      <c r="B1038" s="49">
        <v>6.6107078983166909</v>
      </c>
      <c r="C1038" s="49">
        <v>6.3708997443436948</v>
      </c>
      <c r="D1038" s="49">
        <v>6.1705236361447549</v>
      </c>
      <c r="E1038" s="49">
        <v>5.9981795248486351</v>
      </c>
      <c r="F1038" s="49">
        <v>5.8467254130168236</v>
      </c>
      <c r="G1038" s="49">
        <v>5.7114056219075477</v>
      </c>
      <c r="H1038" s="49">
        <v>5.5889019526065651</v>
      </c>
      <c r="I1038" s="49">
        <v>5.4768118774885899</v>
      </c>
      <c r="J1038" s="49">
        <v>5.3733427528753648</v>
      </c>
      <c r="K1038" s="49">
        <v>5.2771232372281087</v>
      </c>
      <c r="L1038" s="49">
        <v>5.1870820041968937</v>
      </c>
      <c r="M1038" s="49">
        <v>5.0167365068821699</v>
      </c>
      <c r="N1038" s="49">
        <v>4.8693439638198699</v>
      </c>
      <c r="O1038" s="49">
        <v>4.7369277961931289</v>
      </c>
      <c r="P1038" s="49">
        <v>4.6161464595821888</v>
      </c>
      <c r="Q1038" s="49">
        <v>4.5049318737382293</v>
      </c>
      <c r="R1038" s="49">
        <v>4.4025605355559563</v>
      </c>
      <c r="S1038" s="49">
        <v>4.3057707330648904</v>
      </c>
      <c r="T1038" s="49">
        <v>4.2147798768107876</v>
      </c>
      <c r="U1038" s="49">
        <v>4.1299617769002506</v>
      </c>
      <c r="V1038" s="49">
        <v>4.0472260691549318</v>
      </c>
      <c r="W1038" s="49">
        <v>3.953408841046095</v>
      </c>
      <c r="X1038" s="49">
        <v>3.8639947287129348</v>
      </c>
      <c r="Y1038" s="49">
        <v>3.780521160823004</v>
      </c>
      <c r="Z1038" s="49">
        <v>3.7060389857833411</v>
      </c>
      <c r="AA1038" s="49">
        <v>3.596229685589468</v>
      </c>
      <c r="AB1038" s="49">
        <v>3.5210798168507549</v>
      </c>
      <c r="AC1038" s="49">
        <v>3.4500301157098212</v>
      </c>
      <c r="AD1038" s="49">
        <v>3.3825652139867168</v>
      </c>
      <c r="AE1038" s="49">
        <v>3.3182624415593942</v>
      </c>
      <c r="AF1038" s="50">
        <v>3.2567709214838541</v>
      </c>
    </row>
    <row r="1039" spans="1:32" hidden="1">
      <c r="A1039" s="49" t="s">
        <v>1354</v>
      </c>
      <c r="B1039" s="49">
        <v>2.9419286460002398</v>
      </c>
      <c r="C1039" s="49">
        <v>2.794679282722818</v>
      </c>
      <c r="D1039" s="49">
        <v>2.6710293503180038</v>
      </c>
      <c r="E1039" s="49">
        <v>2.5640934763616992</v>
      </c>
      <c r="F1039" s="49">
        <v>2.4695496999543551</v>
      </c>
      <c r="G1039" s="49">
        <v>2.3845253640768429</v>
      </c>
      <c r="H1039" s="49">
        <v>2.307024067464202</v>
      </c>
      <c r="I1039" s="49">
        <v>2.2356078559599761</v>
      </c>
      <c r="J1039" s="49">
        <v>2.169210146336745</v>
      </c>
      <c r="K1039" s="49">
        <v>2.107020143027575</v>
      </c>
      <c r="L1039" s="49">
        <v>2.0484085000478101</v>
      </c>
      <c r="M1039" s="49">
        <v>1.978612795031137</v>
      </c>
      <c r="N1039" s="49">
        <v>1.9139022503661061</v>
      </c>
      <c r="O1039" s="49">
        <v>1.852674379446978</v>
      </c>
      <c r="P1039" s="49">
        <v>1.794606354024761</v>
      </c>
      <c r="Q1039" s="49">
        <v>1.73868790717018</v>
      </c>
      <c r="R1039" s="49">
        <v>1.684305569072029</v>
      </c>
      <c r="S1039" s="49">
        <v>1.632659736359438</v>
      </c>
      <c r="T1039" s="49">
        <v>1.5828366432390999</v>
      </c>
      <c r="U1039" s="49">
        <v>1.534960753036865</v>
      </c>
      <c r="V1039" s="49">
        <v>1.488301419852545</v>
      </c>
      <c r="W1039" s="49">
        <v>1.441442855884473</v>
      </c>
      <c r="X1039" s="49">
        <v>1.39532514437486</v>
      </c>
      <c r="Y1039" s="49">
        <v>1.350993173941883</v>
      </c>
      <c r="Z1039" s="49">
        <v>1.312293402087495</v>
      </c>
      <c r="AA1039" s="49">
        <v>1.2502466314809</v>
      </c>
      <c r="AB1039" s="49">
        <v>1.2077076397592179</v>
      </c>
      <c r="AC1039" s="49">
        <v>1.1667472662355409</v>
      </c>
      <c r="AD1039" s="49">
        <v>1.1271897596650191</v>
      </c>
      <c r="AE1039" s="49">
        <v>1.08888733722645</v>
      </c>
      <c r="AF1039" s="50">
        <v>1.051714599051301</v>
      </c>
    </row>
    <row r="1040" spans="1:32" hidden="1">
      <c r="A1040" s="49" t="s">
        <v>1355</v>
      </c>
      <c r="B1040" s="49">
        <v>3.0871951376983011</v>
      </c>
      <c r="C1040" s="49">
        <v>2.932289587164064</v>
      </c>
      <c r="D1040" s="49">
        <v>2.8022700529719091</v>
      </c>
      <c r="E1040" s="49">
        <v>2.689873809725591</v>
      </c>
      <c r="F1040" s="49">
        <v>2.590541961825394</v>
      </c>
      <c r="G1040" s="49">
        <v>2.5012443373816189</v>
      </c>
      <c r="H1040" s="49">
        <v>2.4198750556852802</v>
      </c>
      <c r="I1040" s="49">
        <v>2.3449173077335068</v>
      </c>
      <c r="J1040" s="49">
        <v>2.2752460281789331</v>
      </c>
      <c r="K1040" s="49">
        <v>2.2100059761292372</v>
      </c>
      <c r="L1040" s="49">
        <v>2.148533320848387</v>
      </c>
      <c r="M1040" s="49">
        <v>2.0752890770162971</v>
      </c>
      <c r="N1040" s="49">
        <v>2.0073970003599282</v>
      </c>
      <c r="O1040" s="49">
        <v>1.9431700408278421</v>
      </c>
      <c r="P1040" s="49">
        <v>1.8822686873942189</v>
      </c>
      <c r="Q1040" s="49">
        <v>1.8236292192168511</v>
      </c>
      <c r="R1040" s="49">
        <v>1.7666056894622031</v>
      </c>
      <c r="S1040" s="49">
        <v>1.7124629261552531</v>
      </c>
      <c r="T1040" s="49">
        <v>1.6602386385061521</v>
      </c>
      <c r="U1040" s="49">
        <v>1.6100642246783481</v>
      </c>
      <c r="V1040" s="49">
        <v>1.561170104242124</v>
      </c>
      <c r="W1040" s="49">
        <v>1.5120455053289741</v>
      </c>
      <c r="X1040" s="49">
        <v>1.4637022110162929</v>
      </c>
      <c r="Y1040" s="49">
        <v>1.41724163502508</v>
      </c>
      <c r="Z1040" s="49">
        <v>1.3767186751973579</v>
      </c>
      <c r="AA1040" s="49">
        <v>1.31158582426144</v>
      </c>
      <c r="AB1040" s="49">
        <v>1.26701665192038</v>
      </c>
      <c r="AC1040" s="49">
        <v>1.2241129247609119</v>
      </c>
      <c r="AD1040" s="49">
        <v>1.182689740332791</v>
      </c>
      <c r="AE1040" s="49">
        <v>1.1425916288297919</v>
      </c>
      <c r="AF1040" s="50">
        <v>1.1036866750703089</v>
      </c>
    </row>
    <row r="1041" spans="1:32" hidden="1">
      <c r="A1041" s="49" t="s">
        <v>1356</v>
      </c>
      <c r="B1041" s="49">
        <v>3.5500276703196572</v>
      </c>
      <c r="C1041" s="49">
        <v>3.3708864754068339</v>
      </c>
      <c r="D1041" s="49">
        <v>3.2206358043674541</v>
      </c>
      <c r="E1041" s="49">
        <v>3.0908453929864659</v>
      </c>
      <c r="F1041" s="49">
        <v>2.9762235650058599</v>
      </c>
      <c r="G1041" s="49">
        <v>2.8732531336966818</v>
      </c>
      <c r="H1041" s="49">
        <v>2.7794897720992831</v>
      </c>
      <c r="I1041" s="49">
        <v>2.6931728953517449</v>
      </c>
      <c r="J1041" s="49">
        <v>2.6129966097518662</v>
      </c>
      <c r="K1041" s="49">
        <v>2.5379681963198828</v>
      </c>
      <c r="L1041" s="49">
        <v>2.4673170939950868</v>
      </c>
      <c r="M1041" s="49">
        <v>2.3830782676586448</v>
      </c>
      <c r="N1041" s="49">
        <v>2.305054949670573</v>
      </c>
      <c r="O1041" s="49">
        <v>2.2312845678405191</v>
      </c>
      <c r="P1041" s="49">
        <v>2.1613718210448121</v>
      </c>
      <c r="Q1041" s="49">
        <v>2.094079533006179</v>
      </c>
      <c r="R1041" s="49">
        <v>2.028656523183535</v>
      </c>
      <c r="S1041" s="49">
        <v>1.966572985110925</v>
      </c>
      <c r="T1041" s="49">
        <v>1.90670996953365</v>
      </c>
      <c r="U1041" s="49">
        <v>1.8492200081688539</v>
      </c>
      <c r="V1041" s="49">
        <v>1.79320845394325</v>
      </c>
      <c r="W1041" s="49">
        <v>1.736948195825635</v>
      </c>
      <c r="X1041" s="49">
        <v>1.68158299155587</v>
      </c>
      <c r="Y1041" s="49">
        <v>1.6283923462084029</v>
      </c>
      <c r="Z1041" s="49">
        <v>1.58208578316937</v>
      </c>
      <c r="AA1041" s="49">
        <v>1.5071819950041141</v>
      </c>
      <c r="AB1041" s="49">
        <v>1.456151752360769</v>
      </c>
      <c r="AC1041" s="49">
        <v>1.407042508863118</v>
      </c>
      <c r="AD1041" s="49">
        <v>1.3596390221689909</v>
      </c>
      <c r="AE1041" s="49">
        <v>1.313760313654283</v>
      </c>
      <c r="AF1041" s="50">
        <v>1.2692528251853401</v>
      </c>
    </row>
    <row r="1042" spans="1:32" hidden="1">
      <c r="A1042" s="49" t="s">
        <v>1357</v>
      </c>
      <c r="B1042" s="49">
        <v>6.6184905769523592</v>
      </c>
      <c r="C1042" s="49">
        <v>6.3304306473779963</v>
      </c>
      <c r="D1042" s="49">
        <v>6.057260749092567</v>
      </c>
      <c r="E1042" s="49">
        <v>5.7946855673614692</v>
      </c>
      <c r="F1042" s="49">
        <v>5.5395693953008722</v>
      </c>
      <c r="G1042" s="49">
        <v>5.2895227010285941</v>
      </c>
      <c r="H1042" s="49">
        <v>5.0426530516399293</v>
      </c>
      <c r="I1042" s="49">
        <v>4.7974074873122214</v>
      </c>
      <c r="J1042" s="49">
        <v>4.5524684187438558</v>
      </c>
      <c r="K1042" s="49">
        <v>4.3066821641165252</v>
      </c>
      <c r="L1042" s="49">
        <v>4.0590080587120001</v>
      </c>
      <c r="M1042" s="49">
        <v>3.969164053332435</v>
      </c>
      <c r="N1042" s="49">
        <v>3.899760718930259</v>
      </c>
      <c r="O1042" s="49">
        <v>3.8325959843879311</v>
      </c>
      <c r="P1042" s="49">
        <v>3.767813428898346</v>
      </c>
      <c r="Q1042" s="49">
        <v>3.7060625499106341</v>
      </c>
      <c r="R1042" s="49">
        <v>3.6453534213439962</v>
      </c>
      <c r="S1042" s="49">
        <v>3.5860083264272231</v>
      </c>
      <c r="T1042" s="49">
        <v>3.531495720591602</v>
      </c>
      <c r="U1042" s="49">
        <v>3.476271585892817</v>
      </c>
      <c r="V1042" s="49">
        <v>3.4207394233450268</v>
      </c>
      <c r="W1042" s="49">
        <v>3.3728595538180008</v>
      </c>
      <c r="X1042" s="49">
        <v>3.3269620836815288</v>
      </c>
      <c r="Y1042" s="49">
        <v>3.2819781019922538</v>
      </c>
      <c r="Z1042" s="49">
        <v>3.2434844638044109</v>
      </c>
      <c r="AA1042" s="49">
        <v>3.1552689300649241</v>
      </c>
      <c r="AB1042" s="49">
        <v>3.105968734189418</v>
      </c>
      <c r="AC1042" s="49">
        <v>3.0582242747027188</v>
      </c>
      <c r="AD1042" s="49">
        <v>3.0118867400642482</v>
      </c>
      <c r="AE1042" s="49">
        <v>2.966826624831814</v>
      </c>
      <c r="AF1042" s="50">
        <v>2.9229305472103531</v>
      </c>
    </row>
    <row r="1043" spans="1:32" hidden="1">
      <c r="A1043" s="49" t="s">
        <v>1358</v>
      </c>
      <c r="B1043" s="49">
        <v>6.0692974125581776</v>
      </c>
      <c r="C1043" s="49">
        <v>5.7678684887528213</v>
      </c>
      <c r="D1043" s="49">
        <v>5.4910088947532198</v>
      </c>
      <c r="E1043" s="49">
        <v>5.2308890157407566</v>
      </c>
      <c r="F1043" s="49">
        <v>4.9825477674208898</v>
      </c>
      <c r="G1043" s="49">
        <v>4.7426312561332624</v>
      </c>
      <c r="H1043" s="49">
        <v>4.508752423765424</v>
      </c>
      <c r="I1043" s="49">
        <v>4.2791382773172701</v>
      </c>
      <c r="J1043" s="49">
        <v>4.0524227132486113</v>
      </c>
      <c r="K1043" s="49">
        <v>3.827518388375537</v>
      </c>
      <c r="L1043" s="49">
        <v>3.603533996259543</v>
      </c>
      <c r="M1043" s="49">
        <v>3.5031714560664051</v>
      </c>
      <c r="N1043" s="49">
        <v>3.4160134112230041</v>
      </c>
      <c r="O1043" s="49">
        <v>3.3373604279925368</v>
      </c>
      <c r="P1043" s="49">
        <v>3.2652702475590032</v>
      </c>
      <c r="Q1043" s="49">
        <v>3.1985513138896269</v>
      </c>
      <c r="R1043" s="49">
        <v>3.136818978634007</v>
      </c>
      <c r="S1043" s="49">
        <v>3.0781230033450919</v>
      </c>
      <c r="T1043" s="49">
        <v>3.0226319301973339</v>
      </c>
      <c r="U1043" s="49">
        <v>2.9706124343780731</v>
      </c>
      <c r="V1043" s="49">
        <v>2.9195650605247181</v>
      </c>
      <c r="W1043" s="49">
        <v>2.8612868027643339</v>
      </c>
      <c r="X1043" s="49">
        <v>2.8054070248696941</v>
      </c>
      <c r="Y1043" s="49">
        <v>2.7529128276807882</v>
      </c>
      <c r="Z1043" s="49">
        <v>2.7057510721008171</v>
      </c>
      <c r="AA1043" s="49">
        <v>2.636095671961864</v>
      </c>
      <c r="AB1043" s="49">
        <v>2.5879056193040322</v>
      </c>
      <c r="AC1043" s="49">
        <v>2.542036199193582</v>
      </c>
      <c r="AD1043" s="49">
        <v>2.498183480263592</v>
      </c>
      <c r="AE1043" s="49">
        <v>2.4560987587410108</v>
      </c>
      <c r="AF1043" s="50">
        <v>2.4155760582847599</v>
      </c>
    </row>
    <row r="1044" spans="1:32" hidden="1">
      <c r="A1044" s="49" t="s">
        <v>1359</v>
      </c>
      <c r="B1044" s="49">
        <v>7.7830380139534814</v>
      </c>
      <c r="C1044" s="49">
        <v>7.4083713303674861</v>
      </c>
      <c r="D1044" s="49">
        <v>7.0687609485596088</v>
      </c>
      <c r="E1044" s="49">
        <v>6.7533356329115746</v>
      </c>
      <c r="F1044" s="49">
        <v>6.4552267926679079</v>
      </c>
      <c r="G1044" s="49">
        <v>6.1698091258084933</v>
      </c>
      <c r="H1044" s="49">
        <v>5.8938076940108797</v>
      </c>
      <c r="I1044" s="49">
        <v>5.6248061996202523</v>
      </c>
      <c r="J1044" s="49">
        <v>5.3609583577190527</v>
      </c>
      <c r="K1044" s="49">
        <v>5.1008095269090852</v>
      </c>
      <c r="L1044" s="49">
        <v>4.8431816757897463</v>
      </c>
      <c r="M1044" s="49">
        <v>4.7061537374661127</v>
      </c>
      <c r="N1044" s="49">
        <v>4.5879252847519476</v>
      </c>
      <c r="O1044" s="49">
        <v>4.4817986427715928</v>
      </c>
      <c r="P1044" s="49">
        <v>4.3850061338540947</v>
      </c>
      <c r="Q1044" s="49">
        <v>4.2958500051709647</v>
      </c>
      <c r="R1044" s="49">
        <v>4.2137827774531411</v>
      </c>
      <c r="S1044" s="49">
        <v>4.1360244855687887</v>
      </c>
      <c r="T1044" s="49">
        <v>4.0628160523209482</v>
      </c>
      <c r="U1044" s="49">
        <v>3.9945383789391982</v>
      </c>
      <c r="V1044" s="49">
        <v>3.9276276911814469</v>
      </c>
      <c r="W1044" s="49">
        <v>3.850373195391716</v>
      </c>
      <c r="X1044" s="49">
        <v>3.7765222644553882</v>
      </c>
      <c r="Y1044" s="49">
        <v>3.707483847163084</v>
      </c>
      <c r="Z1044" s="49">
        <v>3.6460365355421249</v>
      </c>
      <c r="AA1044" s="49">
        <v>3.5524831846112348</v>
      </c>
      <c r="AB1044" s="49">
        <v>3.489536718184596</v>
      </c>
      <c r="AC1044" s="49">
        <v>3.4298868265908351</v>
      </c>
      <c r="AD1044" s="49">
        <v>3.3731006792343732</v>
      </c>
      <c r="AE1044" s="49">
        <v>3.3188241202832049</v>
      </c>
      <c r="AF1044" s="50">
        <v>3.2667638601274658</v>
      </c>
    </row>
    <row r="1045" spans="1:32" hidden="1">
      <c r="A1045" s="49" t="s">
        <v>1360</v>
      </c>
      <c r="B1045" s="49">
        <v>5.7551673763497337</v>
      </c>
      <c r="C1045" s="49">
        <v>5.3627418796748563</v>
      </c>
      <c r="D1045" s="49">
        <v>4.9966493662528286</v>
      </c>
      <c r="E1045" s="49">
        <v>4.6484622685809267</v>
      </c>
      <c r="F1045" s="49">
        <v>4.3128369698811557</v>
      </c>
      <c r="G1045" s="49">
        <v>3.9861764060005598</v>
      </c>
      <c r="H1045" s="49">
        <v>3.6659407180396451</v>
      </c>
      <c r="I1045" s="49">
        <v>3.3502641130137141</v>
      </c>
      <c r="J1045" s="49">
        <v>3.037728812167535</v>
      </c>
      <c r="K1045" s="49">
        <v>2.727225037941333</v>
      </c>
      <c r="L1045" s="49">
        <v>2.4178607118558659</v>
      </c>
      <c r="M1045" s="49">
        <v>2.3537335962960189</v>
      </c>
      <c r="N1045" s="49">
        <v>2.2938086125856909</v>
      </c>
      <c r="O1045" s="49">
        <v>2.236678056781932</v>
      </c>
      <c r="P1045" s="49">
        <v>2.18208767750939</v>
      </c>
      <c r="Q1045" s="49">
        <v>2.129140818823581</v>
      </c>
      <c r="R1045" s="49">
        <v>2.0772932171065719</v>
      </c>
      <c r="S1045" s="49">
        <v>2.0276861177326162</v>
      </c>
      <c r="T1045" s="49">
        <v>1.9794954134958771</v>
      </c>
      <c r="U1045" s="49">
        <v>1.932861017626144</v>
      </c>
      <c r="V1045" s="49">
        <v>1.8871147648202049</v>
      </c>
      <c r="W1045" s="49">
        <v>1.8408400859893499</v>
      </c>
      <c r="X1045" s="49">
        <v>1.795045040613245</v>
      </c>
      <c r="Y1045" s="49">
        <v>1.750741255189002</v>
      </c>
      <c r="Z1045" s="49">
        <v>1.711656613817319</v>
      </c>
      <c r="AA1045" s="49">
        <v>1.6498204831155741</v>
      </c>
      <c r="AB1045" s="49">
        <v>1.606587469452851</v>
      </c>
      <c r="AC1045" s="49">
        <v>1.5647019793535579</v>
      </c>
      <c r="AD1045" s="49">
        <v>1.524011251143546</v>
      </c>
      <c r="AE1045" s="49">
        <v>1.4843872364872071</v>
      </c>
      <c r="AF1045" s="50">
        <v>1.4457216421095489</v>
      </c>
    </row>
    <row r="1046" spans="1:32" hidden="1">
      <c r="A1046" s="49" t="s">
        <v>1361</v>
      </c>
      <c r="B1046" s="49">
        <v>5.9960361299886644</v>
      </c>
      <c r="C1046" s="49">
        <v>5.5870092903893882</v>
      </c>
      <c r="D1046" s="49">
        <v>5.2059192228992064</v>
      </c>
      <c r="E1046" s="49">
        <v>4.8438076207229894</v>
      </c>
      <c r="F1046" s="49">
        <v>4.4949929859790556</v>
      </c>
      <c r="G1046" s="49">
        <v>4.1556495179030613</v>
      </c>
      <c r="H1046" s="49">
        <v>3.823074595967324</v>
      </c>
      <c r="I1046" s="49">
        <v>3.4952816320156619</v>
      </c>
      <c r="J1046" s="49">
        <v>3.1707598412299949</v>
      </c>
      <c r="K1046" s="49">
        <v>2.848325436778496</v>
      </c>
      <c r="L1046" s="49">
        <v>2.527025646574073</v>
      </c>
      <c r="M1046" s="49">
        <v>2.459818620181295</v>
      </c>
      <c r="N1046" s="49">
        <v>2.3970629724863408</v>
      </c>
      <c r="O1046" s="49">
        <v>2.337266394648267</v>
      </c>
      <c r="P1046" s="49">
        <v>2.2801575025922891</v>
      </c>
      <c r="Q1046" s="49">
        <v>2.224786592219159</v>
      </c>
      <c r="R1046" s="49">
        <v>2.1705773583400099</v>
      </c>
      <c r="S1046" s="49">
        <v>2.1187338063740762</v>
      </c>
      <c r="T1046" s="49">
        <v>2.06838405178947</v>
      </c>
      <c r="U1046" s="49">
        <v>2.0196744977632801</v>
      </c>
      <c r="V1046" s="49">
        <v>1.9718990002472301</v>
      </c>
      <c r="W1046" s="49">
        <v>1.92355109070825</v>
      </c>
      <c r="X1046" s="49">
        <v>1.8757073832532289</v>
      </c>
      <c r="Y1046" s="49">
        <v>1.8294348435184491</v>
      </c>
      <c r="Z1046" s="49">
        <v>1.788665127393593</v>
      </c>
      <c r="AA1046" s="49">
        <v>1.723898240418293</v>
      </c>
      <c r="AB1046" s="49">
        <v>1.6787501256478139</v>
      </c>
      <c r="AC1046" s="49">
        <v>1.6350213498544679</v>
      </c>
      <c r="AD1046" s="49">
        <v>1.5925507134949599</v>
      </c>
      <c r="AE1046" s="49">
        <v>1.551203096353325</v>
      </c>
      <c r="AF1046" s="50">
        <v>1.510864225287825</v>
      </c>
    </row>
    <row r="1047" spans="1:32" hidden="1">
      <c r="A1047" s="49" t="s">
        <v>1362</v>
      </c>
      <c r="B1047" s="49">
        <v>6.7619453807891814</v>
      </c>
      <c r="C1047" s="49">
        <v>6.2998652658945913</v>
      </c>
      <c r="D1047" s="49">
        <v>5.8704013919187767</v>
      </c>
      <c r="E1047" s="49">
        <v>5.4632189909228108</v>
      </c>
      <c r="F1047" s="49">
        <v>5.0717712544127842</v>
      </c>
      <c r="G1047" s="49">
        <v>4.6916566427237036</v>
      </c>
      <c r="H1047" s="49">
        <v>4.3197722727239762</v>
      </c>
      <c r="I1047" s="49">
        <v>3.9538434296496359</v>
      </c>
      <c r="J1047" s="49">
        <v>3.5921460207483138</v>
      </c>
      <c r="K1047" s="49">
        <v>3.2333346985749118</v>
      </c>
      <c r="L1047" s="49">
        <v>2.8763320341911669</v>
      </c>
      <c r="M1047" s="49">
        <v>2.799186137025838</v>
      </c>
      <c r="N1047" s="49">
        <v>2.7272891543240041</v>
      </c>
      <c r="O1047" s="49">
        <v>2.6588786859029141</v>
      </c>
      <c r="P1047" s="49">
        <v>2.5936340252079471</v>
      </c>
      <c r="Q1047" s="49">
        <v>2.5304337059423059</v>
      </c>
      <c r="R1047" s="49">
        <v>2.4685972302308001</v>
      </c>
      <c r="S1047" s="49">
        <v>2.4095458342230671</v>
      </c>
      <c r="T1047" s="49">
        <v>2.3522500742471362</v>
      </c>
      <c r="U1047" s="49">
        <v>2.2968826451594868</v>
      </c>
      <c r="V1047" s="49">
        <v>2.2426099010026679</v>
      </c>
      <c r="W1047" s="49">
        <v>2.1876533355269898</v>
      </c>
      <c r="X1047" s="49">
        <v>2.1332843681414069</v>
      </c>
      <c r="Y1047" s="49">
        <v>2.0807627363433059</v>
      </c>
      <c r="Z1047" s="49">
        <v>2.034730636754114</v>
      </c>
      <c r="AA1047" s="49">
        <v>1.9603583334196011</v>
      </c>
      <c r="AB1047" s="49">
        <v>1.9091415685978961</v>
      </c>
      <c r="AC1047" s="49">
        <v>1.8595936805543889</v>
      </c>
      <c r="AD1047" s="49">
        <v>1.8115246078624809</v>
      </c>
      <c r="AE1047" s="49">
        <v>1.764775044659276</v>
      </c>
      <c r="AF1047" s="50">
        <v>1.7192102699174621</v>
      </c>
    </row>
    <row r="1048" spans="1:32" hidden="1">
      <c r="A1048" s="49" t="s">
        <v>1363</v>
      </c>
      <c r="B1048" s="49">
        <v>3.2446985614060022</v>
      </c>
      <c r="C1048" s="49">
        <v>3.1503037607128408</v>
      </c>
      <c r="D1048" s="49">
        <v>3.0665005917773098</v>
      </c>
      <c r="E1048" s="49">
        <v>2.9909687168074361</v>
      </c>
      <c r="F1048" s="49">
        <v>2.922063766851839</v>
      </c>
      <c r="G1048" s="49">
        <v>2.858580441442454</v>
      </c>
      <c r="H1048" s="49">
        <v>2.7996104738848548</v>
      </c>
      <c r="I1048" s="49">
        <v>2.7444534079756351</v>
      </c>
      <c r="J1048" s="49">
        <v>2.6925583374156998</v>
      </c>
      <c r="K1048" s="49">
        <v>2.6434845994369418</v>
      </c>
      <c r="L1048" s="49">
        <v>2.596874504051129</v>
      </c>
      <c r="M1048" s="49">
        <v>2.5279829910612661</v>
      </c>
      <c r="N1048" s="49">
        <v>2.4732314625126932</v>
      </c>
      <c r="O1048" s="49">
        <v>2.4203435104049249</v>
      </c>
      <c r="P1048" s="49">
        <v>2.3693947189424232</v>
      </c>
      <c r="Q1048" s="49">
        <v>2.320795145404412</v>
      </c>
      <c r="R1048" s="49">
        <v>2.2732061910408219</v>
      </c>
      <c r="S1048" s="49">
        <v>2.2268288020917391</v>
      </c>
      <c r="T1048" s="49">
        <v>2.1839272242846079</v>
      </c>
      <c r="U1048" s="49">
        <v>2.1408388947402011</v>
      </c>
      <c r="V1048" s="49">
        <v>2.097827150434183</v>
      </c>
      <c r="W1048" s="49">
        <v>2.0601557882861932</v>
      </c>
      <c r="X1048" s="49">
        <v>2.023994575482897</v>
      </c>
      <c r="Y1048" s="49">
        <v>1.988637054232633</v>
      </c>
      <c r="Z1048" s="49">
        <v>1.957671202744222</v>
      </c>
      <c r="AA1048" s="49">
        <v>1.894908769468316</v>
      </c>
      <c r="AB1048" s="49">
        <v>1.8574586148076531</v>
      </c>
      <c r="AC1048" s="49">
        <v>1.821213926030733</v>
      </c>
      <c r="AD1048" s="49">
        <v>1.786067832558746</v>
      </c>
      <c r="AE1048" s="49">
        <v>1.7519270189628939</v>
      </c>
      <c r="AF1048" s="50">
        <v>1.718709505462082</v>
      </c>
    </row>
    <row r="1049" spans="1:32" hidden="1">
      <c r="A1049" s="49" t="s">
        <v>1364</v>
      </c>
      <c r="B1049" s="49">
        <v>4.0595787141564479</v>
      </c>
      <c r="C1049" s="49">
        <v>3.9413336170863902</v>
      </c>
      <c r="D1049" s="49">
        <v>3.8364097072842229</v>
      </c>
      <c r="E1049" s="49">
        <v>3.7418867628504699</v>
      </c>
      <c r="F1049" s="49">
        <v>3.6556952581802129</v>
      </c>
      <c r="G1049" s="49">
        <v>3.5763182365168502</v>
      </c>
      <c r="H1049" s="49">
        <v>3.5026125642412822</v>
      </c>
      <c r="I1049" s="49">
        <v>3.4336966452321391</v>
      </c>
      <c r="J1049" s="49">
        <v>3.368877100311563</v>
      </c>
      <c r="K1049" s="49">
        <v>3.3075992998874941</v>
      </c>
      <c r="L1049" s="49">
        <v>3.2494130431316992</v>
      </c>
      <c r="M1049" s="49">
        <v>3.16327672365462</v>
      </c>
      <c r="N1049" s="49">
        <v>3.0949079641776911</v>
      </c>
      <c r="O1049" s="49">
        <v>3.0288759649730839</v>
      </c>
      <c r="P1049" s="49">
        <v>2.965275763789061</v>
      </c>
      <c r="Q1049" s="49">
        <v>2.9046227949666932</v>
      </c>
      <c r="R1049" s="49">
        <v>2.8452345876215381</v>
      </c>
      <c r="S1049" s="49">
        <v>2.78736375658336</v>
      </c>
      <c r="T1049" s="49">
        <v>2.7338562333233738</v>
      </c>
      <c r="U1049" s="49">
        <v>2.680108612112472</v>
      </c>
      <c r="V1049" s="49">
        <v>2.626451944185018</v>
      </c>
      <c r="W1049" s="49">
        <v>2.5795733789699988</v>
      </c>
      <c r="X1049" s="49">
        <v>2.5345627908198529</v>
      </c>
      <c r="Y1049" s="49">
        <v>2.4905315148136999</v>
      </c>
      <c r="Z1049" s="49">
        <v>2.4519848442773591</v>
      </c>
      <c r="AA1049" s="49">
        <v>2.373480398899829</v>
      </c>
      <c r="AB1049" s="49">
        <v>2.3267351991919401</v>
      </c>
      <c r="AC1049" s="49">
        <v>2.281472794138788</v>
      </c>
      <c r="AD1049" s="49">
        <v>2.2375578794347608</v>
      </c>
      <c r="AE1049" s="49">
        <v>2.1948722181575282</v>
      </c>
      <c r="AF1049" s="50">
        <v>2.1533118421107118</v>
      </c>
    </row>
    <row r="1050" spans="1:32" hidden="1">
      <c r="A1050" s="49" t="s">
        <v>1365</v>
      </c>
      <c r="B1050" s="49">
        <v>5.1485169497257566</v>
      </c>
      <c r="C1050" s="49">
        <v>4.9984589207744667</v>
      </c>
      <c r="D1050" s="49">
        <v>4.8653352604711744</v>
      </c>
      <c r="E1050" s="49">
        <v>4.7454354456850227</v>
      </c>
      <c r="F1050" s="49">
        <v>4.6361299286991953</v>
      </c>
      <c r="G1050" s="49">
        <v>4.5354912967267733</v>
      </c>
      <c r="H1050" s="49">
        <v>4.4420671366531854</v>
      </c>
      <c r="I1050" s="49">
        <v>4.3547373535374856</v>
      </c>
      <c r="J1050" s="49">
        <v>4.2726210032676546</v>
      </c>
      <c r="K1050" s="49">
        <v>4.1950134359095888</v>
      </c>
      <c r="L1050" s="49">
        <v>4.1213426858402888</v>
      </c>
      <c r="M1050" s="49">
        <v>4.0121816063000777</v>
      </c>
      <c r="N1050" s="49">
        <v>3.925606750454449</v>
      </c>
      <c r="O1050" s="49">
        <v>3.8419820986698641</v>
      </c>
      <c r="P1050" s="49">
        <v>3.7614270502032081</v>
      </c>
      <c r="Q1050" s="49">
        <v>3.6845951758663422</v>
      </c>
      <c r="R1050" s="49">
        <v>3.6093464362561689</v>
      </c>
      <c r="S1050" s="49">
        <v>3.5360011193581049</v>
      </c>
      <c r="T1050" s="49">
        <v>3.46817304777205</v>
      </c>
      <c r="U1050" s="49">
        <v>3.4000131265166842</v>
      </c>
      <c r="V1050" s="49">
        <v>3.3319422407655548</v>
      </c>
      <c r="W1050" s="49">
        <v>3.272497165143931</v>
      </c>
      <c r="X1050" s="49">
        <v>3.215406945130983</v>
      </c>
      <c r="Y1050" s="49">
        <v>3.159542727949658</v>
      </c>
      <c r="Z1050" s="49">
        <v>3.110620485179159</v>
      </c>
      <c r="AA1050" s="49">
        <v>3.0109840581006471</v>
      </c>
      <c r="AB1050" s="49">
        <v>2.9516295437595339</v>
      </c>
      <c r="AC1050" s="49">
        <v>2.89413876865106</v>
      </c>
      <c r="AD1050" s="49">
        <v>2.838339088898826</v>
      </c>
      <c r="AE1050" s="49">
        <v>2.7840795510027641</v>
      </c>
      <c r="AF1050" s="50">
        <v>2.7312273311447668</v>
      </c>
    </row>
    <row r="1051" spans="1:32" hidden="1">
      <c r="A1051" s="49" t="s">
        <v>1366</v>
      </c>
      <c r="B1051" s="49">
        <v>7.2405357558109831</v>
      </c>
      <c r="C1051" s="49">
        <v>6.9812144836316019</v>
      </c>
      <c r="D1051" s="49">
        <v>6.7636914451043726</v>
      </c>
      <c r="E1051" s="49">
        <v>6.5758894334778946</v>
      </c>
      <c r="F1051" s="49">
        <v>6.4102421726532803</v>
      </c>
      <c r="G1051" s="49">
        <v>6.2617114227055453</v>
      </c>
      <c r="H1051" s="49">
        <v>6.1267817906172821</v>
      </c>
      <c r="I1051" s="49">
        <v>6.0029079326528629</v>
      </c>
      <c r="J1051" s="49">
        <v>5.8881906072491006</v>
      </c>
      <c r="K1051" s="49">
        <v>5.7811768940892421</v>
      </c>
      <c r="L1051" s="49">
        <v>5.6807317045158436</v>
      </c>
      <c r="M1051" s="49">
        <v>5.4947403778778856</v>
      </c>
      <c r="N1051" s="49">
        <v>5.3331191064101837</v>
      </c>
      <c r="O1051" s="49">
        <v>5.1874084852622966</v>
      </c>
      <c r="P1051" s="49">
        <v>5.0540622405428968</v>
      </c>
      <c r="Q1051" s="49">
        <v>4.9308845703100692</v>
      </c>
      <c r="R1051" s="49">
        <v>4.8171042095299592</v>
      </c>
      <c r="S1051" s="49">
        <v>4.7092646400415532</v>
      </c>
      <c r="T1051" s="49">
        <v>4.6075925379256306</v>
      </c>
      <c r="U1051" s="49">
        <v>4.512479812796502</v>
      </c>
      <c r="V1051" s="49">
        <v>4.4195969784040354</v>
      </c>
      <c r="W1051" s="49">
        <v>4.3151695525684781</v>
      </c>
      <c r="X1051" s="49">
        <v>4.2153986396989689</v>
      </c>
      <c r="Y1051" s="49">
        <v>4.1219039577185894</v>
      </c>
      <c r="Z1051" s="49">
        <v>4.0379013298804232</v>
      </c>
      <c r="AA1051" s="49">
        <v>3.9165899858686148</v>
      </c>
      <c r="AB1051" s="49">
        <v>3.8318738936605041</v>
      </c>
      <c r="AC1051" s="49">
        <v>3.7514732831932101</v>
      </c>
      <c r="AD1051" s="49">
        <v>3.6748398568731639</v>
      </c>
      <c r="AE1051" s="49">
        <v>3.6015237172546581</v>
      </c>
      <c r="AF1051" s="50">
        <v>3.5311511783409428</v>
      </c>
    </row>
    <row r="1052" spans="1:32" hidden="1">
      <c r="A1052" s="49" t="s">
        <v>1367</v>
      </c>
      <c r="B1052" s="49">
        <v>9.5008900925959416</v>
      </c>
      <c r="C1052" s="49">
        <v>9.1563202494393305</v>
      </c>
      <c r="D1052" s="49">
        <v>8.8683860461994595</v>
      </c>
      <c r="E1052" s="49">
        <v>8.6207146149649549</v>
      </c>
      <c r="F1052" s="49">
        <v>8.4030485732796265</v>
      </c>
      <c r="G1052" s="49">
        <v>8.2085578016653873</v>
      </c>
      <c r="H1052" s="49">
        <v>8.0324767035468678</v>
      </c>
      <c r="I1052" s="49">
        <v>7.8713547754895687</v>
      </c>
      <c r="J1052" s="49">
        <v>7.7226174313439504</v>
      </c>
      <c r="K1052" s="49">
        <v>7.5842951590387786</v>
      </c>
      <c r="L1052" s="49">
        <v>7.4548493272869543</v>
      </c>
      <c r="M1052" s="49">
        <v>7.2100439990919103</v>
      </c>
      <c r="N1052" s="49">
        <v>6.9982101910519026</v>
      </c>
      <c r="O1052" s="49">
        <v>6.8078897460817149</v>
      </c>
      <c r="P1052" s="49">
        <v>6.6342825461417343</v>
      </c>
      <c r="Q1052" s="49">
        <v>6.4744177723393754</v>
      </c>
      <c r="R1052" s="49">
        <v>6.327256013323141</v>
      </c>
      <c r="S1052" s="49">
        <v>6.1881119929827486</v>
      </c>
      <c r="T1052" s="49">
        <v>6.057297902650145</v>
      </c>
      <c r="U1052" s="49">
        <v>5.9353505776207083</v>
      </c>
      <c r="V1052" s="49">
        <v>5.8163945901395397</v>
      </c>
      <c r="W1052" s="49">
        <v>5.6815504420015177</v>
      </c>
      <c r="X1052" s="49">
        <v>5.5530250347748726</v>
      </c>
      <c r="Y1052" s="49">
        <v>5.4330261100279484</v>
      </c>
      <c r="Z1052" s="49">
        <v>5.325934777756185</v>
      </c>
      <c r="AA1052" s="49">
        <v>5.1681002488820704</v>
      </c>
      <c r="AB1052" s="49">
        <v>5.0600379881959183</v>
      </c>
      <c r="AC1052" s="49">
        <v>4.957857472786559</v>
      </c>
      <c r="AD1052" s="49">
        <v>4.8608181603120562</v>
      </c>
      <c r="AE1052" s="49">
        <v>4.768312697482175</v>
      </c>
      <c r="AF1052" s="50">
        <v>4.6798368839367104</v>
      </c>
    </row>
    <row r="1053" spans="1:32" hidden="1">
      <c r="A1053" s="49" t="s">
        <v>1368</v>
      </c>
      <c r="B1053" s="49">
        <v>2.885395360630477</v>
      </c>
      <c r="C1053" s="49">
        <v>2.7435321359557641</v>
      </c>
      <c r="D1053" s="49">
        <v>2.6241438741841252</v>
      </c>
      <c r="E1053" s="49">
        <v>2.5206675708976918</v>
      </c>
      <c r="F1053" s="49">
        <v>2.428983181034567</v>
      </c>
      <c r="G1053" s="49">
        <v>2.346352031289817</v>
      </c>
      <c r="H1053" s="49">
        <v>2.2708707328104252</v>
      </c>
      <c r="I1053" s="49">
        <v>2.2011682953715508</v>
      </c>
      <c r="J1053" s="49">
        <v>2.1362278180755059</v>
      </c>
      <c r="K1053" s="49">
        <v>2.075276311888107</v>
      </c>
      <c r="L1053" s="49">
        <v>2.0177138314324332</v>
      </c>
      <c r="M1053" s="49">
        <v>1.949308556724519</v>
      </c>
      <c r="N1053" s="49">
        <v>1.8857272467459529</v>
      </c>
      <c r="O1053" s="49">
        <v>1.825457925506887</v>
      </c>
      <c r="P1053" s="49">
        <v>1.7681960795516201</v>
      </c>
      <c r="Q1053" s="49">
        <v>1.712988187381955</v>
      </c>
      <c r="R1053" s="49">
        <v>1.659255057653289</v>
      </c>
      <c r="S1053" s="49">
        <v>1.6081298564345079</v>
      </c>
      <c r="T1053" s="49">
        <v>1.5587499148441519</v>
      </c>
      <c r="U1053" s="49">
        <v>1.5112326832361529</v>
      </c>
      <c r="V1053" s="49">
        <v>1.464888147183111</v>
      </c>
      <c r="W1053" s="49">
        <v>1.418345960598334</v>
      </c>
      <c r="X1053" s="49">
        <v>1.3725376120412009</v>
      </c>
      <c r="Y1053" s="49">
        <v>1.328451578858366</v>
      </c>
      <c r="Z1053" s="49">
        <v>1.2897297805418819</v>
      </c>
      <c r="AA1053" s="49">
        <v>1.2289406014493029</v>
      </c>
      <c r="AB1053" s="49">
        <v>1.1866468420914029</v>
      </c>
      <c r="AC1053" s="49">
        <v>1.145882902992615</v>
      </c>
      <c r="AD1053" s="49">
        <v>1.106483815114119</v>
      </c>
      <c r="AE1053" s="49">
        <v>1.068310838343145</v>
      </c>
      <c r="AF1053" s="50">
        <v>1.031246223929402</v>
      </c>
    </row>
    <row r="1054" spans="1:32" hidden="1">
      <c r="A1054" s="49" t="s">
        <v>1369</v>
      </c>
      <c r="B1054" s="49">
        <v>3.0673106532216532</v>
      </c>
      <c r="C1054" s="49">
        <v>2.9157995041500011</v>
      </c>
      <c r="D1054" s="49">
        <v>2.7883754459532661</v>
      </c>
      <c r="E1054" s="49">
        <v>2.6780048050222769</v>
      </c>
      <c r="F1054" s="49">
        <v>2.580272115566796</v>
      </c>
      <c r="G1054" s="49">
        <v>2.492242360438873</v>
      </c>
      <c r="H1054" s="49">
        <v>2.411875706117137</v>
      </c>
      <c r="I1054" s="49">
        <v>2.337702890079183</v>
      </c>
      <c r="J1054" s="49">
        <v>2.2686341226713269</v>
      </c>
      <c r="K1054" s="49">
        <v>2.2038410085117</v>
      </c>
      <c r="L1054" s="49">
        <v>2.1426805968322258</v>
      </c>
      <c r="M1054" s="49">
        <v>2.0699528850725568</v>
      </c>
      <c r="N1054" s="49">
        <v>2.002393722368395</v>
      </c>
      <c r="O1054" s="49">
        <v>1.938380966926212</v>
      </c>
      <c r="P1054" s="49">
        <v>1.8775878269448181</v>
      </c>
      <c r="Q1054" s="49">
        <v>1.8189914200842909</v>
      </c>
      <c r="R1054" s="49">
        <v>1.761970476530891</v>
      </c>
      <c r="S1054" s="49">
        <v>1.7077403595884451</v>
      </c>
      <c r="T1054" s="49">
        <v>1.655375745716881</v>
      </c>
      <c r="U1054" s="49">
        <v>1.6050025674466879</v>
      </c>
      <c r="V1054" s="49">
        <v>1.555880783536332</v>
      </c>
      <c r="W1054" s="49">
        <v>1.50654628626538</v>
      </c>
      <c r="X1054" s="49">
        <v>1.4579923100401511</v>
      </c>
      <c r="Y1054" s="49">
        <v>1.4112788906775049</v>
      </c>
      <c r="Z1054" s="49">
        <v>1.3703112368389401</v>
      </c>
      <c r="AA1054" s="49">
        <v>1.3056747124588779</v>
      </c>
      <c r="AB1054" s="49">
        <v>1.2608647408221949</v>
      </c>
      <c r="AC1054" s="49">
        <v>1.217688937303155</v>
      </c>
      <c r="AD1054" s="49">
        <v>1.175970379021877</v>
      </c>
      <c r="AE1054" s="49">
        <v>1.135560282026862</v>
      </c>
      <c r="AF1054" s="50">
        <v>1.096332382120714</v>
      </c>
    </row>
    <row r="1055" spans="1:32" hidden="1">
      <c r="A1055" s="49" t="s">
        <v>1370</v>
      </c>
      <c r="B1055" s="49">
        <v>3.4303134642449011</v>
      </c>
      <c r="C1055" s="49">
        <v>3.2593291138434681</v>
      </c>
      <c r="D1055" s="49">
        <v>3.115735731062228</v>
      </c>
      <c r="E1055" s="49">
        <v>2.9915311478080122</v>
      </c>
      <c r="F1055" s="49">
        <v>2.8816917889244449</v>
      </c>
      <c r="G1055" s="49">
        <v>2.7828783520713731</v>
      </c>
      <c r="H1055" s="49">
        <v>2.692769992957357</v>
      </c>
      <c r="I1055" s="49">
        <v>2.6096950283683888</v>
      </c>
      <c r="J1055" s="49">
        <v>2.5324135278072841</v>
      </c>
      <c r="K1055" s="49">
        <v>2.4599829750064468</v>
      </c>
      <c r="L1055" s="49">
        <v>2.3916718578174079</v>
      </c>
      <c r="M1055" s="49">
        <v>2.3103268355661539</v>
      </c>
      <c r="N1055" s="49">
        <v>2.234833868842752</v>
      </c>
      <c r="O1055" s="49">
        <v>2.1633543861911728</v>
      </c>
      <c r="P1055" s="49">
        <v>2.0955196743503128</v>
      </c>
      <c r="Q1055" s="49">
        <v>2.0301696911427212</v>
      </c>
      <c r="R1055" s="49">
        <v>1.9665997705206171</v>
      </c>
      <c r="S1055" s="49">
        <v>1.906192604130182</v>
      </c>
      <c r="T1055" s="49">
        <v>1.847897940501358</v>
      </c>
      <c r="U1055" s="49">
        <v>1.7918602507132231</v>
      </c>
      <c r="V1055" s="49">
        <v>1.7372389391073531</v>
      </c>
      <c r="W1055" s="49">
        <v>1.6823713986737019</v>
      </c>
      <c r="X1055" s="49">
        <v>1.6283744966425571</v>
      </c>
      <c r="Y1055" s="49">
        <v>1.5764534747842931</v>
      </c>
      <c r="Z1055" s="49">
        <v>1.531046978118344</v>
      </c>
      <c r="AA1055" s="49">
        <v>1.458719781962726</v>
      </c>
      <c r="AB1055" s="49">
        <v>1.408914172043725</v>
      </c>
      <c r="AC1055" s="49">
        <v>1.3609483799793209</v>
      </c>
      <c r="AD1055" s="49">
        <v>1.314620709175681</v>
      </c>
      <c r="AE1055" s="49">
        <v>1.269761559843952</v>
      </c>
      <c r="AF1055" s="50">
        <v>1.226227019204519</v>
      </c>
    </row>
    <row r="1056" spans="1:32" hidden="1">
      <c r="A1056" s="49" t="s">
        <v>1371</v>
      </c>
      <c r="B1056" s="49">
        <v>4.4738812917206747</v>
      </c>
      <c r="C1056" s="49">
        <v>4.2637207502333059</v>
      </c>
      <c r="D1056" s="49">
        <v>4.0624681411884644</v>
      </c>
      <c r="E1056" s="49">
        <v>3.8675943910115689</v>
      </c>
      <c r="F1056" s="49">
        <v>3.67726541325636</v>
      </c>
      <c r="G1056" s="49">
        <v>3.4900966783568559</v>
      </c>
      <c r="H1056" s="49">
        <v>3.3050056610674829</v>
      </c>
      <c r="I1056" s="49">
        <v>3.1211188096774252</v>
      </c>
      <c r="J1056" s="49">
        <v>2.937710489860069</v>
      </c>
      <c r="K1056" s="49">
        <v>2.7541614974089428</v>
      </c>
      <c r="L1056" s="49">
        <v>2.569929983332309</v>
      </c>
      <c r="M1056" s="49">
        <v>2.51332715858796</v>
      </c>
      <c r="N1056" s="49">
        <v>2.4687448792292468</v>
      </c>
      <c r="O1056" s="49">
        <v>2.425491886863159</v>
      </c>
      <c r="P1056" s="49">
        <v>2.3836524492636149</v>
      </c>
      <c r="Q1056" s="49">
        <v>2.3436079949962232</v>
      </c>
      <c r="R1056" s="49">
        <v>2.304189663466111</v>
      </c>
      <c r="S1056" s="49">
        <v>2.2655866962577451</v>
      </c>
      <c r="T1056" s="49">
        <v>2.2298362863286179</v>
      </c>
      <c r="U1056" s="49">
        <v>2.1936820371196299</v>
      </c>
      <c r="V1056" s="49">
        <v>2.1573608965718991</v>
      </c>
      <c r="W1056" s="49">
        <v>2.1255369915649869</v>
      </c>
      <c r="X1056" s="49">
        <v>2.0948936195903558</v>
      </c>
      <c r="Y1056" s="49">
        <v>2.0648030510115398</v>
      </c>
      <c r="Z1056" s="49">
        <v>2.0385416616300271</v>
      </c>
      <c r="AA1056" s="49">
        <v>1.9830852270369741</v>
      </c>
      <c r="AB1056" s="49">
        <v>1.9505065945566391</v>
      </c>
      <c r="AC1056" s="49">
        <v>1.9188581711635859</v>
      </c>
      <c r="AD1056" s="49">
        <v>1.888052708317929</v>
      </c>
      <c r="AE1056" s="49">
        <v>1.858014295220195</v>
      </c>
      <c r="AF1056" s="50">
        <v>1.8286764905158801</v>
      </c>
    </row>
    <row r="1057" spans="1:32" hidden="1">
      <c r="A1057" s="49" t="s">
        <v>1372</v>
      </c>
      <c r="B1057" s="49">
        <v>5.4854256681995066</v>
      </c>
      <c r="C1057" s="49">
        <v>5.2331787660730598</v>
      </c>
      <c r="D1057" s="49">
        <v>4.9919766793286531</v>
      </c>
      <c r="E1057" s="49">
        <v>4.7585878245607631</v>
      </c>
      <c r="F1057" s="49">
        <v>4.5306583369825342</v>
      </c>
      <c r="G1057" s="49">
        <v>4.3064007282542702</v>
      </c>
      <c r="H1057" s="49">
        <v>4.0844065403745393</v>
      </c>
      <c r="I1057" s="49">
        <v>3.863528045392902</v>
      </c>
      <c r="J1057" s="49">
        <v>3.642800410883837</v>
      </c>
      <c r="K1057" s="49">
        <v>3.4213886021646989</v>
      </c>
      <c r="L1057" s="49">
        <v>3.198549943206543</v>
      </c>
      <c r="M1057" s="49">
        <v>3.1280352891791239</v>
      </c>
      <c r="N1057" s="49">
        <v>3.0726999756054529</v>
      </c>
      <c r="O1057" s="49">
        <v>3.0190392121997069</v>
      </c>
      <c r="P1057" s="49">
        <v>2.967159291889705</v>
      </c>
      <c r="Q1057" s="49">
        <v>2.9175417853344219</v>
      </c>
      <c r="R1057" s="49">
        <v>2.868710343383357</v>
      </c>
      <c r="S1057" s="49">
        <v>2.820903897001064</v>
      </c>
      <c r="T1057" s="49">
        <v>2.776694944099336</v>
      </c>
      <c r="U1057" s="49">
        <v>2.731971081706416</v>
      </c>
      <c r="V1057" s="49">
        <v>2.687031587102791</v>
      </c>
      <c r="W1057" s="49">
        <v>2.6477896800792551</v>
      </c>
      <c r="X1057" s="49">
        <v>2.6100257453878091</v>
      </c>
      <c r="Y1057" s="49">
        <v>2.5729467826864099</v>
      </c>
      <c r="Z1057" s="49">
        <v>2.5406871283114771</v>
      </c>
      <c r="AA1057" s="49">
        <v>2.4715751156303019</v>
      </c>
      <c r="AB1057" s="49">
        <v>2.431322180916252</v>
      </c>
      <c r="AC1057" s="49">
        <v>2.3922304399054681</v>
      </c>
      <c r="AD1057" s="49">
        <v>2.35418925719955</v>
      </c>
      <c r="AE1057" s="49">
        <v>2.3171023487026932</v>
      </c>
      <c r="AF1057" s="50">
        <v>2.2808854164995171</v>
      </c>
    </row>
    <row r="1058" spans="1:32" hidden="1">
      <c r="A1058" s="49" t="s">
        <v>1373</v>
      </c>
      <c r="B1058" s="49">
        <v>6.8494967039560581</v>
      </c>
      <c r="C1058" s="49">
        <v>6.5408512542589374</v>
      </c>
      <c r="D1058" s="49">
        <v>6.2460805176094691</v>
      </c>
      <c r="E1058" s="49">
        <v>5.9609630504215794</v>
      </c>
      <c r="F1058" s="49">
        <v>5.682404068669328</v>
      </c>
      <c r="G1058" s="49">
        <v>5.4080328246705216</v>
      </c>
      <c r="H1058" s="49">
        <v>5.1359599028694696</v>
      </c>
      <c r="I1058" s="49">
        <v>4.864623495959373</v>
      </c>
      <c r="J1058" s="49">
        <v>4.5926877528807246</v>
      </c>
      <c r="K1058" s="49">
        <v>4.3189728718764533</v>
      </c>
      <c r="L1058" s="49">
        <v>4.0424051906559679</v>
      </c>
      <c r="M1058" s="49">
        <v>3.9532069522896141</v>
      </c>
      <c r="N1058" s="49">
        <v>3.8834045006322011</v>
      </c>
      <c r="O1058" s="49">
        <v>3.815743248306271</v>
      </c>
      <c r="P1058" s="49">
        <v>3.7503599158556011</v>
      </c>
      <c r="Q1058" s="49">
        <v>3.6878711513224842</v>
      </c>
      <c r="R1058" s="49">
        <v>3.626390162948876</v>
      </c>
      <c r="S1058" s="49">
        <v>3.5662229156094938</v>
      </c>
      <c r="T1058" s="49">
        <v>3.5106606044328159</v>
      </c>
      <c r="U1058" s="49">
        <v>3.4544439244229102</v>
      </c>
      <c r="V1058" s="49">
        <v>3.3979554832596</v>
      </c>
      <c r="W1058" s="49">
        <v>3.348737816322664</v>
      </c>
      <c r="X1058" s="49">
        <v>3.301400675079095</v>
      </c>
      <c r="Y1058" s="49">
        <v>3.254929040906243</v>
      </c>
      <c r="Z1058" s="49">
        <v>3.2146105720806379</v>
      </c>
      <c r="AA1058" s="49">
        <v>3.127148850663557</v>
      </c>
      <c r="AB1058" s="49">
        <v>3.0765889755694378</v>
      </c>
      <c r="AC1058" s="49">
        <v>3.027503577370827</v>
      </c>
      <c r="AD1058" s="49">
        <v>2.9797506585271569</v>
      </c>
      <c r="AE1058" s="49">
        <v>2.9332066125761211</v>
      </c>
      <c r="AF1058" s="50">
        <v>2.8877631927811911</v>
      </c>
    </row>
    <row r="1059" spans="1:32" hidden="1">
      <c r="A1059" s="49" t="s">
        <v>1374</v>
      </c>
      <c r="B1059" s="49">
        <v>8.9537289682728591</v>
      </c>
      <c r="C1059" s="49">
        <v>8.5190267502170443</v>
      </c>
      <c r="D1059" s="49">
        <v>8.1216468228191445</v>
      </c>
      <c r="E1059" s="49">
        <v>7.7494155430401896</v>
      </c>
      <c r="F1059" s="49">
        <v>7.3945870681499102</v>
      </c>
      <c r="G1059" s="49">
        <v>7.0518926488496039</v>
      </c>
      <c r="H1059" s="49">
        <v>6.7175498043418118</v>
      </c>
      <c r="I1059" s="49">
        <v>6.3887159804625462</v>
      </c>
      <c r="J1059" s="49">
        <v>6.0631671756371928</v>
      </c>
      <c r="K1059" s="49">
        <v>5.73909863901671</v>
      </c>
      <c r="L1059" s="49">
        <v>5.4149956133641446</v>
      </c>
      <c r="M1059" s="49">
        <v>5.2634733553858624</v>
      </c>
      <c r="N1059" s="49">
        <v>5.1321395829234726</v>
      </c>
      <c r="O1059" s="49">
        <v>5.0138078290240804</v>
      </c>
      <c r="P1059" s="49">
        <v>4.9055084814659784</v>
      </c>
      <c r="Q1059" s="49">
        <v>4.8054199205776822</v>
      </c>
      <c r="R1059" s="49">
        <v>4.7129547971463772</v>
      </c>
      <c r="S1059" s="49">
        <v>4.6251300679266212</v>
      </c>
      <c r="T1059" s="49">
        <v>4.5422043070803237</v>
      </c>
      <c r="U1059" s="49">
        <v>4.4645863133554879</v>
      </c>
      <c r="V1059" s="49">
        <v>4.3884517603277224</v>
      </c>
      <c r="W1059" s="49">
        <v>4.3012365683767424</v>
      </c>
      <c r="X1059" s="49">
        <v>4.2176852222907684</v>
      </c>
      <c r="Y1059" s="49">
        <v>4.1393084385294356</v>
      </c>
      <c r="Z1059" s="49">
        <v>4.0690857645151706</v>
      </c>
      <c r="AA1059" s="49">
        <v>3.9644322795580509</v>
      </c>
      <c r="AB1059" s="49">
        <v>3.892622707961503</v>
      </c>
      <c r="AC1059" s="49">
        <v>3.8243581475987738</v>
      </c>
      <c r="AD1059" s="49">
        <v>3.7591735145730718</v>
      </c>
      <c r="AE1059" s="49">
        <v>3.6966882383142878</v>
      </c>
      <c r="AF1059" s="50">
        <v>3.6365871327245531</v>
      </c>
    </row>
    <row r="1060" spans="1:32" hidden="1">
      <c r="A1060" s="49" t="s">
        <v>1375</v>
      </c>
      <c r="B1060" s="49">
        <v>11.016902831910789</v>
      </c>
      <c r="C1060" s="49">
        <v>10.49478585963767</v>
      </c>
      <c r="D1060" s="49">
        <v>10.02326566753613</v>
      </c>
      <c r="E1060" s="49">
        <v>9.5864456566202634</v>
      </c>
      <c r="F1060" s="49">
        <v>9.1742600285373737</v>
      </c>
      <c r="G1060" s="49">
        <v>8.7799085006427919</v>
      </c>
      <c r="H1060" s="49">
        <v>8.3985540520671034</v>
      </c>
      <c r="I1060" s="49">
        <v>8.0266054938392077</v>
      </c>
      <c r="J1060" s="49">
        <v>7.6612960556002916</v>
      </c>
      <c r="K1060" s="49">
        <v>7.3004226417380167</v>
      </c>
      <c r="L1060" s="49">
        <v>6.9421773410183576</v>
      </c>
      <c r="M1060" s="49">
        <v>6.7451571628419842</v>
      </c>
      <c r="N1060" s="49">
        <v>6.5753854510421323</v>
      </c>
      <c r="O1060" s="49">
        <v>6.4231513678575602</v>
      </c>
      <c r="P1060" s="49">
        <v>6.2844417152236476</v>
      </c>
      <c r="Q1060" s="49">
        <v>6.1567945670255586</v>
      </c>
      <c r="R1060" s="49">
        <v>6.0394154985791619</v>
      </c>
      <c r="S1060" s="49">
        <v>5.9282744948934178</v>
      </c>
      <c r="T1060" s="49">
        <v>5.8237202492936824</v>
      </c>
      <c r="U1060" s="49">
        <v>5.7263042791993257</v>
      </c>
      <c r="V1060" s="49">
        <v>5.6308612792356358</v>
      </c>
      <c r="W1060" s="49">
        <v>5.5204323762602634</v>
      </c>
      <c r="X1060" s="49">
        <v>5.4149204006391951</v>
      </c>
      <c r="Y1060" s="49">
        <v>5.3163643785638346</v>
      </c>
      <c r="Z1060" s="49">
        <v>5.2287859181244336</v>
      </c>
      <c r="AA1060" s="49">
        <v>5.0946909682011414</v>
      </c>
      <c r="AB1060" s="49">
        <v>5.0049074068422437</v>
      </c>
      <c r="AC1060" s="49">
        <v>4.9198766554470943</v>
      </c>
      <c r="AD1060" s="49">
        <v>4.8389700383970222</v>
      </c>
      <c r="AE1060" s="49">
        <v>4.7616730852470912</v>
      </c>
      <c r="AF1060" s="50">
        <v>4.6875596812548856</v>
      </c>
    </row>
    <row r="1061" spans="1:32" hidden="1">
      <c r="A1061" s="49" t="s">
        <v>1376</v>
      </c>
      <c r="B1061" s="49">
        <v>5.83406143003615</v>
      </c>
      <c r="C1061" s="49">
        <v>5.4353992997935272</v>
      </c>
      <c r="D1061" s="49">
        <v>5.0621021108434761</v>
      </c>
      <c r="E1061" s="49">
        <v>4.7061257200014266</v>
      </c>
      <c r="F1061" s="49">
        <v>4.3623734874525857</v>
      </c>
      <c r="G1061" s="49">
        <v>4.0274183992694974</v>
      </c>
      <c r="H1061" s="49">
        <v>3.6988444175262938</v>
      </c>
      <c r="I1061" s="49">
        <v>3.3748804226376481</v>
      </c>
      <c r="J1061" s="49">
        <v>3.0541842609888161</v>
      </c>
      <c r="K1061" s="49">
        <v>2.7357090092702538</v>
      </c>
      <c r="L1061" s="49">
        <v>2.4186167437328341</v>
      </c>
      <c r="M1061" s="49">
        <v>2.3550772262838691</v>
      </c>
      <c r="N1061" s="49">
        <v>2.2955760175169821</v>
      </c>
      <c r="O1061" s="49">
        <v>2.2387625979238379</v>
      </c>
      <c r="P1061" s="49">
        <v>2.1843923965237169</v>
      </c>
      <c r="Q1061" s="49">
        <v>2.1316054455621209</v>
      </c>
      <c r="R1061" s="49">
        <v>2.0798797861676581</v>
      </c>
      <c r="S1061" s="49">
        <v>2.0303083014213201</v>
      </c>
      <c r="T1061" s="49">
        <v>1.9821009261218729</v>
      </c>
      <c r="U1061" s="49">
        <v>1.935391213376354</v>
      </c>
      <c r="V1061" s="49">
        <v>1.88953884068134</v>
      </c>
      <c r="W1061" s="49">
        <v>1.8431764538983391</v>
      </c>
      <c r="X1061" s="49">
        <v>1.797280417622217</v>
      </c>
      <c r="Y1061" s="49">
        <v>1.7528185269649339</v>
      </c>
      <c r="Z1061" s="49">
        <v>1.713356281198783</v>
      </c>
      <c r="AA1061" s="49">
        <v>1.65213720764307</v>
      </c>
      <c r="AB1061" s="49">
        <v>1.608721815069319</v>
      </c>
      <c r="AC1061" s="49">
        <v>1.566600906214525</v>
      </c>
      <c r="AD1061" s="49">
        <v>1.52562761126396</v>
      </c>
      <c r="AE1061" s="49">
        <v>1.4856788116281341</v>
      </c>
      <c r="AF1061" s="50">
        <v>1.4466503754778179</v>
      </c>
    </row>
    <row r="1062" spans="1:32" hidden="1">
      <c r="A1062" s="49" t="s">
        <v>1377</v>
      </c>
      <c r="B1062" s="49">
        <v>6.1434432544882309</v>
      </c>
      <c r="C1062" s="49">
        <v>5.7238413613980637</v>
      </c>
      <c r="D1062" s="49">
        <v>5.3313934094656972</v>
      </c>
      <c r="E1062" s="49">
        <v>4.9574841965382381</v>
      </c>
      <c r="F1062" s="49">
        <v>4.5966553112198456</v>
      </c>
      <c r="G1062" s="49">
        <v>4.2452364328781922</v>
      </c>
      <c r="H1062" s="49">
        <v>3.9006398838238798</v>
      </c>
      <c r="I1062" s="49">
        <v>3.5609685695524491</v>
      </c>
      <c r="J1062" s="49">
        <v>3.2247846896423051</v>
      </c>
      <c r="K1062" s="49">
        <v>2.890966505183663</v>
      </c>
      <c r="L1062" s="49">
        <v>2.5586159842182572</v>
      </c>
      <c r="M1062" s="49">
        <v>2.4911611959350992</v>
      </c>
      <c r="N1062" s="49">
        <v>2.4280448880497478</v>
      </c>
      <c r="O1062" s="49">
        <v>2.3678151637468319</v>
      </c>
      <c r="P1062" s="49">
        <v>2.310208745966412</v>
      </c>
      <c r="Q1062" s="49">
        <v>2.2543012797995421</v>
      </c>
      <c r="R1062" s="49">
        <v>2.1995317619094599</v>
      </c>
      <c r="S1062" s="49">
        <v>2.1470740089116371</v>
      </c>
      <c r="T1062" s="49">
        <v>2.0960789914701219</v>
      </c>
      <c r="U1062" s="49">
        <v>2.046689929400213</v>
      </c>
      <c r="V1062" s="49">
        <v>1.998218860400695</v>
      </c>
      <c r="W1062" s="49">
        <v>1.94920255891298</v>
      </c>
      <c r="X1062" s="49">
        <v>1.9006843101155511</v>
      </c>
      <c r="Y1062" s="49">
        <v>1.8537038435947091</v>
      </c>
      <c r="Z1062" s="49">
        <v>1.812091951849832</v>
      </c>
      <c r="AA1062" s="49">
        <v>1.747102735866672</v>
      </c>
      <c r="AB1062" s="49">
        <v>1.7012378160848221</v>
      </c>
      <c r="AC1062" s="49">
        <v>1.656761351461832</v>
      </c>
      <c r="AD1062" s="49">
        <v>1.6135157966259259</v>
      </c>
      <c r="AE1062" s="49">
        <v>1.5713690871913171</v>
      </c>
      <c r="AF1062" s="50">
        <v>1.530209528047549</v>
      </c>
    </row>
    <row r="1063" spans="1:32" hidden="1">
      <c r="A1063" s="49" t="s">
        <v>1378</v>
      </c>
      <c r="B1063" s="49">
        <v>6.7576681922958137</v>
      </c>
      <c r="C1063" s="49">
        <v>6.2972890241928106</v>
      </c>
      <c r="D1063" s="49">
        <v>5.8677353998202646</v>
      </c>
      <c r="E1063" s="49">
        <v>5.4590847091723624</v>
      </c>
      <c r="F1063" s="49">
        <v>5.0650417862701644</v>
      </c>
      <c r="G1063" s="49">
        <v>4.6813656965711754</v>
      </c>
      <c r="H1063" s="49">
        <v>4.3050587940458778</v>
      </c>
      <c r="I1063" s="49">
        <v>3.9339159660473459</v>
      </c>
      <c r="J1063" s="49">
        <v>3.5662586626359918</v>
      </c>
      <c r="K1063" s="49">
        <v>3.2007701362885581</v>
      </c>
      <c r="L1063" s="49">
        <v>2.8363891588339061</v>
      </c>
      <c r="M1063" s="49">
        <v>2.7612711225586919</v>
      </c>
      <c r="N1063" s="49">
        <v>2.6910523851653378</v>
      </c>
      <c r="O1063" s="49">
        <v>2.6240920497133651</v>
      </c>
      <c r="P1063" s="49">
        <v>2.5600942525274739</v>
      </c>
      <c r="Q1063" s="49">
        <v>2.4980135721542598</v>
      </c>
      <c r="R1063" s="49">
        <v>2.437215402242058</v>
      </c>
      <c r="S1063" s="49">
        <v>2.3790316322923322</v>
      </c>
      <c r="T1063" s="49">
        <v>2.3225011587478019</v>
      </c>
      <c r="U1063" s="49">
        <v>2.2677875952638971</v>
      </c>
      <c r="V1063" s="49">
        <v>2.2141114965506579</v>
      </c>
      <c r="W1063" s="49">
        <v>2.1598149358240151</v>
      </c>
      <c r="X1063" s="49">
        <v>2.106078615133506</v>
      </c>
      <c r="Y1063" s="49">
        <v>2.054082003558436</v>
      </c>
      <c r="Z1063" s="49">
        <v>2.0081702199057121</v>
      </c>
      <c r="AA1063" s="49">
        <v>1.935736286965855</v>
      </c>
      <c r="AB1063" s="49">
        <v>1.884991141311235</v>
      </c>
      <c r="AC1063" s="49">
        <v>1.8358154700553599</v>
      </c>
      <c r="AD1063" s="49">
        <v>1.788030257854446</v>
      </c>
      <c r="AE1063" s="49">
        <v>1.741485444673103</v>
      </c>
      <c r="AF1063" s="50">
        <v>1.696054117397253</v>
      </c>
    </row>
    <row r="1064" spans="1:32" hidden="1">
      <c r="A1064" s="49" t="s">
        <v>1379</v>
      </c>
      <c r="B1064" s="49">
        <v>4.0274197647454661</v>
      </c>
      <c r="C1064" s="49">
        <v>3.9094991749010051</v>
      </c>
      <c r="D1064" s="49">
        <v>3.8050722491770141</v>
      </c>
      <c r="E1064" s="49">
        <v>3.7111807803061061</v>
      </c>
      <c r="F1064" s="49">
        <v>3.6257283818302399</v>
      </c>
      <c r="G1064" s="49">
        <v>3.5471784524708179</v>
      </c>
      <c r="H1064" s="49">
        <v>3.4743730895880471</v>
      </c>
      <c r="I1064" s="49">
        <v>3.4064193345455989</v>
      </c>
      <c r="J1064" s="49">
        <v>3.342614893893828</v>
      </c>
      <c r="K1064" s="49">
        <v>3.282398026149437</v>
      </c>
      <c r="L1064" s="49">
        <v>3.2253127733202711</v>
      </c>
      <c r="M1064" s="49">
        <v>3.1400238089842269</v>
      </c>
      <c r="N1064" s="49">
        <v>3.072746119210942</v>
      </c>
      <c r="O1064" s="49">
        <v>3.0078258899410848</v>
      </c>
      <c r="P1064" s="49">
        <v>2.9453603588637378</v>
      </c>
      <c r="Q1064" s="49">
        <v>2.8858735113869041</v>
      </c>
      <c r="R1064" s="49">
        <v>2.827658453419442</v>
      </c>
      <c r="S1064" s="49">
        <v>2.7709721182311111</v>
      </c>
      <c r="T1064" s="49">
        <v>2.7187045586584988</v>
      </c>
      <c r="U1064" s="49">
        <v>2.6661828761480639</v>
      </c>
      <c r="V1064" s="49">
        <v>2.613743279374928</v>
      </c>
      <c r="W1064" s="49">
        <v>2.5680604160321931</v>
      </c>
      <c r="X1064" s="49">
        <v>2.524309014919127</v>
      </c>
      <c r="Y1064" s="49">
        <v>2.481588274936831</v>
      </c>
      <c r="Z1064" s="49">
        <v>2.4444828869937698</v>
      </c>
      <c r="AA1064" s="49">
        <v>2.366754283884787</v>
      </c>
      <c r="AB1064" s="49">
        <v>2.321366925718602</v>
      </c>
      <c r="AC1064" s="49">
        <v>2.2775247727833849</v>
      </c>
      <c r="AD1064" s="49">
        <v>2.2350924878753489</v>
      </c>
      <c r="AE1064" s="49">
        <v>2.1939519682263202</v>
      </c>
      <c r="AF1064" s="50">
        <v>2.153999524126355</v>
      </c>
    </row>
    <row r="1065" spans="1:32" hidden="1">
      <c r="A1065" s="49" t="s">
        <v>1380</v>
      </c>
      <c r="B1065" s="49">
        <v>5.2157052868060418</v>
      </c>
      <c r="C1065" s="49">
        <v>5.0625196281105014</v>
      </c>
      <c r="D1065" s="49">
        <v>4.9270244937325884</v>
      </c>
      <c r="E1065" s="49">
        <v>4.8053405873152277</v>
      </c>
      <c r="F1065" s="49">
        <v>4.6947187972927642</v>
      </c>
      <c r="G1065" s="49">
        <v>4.5931441075930284</v>
      </c>
      <c r="H1065" s="49">
        <v>4.4990981214129624</v>
      </c>
      <c r="I1065" s="49">
        <v>4.4114098841392728</v>
      </c>
      <c r="J1065" s="49">
        <v>4.3291584748140357</v>
      </c>
      <c r="K1065" s="49">
        <v>4.2516072882799918</v>
      </c>
      <c r="L1065" s="49">
        <v>4.1781584403356247</v>
      </c>
      <c r="M1065" s="49">
        <v>4.0678794697189558</v>
      </c>
      <c r="N1065" s="49">
        <v>3.9812045313064699</v>
      </c>
      <c r="O1065" s="49">
        <v>3.8976003418177911</v>
      </c>
      <c r="P1065" s="49">
        <v>3.8171942579156322</v>
      </c>
      <c r="Q1065" s="49">
        <v>3.7406731918758149</v>
      </c>
      <c r="R1065" s="49">
        <v>3.665798640847366</v>
      </c>
      <c r="S1065" s="49">
        <v>3.5929075259200811</v>
      </c>
      <c r="T1065" s="49">
        <v>3.525788918425298</v>
      </c>
      <c r="U1065" s="49">
        <v>3.4583158718437952</v>
      </c>
      <c r="V1065" s="49">
        <v>3.3909294975551529</v>
      </c>
      <c r="W1065" s="49">
        <v>3.332427491187127</v>
      </c>
      <c r="X1065" s="49">
        <v>3.2764266610059729</v>
      </c>
      <c r="Y1065" s="49">
        <v>3.221745780121537</v>
      </c>
      <c r="Z1065" s="49">
        <v>3.1743920574832512</v>
      </c>
      <c r="AA1065" s="49">
        <v>3.073780871537203</v>
      </c>
      <c r="AB1065" s="49">
        <v>3.015518303613963</v>
      </c>
      <c r="AC1065" s="49">
        <v>2.9592499045006182</v>
      </c>
      <c r="AD1065" s="49">
        <v>2.9047977430536669</v>
      </c>
      <c r="AE1065" s="49">
        <v>2.8520065069056009</v>
      </c>
      <c r="AF1065" s="50">
        <v>2.8007397973559631</v>
      </c>
    </row>
    <row r="1066" spans="1:32" hidden="1">
      <c r="A1066" s="49" t="s">
        <v>1381</v>
      </c>
      <c r="B1066" s="49">
        <v>7.3459230148202526</v>
      </c>
      <c r="C1066" s="49">
        <v>7.0824527921563032</v>
      </c>
      <c r="D1066" s="49">
        <v>6.8615428098836144</v>
      </c>
      <c r="E1066" s="49">
        <v>6.6708958750265026</v>
      </c>
      <c r="F1066" s="49">
        <v>6.5028079398621763</v>
      </c>
      <c r="G1066" s="49">
        <v>6.3521490560174048</v>
      </c>
      <c r="H1066" s="49">
        <v>6.2153398625839662</v>
      </c>
      <c r="I1066" s="49">
        <v>6.0897887140675184</v>
      </c>
      <c r="J1066" s="49">
        <v>5.9735618306834741</v>
      </c>
      <c r="K1066" s="49">
        <v>5.8651798779635671</v>
      </c>
      <c r="L1066" s="49">
        <v>5.7634871368941507</v>
      </c>
      <c r="M1066" s="49">
        <v>5.5747104880676979</v>
      </c>
      <c r="N1066" s="49">
        <v>5.4107494194444552</v>
      </c>
      <c r="O1066" s="49">
        <v>5.2629880888236844</v>
      </c>
      <c r="P1066" s="49">
        <v>5.1278147482231464</v>
      </c>
      <c r="Q1066" s="49">
        <v>5.0029931073809983</v>
      </c>
      <c r="R1066" s="49">
        <v>4.8877378051414713</v>
      </c>
      <c r="S1066" s="49">
        <v>4.7785283692795586</v>
      </c>
      <c r="T1066" s="49">
        <v>4.6755958380711258</v>
      </c>
      <c r="U1066" s="49">
        <v>4.5793395556154461</v>
      </c>
      <c r="V1066" s="49">
        <v>4.4853497713004993</v>
      </c>
      <c r="W1066" s="49">
        <v>4.3795874559686219</v>
      </c>
      <c r="X1066" s="49">
        <v>4.2785767428737378</v>
      </c>
      <c r="Y1066" s="49">
        <v>4.1839692459721149</v>
      </c>
      <c r="Z1066" s="49">
        <v>4.0990436827059833</v>
      </c>
      <c r="AA1066" s="49">
        <v>3.976109192711311</v>
      </c>
      <c r="AB1066" s="49">
        <v>3.8904759257337891</v>
      </c>
      <c r="AC1066" s="49">
        <v>3.809252913470849</v>
      </c>
      <c r="AD1066" s="49">
        <v>3.7318826471750439</v>
      </c>
      <c r="AE1066" s="49">
        <v>3.6579077425199822</v>
      </c>
      <c r="AF1066" s="50">
        <v>3.5869483626260021</v>
      </c>
    </row>
    <row r="1067" spans="1:32" hidden="1">
      <c r="A1067" s="49" t="s">
        <v>1382</v>
      </c>
      <c r="B1067" s="49">
        <v>9.6828232567289749</v>
      </c>
      <c r="C1067" s="49">
        <v>9.331065249844313</v>
      </c>
      <c r="D1067" s="49">
        <v>9.0372708832619519</v>
      </c>
      <c r="E1067" s="49">
        <v>8.7846831510593759</v>
      </c>
      <c r="F1067" s="49">
        <v>8.5628040648094181</v>
      </c>
      <c r="G1067" s="49">
        <v>8.3646433259391451</v>
      </c>
      <c r="H1067" s="49">
        <v>8.1853235993824907</v>
      </c>
      <c r="I1067" s="49">
        <v>8.0213134951586529</v>
      </c>
      <c r="J1067" s="49">
        <v>7.8699780864798283</v>
      </c>
      <c r="K1067" s="49">
        <v>7.7293017114404323</v>
      </c>
      <c r="L1067" s="49">
        <v>7.5977096928820416</v>
      </c>
      <c r="M1067" s="49">
        <v>7.3481433343058864</v>
      </c>
      <c r="N1067" s="49">
        <v>7.1323161964755402</v>
      </c>
      <c r="O1067" s="49">
        <v>6.9384932730331403</v>
      </c>
      <c r="P1067" s="49">
        <v>6.7617571016056388</v>
      </c>
      <c r="Q1067" s="49">
        <v>6.5990637665761822</v>
      </c>
      <c r="R1067" s="49">
        <v>6.4493464984108941</v>
      </c>
      <c r="S1067" s="49">
        <v>6.3078091089624193</v>
      </c>
      <c r="T1067" s="49">
        <v>6.1747692006012107</v>
      </c>
      <c r="U1067" s="49">
        <v>6.0507739839497354</v>
      </c>
      <c r="V1067" s="49">
        <v>5.9298124967555976</v>
      </c>
      <c r="W1067" s="49">
        <v>5.792633327491135</v>
      </c>
      <c r="X1067" s="49">
        <v>5.6619001060866632</v>
      </c>
      <c r="Y1067" s="49">
        <v>5.5398697831885473</v>
      </c>
      <c r="Z1067" s="49">
        <v>5.4310212180732549</v>
      </c>
      <c r="AA1067" s="49">
        <v>5.2702706736992324</v>
      </c>
      <c r="AB1067" s="49">
        <v>5.1603965354130024</v>
      </c>
      <c r="AC1067" s="49">
        <v>5.0565185748020083</v>
      </c>
      <c r="AD1067" s="49">
        <v>4.9578790002209017</v>
      </c>
      <c r="AE1067" s="49">
        <v>4.8638562981455724</v>
      </c>
      <c r="AF1067" s="50">
        <v>4.7739345000262299</v>
      </c>
    </row>
    <row r="1068" spans="1:32" hidden="1">
      <c r="A1068" s="49" t="s">
        <v>1383</v>
      </c>
      <c r="B1068" s="49">
        <v>2.7376465292179089</v>
      </c>
      <c r="C1068" s="49">
        <v>2.6034660607747591</v>
      </c>
      <c r="D1068" s="49">
        <v>2.490531407285081</v>
      </c>
      <c r="E1068" s="49">
        <v>2.3926332884189958</v>
      </c>
      <c r="F1068" s="49">
        <v>2.3058733890558361</v>
      </c>
      <c r="G1068" s="49">
        <v>2.227660242450261</v>
      </c>
      <c r="H1068" s="49">
        <v>2.1561926711981241</v>
      </c>
      <c r="I1068" s="49">
        <v>2.0901732597935458</v>
      </c>
      <c r="J1068" s="49">
        <v>2.0286396641201181</v>
      </c>
      <c r="K1068" s="49">
        <v>1.970860370395682</v>
      </c>
      <c r="L1068" s="49">
        <v>1.9162676408368859</v>
      </c>
      <c r="M1068" s="49">
        <v>1.8513837434892799</v>
      </c>
      <c r="N1068" s="49">
        <v>1.7910363821198541</v>
      </c>
      <c r="O1068" s="49">
        <v>1.7338059280136111</v>
      </c>
      <c r="P1068" s="49">
        <v>1.6794066555137139</v>
      </c>
      <c r="Q1068" s="49">
        <v>1.6269431196045849</v>
      </c>
      <c r="R1068" s="49">
        <v>1.5758713434060441</v>
      </c>
      <c r="S1068" s="49">
        <v>1.52725596005943</v>
      </c>
      <c r="T1068" s="49">
        <v>1.4802866917373521</v>
      </c>
      <c r="U1068" s="49">
        <v>1.4350739902953651</v>
      </c>
      <c r="V1068" s="49">
        <v>1.390969616326075</v>
      </c>
      <c r="W1068" s="49">
        <v>1.3466645700642721</v>
      </c>
      <c r="X1068" s="49">
        <v>1.3030622235625779</v>
      </c>
      <c r="Y1068" s="49">
        <v>1.2610925423931021</v>
      </c>
      <c r="Z1068" s="49">
        <v>1.224183583262036</v>
      </c>
      <c r="AA1068" s="49">
        <v>1.1665192422532069</v>
      </c>
      <c r="AB1068" s="49">
        <v>1.1262715702536521</v>
      </c>
      <c r="AC1068" s="49">
        <v>1.087477850852989</v>
      </c>
      <c r="AD1068" s="49">
        <v>1.0499837257295059</v>
      </c>
      <c r="AE1068" s="49">
        <v>1.0136593616248899</v>
      </c>
      <c r="AF1068" s="50">
        <v>0.97839455280243692</v>
      </c>
    </row>
    <row r="1069" spans="1:32" hidden="1">
      <c r="A1069" s="49" t="s">
        <v>1384</v>
      </c>
      <c r="B1069" s="49">
        <v>2.868371756866583</v>
      </c>
      <c r="C1069" s="49">
        <v>2.727063294511999</v>
      </c>
      <c r="D1069" s="49">
        <v>2.6082280860381828</v>
      </c>
      <c r="E1069" s="49">
        <v>2.505296205840795</v>
      </c>
      <c r="F1069" s="49">
        <v>2.4141428398060159</v>
      </c>
      <c r="G1069" s="49">
        <v>2.3320259082835859</v>
      </c>
      <c r="H1069" s="49">
        <v>2.257039527388629</v>
      </c>
      <c r="I1069" s="49">
        <v>2.187810847749831</v>
      </c>
      <c r="J1069" s="49">
        <v>2.1233215683206512</v>
      </c>
      <c r="K1069" s="49">
        <v>2.0627976405060688</v>
      </c>
      <c r="L1069" s="49">
        <v>2.0056383179299782</v>
      </c>
      <c r="M1069" s="49">
        <v>1.9376556321814209</v>
      </c>
      <c r="N1069" s="49">
        <v>1.874458736362649</v>
      </c>
      <c r="O1069" s="49">
        <v>1.814548732903031</v>
      </c>
      <c r="P1069" s="49">
        <v>1.757624378718369</v>
      </c>
      <c r="Q1069" s="49">
        <v>1.7027400777393</v>
      </c>
      <c r="R1069" s="49">
        <v>1.6493213799283819</v>
      </c>
      <c r="S1069" s="49">
        <v>1.5984936801105609</v>
      </c>
      <c r="T1069" s="49">
        <v>1.549401116002703</v>
      </c>
      <c r="U1069" s="49">
        <v>1.5021607647819899</v>
      </c>
      <c r="V1069" s="49">
        <v>1.456087770070817</v>
      </c>
      <c r="W1069" s="49">
        <v>1.4098076982483061</v>
      </c>
      <c r="X1069" s="49">
        <v>1.3642631631490501</v>
      </c>
      <c r="Y1069" s="49">
        <v>1.3204370298531261</v>
      </c>
      <c r="Z1069" s="49">
        <v>1.281951853349693</v>
      </c>
      <c r="AA1069" s="49">
        <v>1.2215265009292871</v>
      </c>
      <c r="AB1069" s="49">
        <v>1.179499749426542</v>
      </c>
      <c r="AC1069" s="49">
        <v>1.1390023507012761</v>
      </c>
      <c r="AD1069" s="49">
        <v>1.0998710823537461</v>
      </c>
      <c r="AE1069" s="49">
        <v>1.0619686671704081</v>
      </c>
      <c r="AF1069" s="50">
        <v>1.025178591830741</v>
      </c>
    </row>
    <row r="1070" spans="1:32" hidden="1">
      <c r="A1070" s="49" t="s">
        <v>1385</v>
      </c>
      <c r="B1070" s="49">
        <v>2.991771783023446</v>
      </c>
      <c r="C1070" s="49">
        <v>2.8438224182263099</v>
      </c>
      <c r="D1070" s="49">
        <v>2.7194541132580299</v>
      </c>
      <c r="E1070" s="49">
        <v>2.6117749121104579</v>
      </c>
      <c r="F1070" s="49">
        <v>2.5164579528843598</v>
      </c>
      <c r="G1070" s="49">
        <v>2.4306269151197908</v>
      </c>
      <c r="H1070" s="49">
        <v>2.3522826531616841</v>
      </c>
      <c r="I1070" s="49">
        <v>2.2799851612505369</v>
      </c>
      <c r="J1070" s="49">
        <v>2.2126663349455802</v>
      </c>
      <c r="K1070" s="49">
        <v>2.1495142694638791</v>
      </c>
      <c r="L1070" s="49">
        <v>2.0898988338372009</v>
      </c>
      <c r="M1070" s="49">
        <v>2.0189794156837531</v>
      </c>
      <c r="N1070" s="49">
        <v>1.953087264359429</v>
      </c>
      <c r="O1070" s="49">
        <v>1.890646631271147</v>
      </c>
      <c r="P1070" s="49">
        <v>1.831341362717499</v>
      </c>
      <c r="Q1070" s="49">
        <v>1.774177182757948</v>
      </c>
      <c r="R1070" s="49">
        <v>1.7185500527193851</v>
      </c>
      <c r="S1070" s="49">
        <v>1.665644690252152</v>
      </c>
      <c r="T1070" s="49">
        <v>1.6145609156260621</v>
      </c>
      <c r="U1070" s="49">
        <v>1.5654223651948409</v>
      </c>
      <c r="V1070" s="49">
        <v>1.5175085303262179</v>
      </c>
      <c r="W1070" s="49">
        <v>1.4693638593246561</v>
      </c>
      <c r="X1070" s="49">
        <v>1.4219870751743711</v>
      </c>
      <c r="Y1070" s="49">
        <v>1.3764126299716739</v>
      </c>
      <c r="Z1070" s="49">
        <v>1.336452687890747</v>
      </c>
      <c r="AA1070" s="49">
        <v>1.2733976165117109</v>
      </c>
      <c r="AB1070" s="49">
        <v>1.2296989693856619</v>
      </c>
      <c r="AC1070" s="49">
        <v>1.1876033825122001</v>
      </c>
      <c r="AD1070" s="49">
        <v>1.146938939353312</v>
      </c>
      <c r="AE1070" s="49">
        <v>1.107561061404257</v>
      </c>
      <c r="AF1070" s="50">
        <v>1.0693470486382051</v>
      </c>
    </row>
    <row r="1071" spans="1:32" hidden="1">
      <c r="A1071" s="49" t="s">
        <v>1386</v>
      </c>
      <c r="B1071" s="49">
        <v>4.0794804917054819</v>
      </c>
      <c r="C1071" s="49">
        <v>3.871054834669359</v>
      </c>
      <c r="D1071" s="49">
        <v>3.696683342714667</v>
      </c>
      <c r="E1071" s="49">
        <v>3.5464082521917701</v>
      </c>
      <c r="F1071" s="49">
        <v>3.4139781398097808</v>
      </c>
      <c r="G1071" s="49">
        <v>3.295237436796107</v>
      </c>
      <c r="H1071" s="49">
        <v>3.1872979525271559</v>
      </c>
      <c r="I1071" s="49">
        <v>3.0880793444939809</v>
      </c>
      <c r="J1071" s="49">
        <v>2.9960385818250832</v>
      </c>
      <c r="K1071" s="49">
        <v>2.9100027740836349</v>
      </c>
      <c r="L1071" s="49">
        <v>2.829061639448168</v>
      </c>
      <c r="M1071" s="49">
        <v>2.732282650262492</v>
      </c>
      <c r="N1071" s="49">
        <v>2.6427229075445142</v>
      </c>
      <c r="O1071" s="49">
        <v>2.558101245978305</v>
      </c>
      <c r="P1071" s="49">
        <v>2.4779602755775878</v>
      </c>
      <c r="Q1071" s="49">
        <v>2.400861114361494</v>
      </c>
      <c r="R1071" s="49">
        <v>2.32592998690347</v>
      </c>
      <c r="S1071" s="49">
        <v>2.2548821897336921</v>
      </c>
      <c r="T1071" s="49">
        <v>2.186415277011807</v>
      </c>
      <c r="U1071" s="49">
        <v>2.1207086942536182</v>
      </c>
      <c r="V1071" s="49">
        <v>2.056720269885409</v>
      </c>
      <c r="W1071" s="49">
        <v>1.992368983734178</v>
      </c>
      <c r="X1071" s="49">
        <v>1.9290705441123579</v>
      </c>
      <c r="Y1071" s="49">
        <v>1.8683215309106249</v>
      </c>
      <c r="Z1071" s="49">
        <v>1.815633889065065</v>
      </c>
      <c r="AA1071" s="49">
        <v>1.7294980950667349</v>
      </c>
      <c r="AB1071" s="49">
        <v>1.6712954913278639</v>
      </c>
      <c r="AC1071" s="49">
        <v>1.615354460915333</v>
      </c>
      <c r="AD1071" s="49">
        <v>1.5614262091177931</v>
      </c>
      <c r="AE1071" s="49">
        <v>1.509301592286336</v>
      </c>
      <c r="AF1071" s="50">
        <v>1.458803197415119</v>
      </c>
    </row>
    <row r="1072" spans="1:32" hidden="1">
      <c r="A1072" s="49" t="s">
        <v>1387</v>
      </c>
      <c r="B1072" s="49">
        <v>5.3438600211850602</v>
      </c>
      <c r="C1072" s="49">
        <v>5.0964135682158496</v>
      </c>
      <c r="D1072" s="49">
        <v>4.8604311900961079</v>
      </c>
      <c r="E1072" s="49">
        <v>4.6328338682277987</v>
      </c>
      <c r="F1072" s="49">
        <v>4.4114004082241918</v>
      </c>
      <c r="G1072" s="49">
        <v>4.1944654627497062</v>
      </c>
      <c r="H1072" s="49">
        <v>3.9807381123965571</v>
      </c>
      <c r="I1072" s="49">
        <v>3.769187606844365</v>
      </c>
      <c r="J1072" s="49">
        <v>3.5589685011703591</v>
      </c>
      <c r="K1072" s="49">
        <v>3.3493699136996118</v>
      </c>
      <c r="L1072" s="49">
        <v>3.1397800971583938</v>
      </c>
      <c r="M1072" s="49">
        <v>3.0704602336242641</v>
      </c>
      <c r="N1072" s="49">
        <v>3.0163138671577272</v>
      </c>
      <c r="O1072" s="49">
        <v>2.9638433306353948</v>
      </c>
      <c r="P1072" s="49">
        <v>2.913156051449993</v>
      </c>
      <c r="Q1072" s="49">
        <v>2.8647351219878021</v>
      </c>
      <c r="R1072" s="49">
        <v>2.8171042952501311</v>
      </c>
      <c r="S1072" s="49">
        <v>2.7705032735978659</v>
      </c>
      <c r="T1072" s="49">
        <v>2.727508947284802</v>
      </c>
      <c r="U1072" s="49">
        <v>2.684004497845637</v>
      </c>
      <c r="V1072" s="49">
        <v>2.6402893414116551</v>
      </c>
      <c r="W1072" s="49">
        <v>2.6022190425285632</v>
      </c>
      <c r="X1072" s="49">
        <v>2.5656443642955109</v>
      </c>
      <c r="Y1072" s="49">
        <v>2.5297714888924041</v>
      </c>
      <c r="Z1072" s="49">
        <v>2.4987484984350381</v>
      </c>
      <c r="AA1072" s="49">
        <v>2.4307642436091719</v>
      </c>
      <c r="AB1072" s="49">
        <v>2.3917434532859869</v>
      </c>
      <c r="AC1072" s="49">
        <v>2.3539022505891829</v>
      </c>
      <c r="AD1072" s="49">
        <v>2.31713071377545</v>
      </c>
      <c r="AE1072" s="49">
        <v>2.2813332227735832</v>
      </c>
      <c r="AF1072" s="50">
        <v>2.2464261022639098</v>
      </c>
    </row>
    <row r="1073" spans="1:32" hidden="1">
      <c r="A1073" s="49" t="s">
        <v>1388</v>
      </c>
      <c r="B1073" s="49">
        <v>6.715179322764893</v>
      </c>
      <c r="C1073" s="49">
        <v>6.4109361803772398</v>
      </c>
      <c r="D1073" s="49">
        <v>6.1216960779943959</v>
      </c>
      <c r="E1073" s="49">
        <v>5.8434413984668812</v>
      </c>
      <c r="F1073" s="49">
        <v>5.5732728425289793</v>
      </c>
      <c r="G1073" s="49">
        <v>5.3090154133878968</v>
      </c>
      <c r="H1073" s="49">
        <v>5.0489816816912469</v>
      </c>
      <c r="I1073" s="49">
        <v>4.7918226589192576</v>
      </c>
      <c r="J1073" s="49">
        <v>4.536430052847134</v>
      </c>
      <c r="K1073" s="49">
        <v>4.2818699770420992</v>
      </c>
      <c r="L1073" s="49">
        <v>4.0273366216421476</v>
      </c>
      <c r="M1073" s="49">
        <v>3.9382830561714579</v>
      </c>
      <c r="N1073" s="49">
        <v>3.86915916045661</v>
      </c>
      <c r="O1073" s="49">
        <v>3.8022282062761912</v>
      </c>
      <c r="P1073" s="49">
        <v>3.7376311331689229</v>
      </c>
      <c r="Q1073" s="49">
        <v>3.676002393145168</v>
      </c>
      <c r="R1073" s="49">
        <v>3.615402303868863</v>
      </c>
      <c r="S1073" s="49">
        <v>3.556145687101838</v>
      </c>
      <c r="T1073" s="49">
        <v>3.5016174634324311</v>
      </c>
      <c r="U1073" s="49">
        <v>3.4464094255425768</v>
      </c>
      <c r="V1073" s="49">
        <v>3.3909149991454499</v>
      </c>
      <c r="W1073" s="49">
        <v>3.3428191753676151</v>
      </c>
      <c r="X1073" s="49">
        <v>3.2966843217758859</v>
      </c>
      <c r="Y1073" s="49">
        <v>3.2514678888071482</v>
      </c>
      <c r="Z1073" s="49">
        <v>3.2126193839790851</v>
      </c>
      <c r="AA1073" s="49">
        <v>3.1252096307264439</v>
      </c>
      <c r="AB1073" s="49">
        <v>3.0758457546282751</v>
      </c>
      <c r="AC1073" s="49">
        <v>3.028027996855891</v>
      </c>
      <c r="AD1073" s="49">
        <v>2.98161213505383</v>
      </c>
      <c r="AE1073" s="49">
        <v>2.936472716392077</v>
      </c>
      <c r="AF1073" s="50">
        <v>2.8924999641775879</v>
      </c>
    </row>
    <row r="1074" spans="1:32" hidden="1">
      <c r="A1074" s="49" t="s">
        <v>1389</v>
      </c>
      <c r="B1074" s="49">
        <v>8.9102435630757917</v>
      </c>
      <c r="C1074" s="49">
        <v>8.4878151355923617</v>
      </c>
      <c r="D1074" s="49">
        <v>8.1033825109549689</v>
      </c>
      <c r="E1074" s="49">
        <v>7.7442570945257838</v>
      </c>
      <c r="F1074" s="49">
        <v>7.402320575581582</v>
      </c>
      <c r="G1074" s="49">
        <v>7.0720046182618237</v>
      </c>
      <c r="H1074" s="49">
        <v>6.7492636299174631</v>
      </c>
      <c r="I1074" s="49">
        <v>6.4310072073680846</v>
      </c>
      <c r="J1074" s="49">
        <v>6.1147650434239287</v>
      </c>
      <c r="K1074" s="49">
        <v>5.7984777479910132</v>
      </c>
      <c r="L1074" s="49">
        <v>5.4803596655825713</v>
      </c>
      <c r="M1074" s="49">
        <v>5.3264757152599058</v>
      </c>
      <c r="N1074" s="49">
        <v>5.1932938568066618</v>
      </c>
      <c r="O1074" s="49">
        <v>5.0734397161719791</v>
      </c>
      <c r="P1074" s="49">
        <v>4.9638646349666864</v>
      </c>
      <c r="Q1074" s="49">
        <v>4.862697974224929</v>
      </c>
      <c r="R1074" s="49">
        <v>4.7693347315206571</v>
      </c>
      <c r="S1074" s="49">
        <v>4.6807158931336552</v>
      </c>
      <c r="T1074" s="49">
        <v>4.5971045845492817</v>
      </c>
      <c r="U1074" s="49">
        <v>4.518917640556757</v>
      </c>
      <c r="V1074" s="49">
        <v>4.4422366972050007</v>
      </c>
      <c r="W1074" s="49">
        <v>4.3542495647928741</v>
      </c>
      <c r="X1074" s="49">
        <v>4.2699884216292698</v>
      </c>
      <c r="Y1074" s="49">
        <v>4.1909944315944783</v>
      </c>
      <c r="Z1074" s="49">
        <v>4.1203081381940816</v>
      </c>
      <c r="AA1074" s="49">
        <v>4.0143939144969956</v>
      </c>
      <c r="AB1074" s="49">
        <v>3.9420275322520819</v>
      </c>
      <c r="AC1074" s="49">
        <v>3.8732465944476679</v>
      </c>
      <c r="AD1074" s="49">
        <v>3.8075718575679849</v>
      </c>
      <c r="AE1074" s="49">
        <v>3.744610996914282</v>
      </c>
      <c r="AF1074" s="50">
        <v>3.6840389355965488</v>
      </c>
    </row>
    <row r="1075" spans="1:32" hidden="1">
      <c r="A1075" s="49" t="s">
        <v>1390</v>
      </c>
      <c r="B1075" s="49">
        <v>11.08655452297968</v>
      </c>
      <c r="C1075" s="49">
        <v>10.5740697208001</v>
      </c>
      <c r="D1075" s="49">
        <v>10.11286572223046</v>
      </c>
      <c r="E1075" s="49">
        <v>9.6861656967000567</v>
      </c>
      <c r="F1075" s="49">
        <v>9.2832537625790419</v>
      </c>
      <c r="G1075" s="49">
        <v>8.8967955514969308</v>
      </c>
      <c r="H1075" s="49">
        <v>8.5214758772364867</v>
      </c>
      <c r="I1075" s="49">
        <v>8.1532459617528605</v>
      </c>
      <c r="J1075" s="49">
        <v>7.7888788295910896</v>
      </c>
      <c r="K1075" s="49">
        <v>7.4256915409665218</v>
      </c>
      <c r="L1075" s="49">
        <v>7.0613627290253813</v>
      </c>
      <c r="M1075" s="49">
        <v>6.8607698866047544</v>
      </c>
      <c r="N1075" s="49">
        <v>6.687983968640749</v>
      </c>
      <c r="O1075" s="49">
        <v>6.5330952082750304</v>
      </c>
      <c r="P1075" s="49">
        <v>6.3920085094338166</v>
      </c>
      <c r="Q1075" s="49">
        <v>6.26221182611022</v>
      </c>
      <c r="R1075" s="49">
        <v>6.1428949726421864</v>
      </c>
      <c r="S1075" s="49">
        <v>6.0299449442447592</v>
      </c>
      <c r="T1075" s="49">
        <v>5.9237180729546441</v>
      </c>
      <c r="U1075" s="49">
        <v>5.8247777660972764</v>
      </c>
      <c r="V1075" s="49">
        <v>5.7278516143649467</v>
      </c>
      <c r="W1075" s="49">
        <v>5.6156122993430682</v>
      </c>
      <c r="X1075" s="49">
        <v>5.5083944874417057</v>
      </c>
      <c r="Y1075" s="49">
        <v>5.4082806767338489</v>
      </c>
      <c r="Z1075" s="49">
        <v>5.3193780445659948</v>
      </c>
      <c r="AA1075" s="49">
        <v>5.1829827382482954</v>
      </c>
      <c r="AB1075" s="49">
        <v>5.0918340114524678</v>
      </c>
      <c r="AC1075" s="49">
        <v>5.0055424802524158</v>
      </c>
      <c r="AD1075" s="49">
        <v>4.9234668799439092</v>
      </c>
      <c r="AE1075" s="49">
        <v>4.8450824640876951</v>
      </c>
      <c r="AF1075" s="50">
        <v>4.7699546309208074</v>
      </c>
    </row>
    <row r="1076" spans="1:32" hidden="1">
      <c r="A1076" s="49" t="s">
        <v>1391</v>
      </c>
      <c r="B1076" s="49">
        <v>5.6521694746609672</v>
      </c>
      <c r="C1076" s="49">
        <v>5.2637253098308792</v>
      </c>
      <c r="D1076" s="49">
        <v>4.8989877162172633</v>
      </c>
      <c r="E1076" s="49">
        <v>4.5505914430088907</v>
      </c>
      <c r="F1076" s="49">
        <v>4.2138763279381433</v>
      </c>
      <c r="G1076" s="49">
        <v>3.8857148903883769</v>
      </c>
      <c r="H1076" s="49">
        <v>3.5639080786560782</v>
      </c>
      <c r="I1076" s="49">
        <v>3.2468494736227358</v>
      </c>
      <c r="J1076" s="49">
        <v>2.9333272149706739</v>
      </c>
      <c r="K1076" s="49">
        <v>2.6224013622032381</v>
      </c>
      <c r="L1076" s="49">
        <v>2.3133248429944802</v>
      </c>
      <c r="M1076" s="49">
        <v>2.252961530684491</v>
      </c>
      <c r="N1076" s="49">
        <v>2.196346252266367</v>
      </c>
      <c r="O1076" s="49">
        <v>2.1422274121382081</v>
      </c>
      <c r="P1076" s="49">
        <v>2.090377952405349</v>
      </c>
      <c r="Q1076" s="49">
        <v>2.0400010541965479</v>
      </c>
      <c r="R1076" s="49">
        <v>1.990613105315191</v>
      </c>
      <c r="S1076" s="49">
        <v>1.9432257007573741</v>
      </c>
      <c r="T1076" s="49">
        <v>1.8971069863704551</v>
      </c>
      <c r="U1076" s="49">
        <v>1.8523803099205061</v>
      </c>
      <c r="V1076" s="49">
        <v>1.8084526736401361</v>
      </c>
      <c r="W1076" s="49">
        <v>1.7640625248035591</v>
      </c>
      <c r="X1076" s="49">
        <v>1.7201094670771051</v>
      </c>
      <c r="Y1076" s="49">
        <v>1.6774895682112509</v>
      </c>
      <c r="Z1076" s="49">
        <v>1.6395044661285161</v>
      </c>
      <c r="AA1076" s="49">
        <v>1.581378786734208</v>
      </c>
      <c r="AB1076" s="49">
        <v>1.539743466911349</v>
      </c>
      <c r="AC1076" s="49">
        <v>1.4993125203308599</v>
      </c>
      <c r="AD1076" s="49">
        <v>1.459950151334775</v>
      </c>
      <c r="AE1076" s="49">
        <v>1.4215425216366211</v>
      </c>
      <c r="AF1076" s="50">
        <v>1.383993345508832</v>
      </c>
    </row>
    <row r="1077" spans="1:32" hidden="1">
      <c r="A1077" s="49" t="s">
        <v>1392</v>
      </c>
      <c r="B1077" s="49">
        <v>5.8711426880425392</v>
      </c>
      <c r="C1077" s="49">
        <v>5.4678273093810219</v>
      </c>
      <c r="D1077" s="49">
        <v>5.0891749826655017</v>
      </c>
      <c r="E1077" s="49">
        <v>4.7276139831860204</v>
      </c>
      <c r="F1077" s="49">
        <v>4.3783581054185161</v>
      </c>
      <c r="G1077" s="49">
        <v>4.0381992747748328</v>
      </c>
      <c r="H1077" s="49">
        <v>3.7048853672977602</v>
      </c>
      <c r="I1077" s="49">
        <v>3.376774509810939</v>
      </c>
      <c r="J1077" s="49">
        <v>3.0526312021804261</v>
      </c>
      <c r="K1077" s="49">
        <v>2.731500110934058</v>
      </c>
      <c r="L1077" s="49">
        <v>2.412624737649558</v>
      </c>
      <c r="M1077" s="49">
        <v>2.3494764477917109</v>
      </c>
      <c r="N1077" s="49">
        <v>2.2902896725991631</v>
      </c>
      <c r="O1077" s="49">
        <v>2.2337407292308931</v>
      </c>
      <c r="P1077" s="49">
        <v>2.1795897912702422</v>
      </c>
      <c r="Q1077" s="49">
        <v>2.126994017191588</v>
      </c>
      <c r="R1077" s="49">
        <v>2.0754418432903199</v>
      </c>
      <c r="S1077" s="49">
        <v>2.0260040890882571</v>
      </c>
      <c r="T1077" s="49">
        <v>1.9779064744497019</v>
      </c>
      <c r="U1077" s="49">
        <v>1.9312797751369719</v>
      </c>
      <c r="V1077" s="49">
        <v>1.885496498564555</v>
      </c>
      <c r="W1077" s="49">
        <v>1.839222331867072</v>
      </c>
      <c r="X1077" s="49">
        <v>1.793408491822803</v>
      </c>
      <c r="Y1077" s="49">
        <v>1.749003857718358</v>
      </c>
      <c r="Z1077" s="49">
        <v>1.709504966781483</v>
      </c>
      <c r="AA1077" s="49">
        <v>1.648675431455811</v>
      </c>
      <c r="AB1077" s="49">
        <v>1.605305955962478</v>
      </c>
      <c r="AC1077" s="49">
        <v>1.5632100767104209</v>
      </c>
      <c r="AD1077" s="49">
        <v>1.5222442533744061</v>
      </c>
      <c r="AE1077" s="49">
        <v>1.482288158271815</v>
      </c>
      <c r="AF1077" s="50">
        <v>1.4432400194549839</v>
      </c>
    </row>
    <row r="1078" spans="1:32" hidden="1">
      <c r="A1078" s="49" t="s">
        <v>1393</v>
      </c>
      <c r="B1078" s="49">
        <v>6.0746690480157488</v>
      </c>
      <c r="C1078" s="49">
        <v>5.6577422515776226</v>
      </c>
      <c r="D1078" s="49">
        <v>5.2666240173297947</v>
      </c>
      <c r="E1078" s="49">
        <v>4.8933780550563224</v>
      </c>
      <c r="F1078" s="49">
        <v>4.5329876113202694</v>
      </c>
      <c r="G1078" s="49">
        <v>4.182089922879733</v>
      </c>
      <c r="H1078" s="49">
        <v>3.8383240792198712</v>
      </c>
      <c r="I1078" s="49">
        <v>3.499968684102051</v>
      </c>
      <c r="J1078" s="49">
        <v>3.1657281684612002</v>
      </c>
      <c r="K1078" s="49">
        <v>2.8346005133718042</v>
      </c>
      <c r="L1078" s="49">
        <v>2.5057920069735728</v>
      </c>
      <c r="M1078" s="49">
        <v>2.4400335685779901</v>
      </c>
      <c r="N1078" s="49">
        <v>2.378438890688015</v>
      </c>
      <c r="O1078" s="49">
        <v>2.3196159222288588</v>
      </c>
      <c r="P1078" s="49">
        <v>2.263311955304109</v>
      </c>
      <c r="Q1078" s="49">
        <v>2.2086408458803222</v>
      </c>
      <c r="R1078" s="49">
        <v>2.1550647936848111</v>
      </c>
      <c r="S1078" s="49">
        <v>2.10370836194314</v>
      </c>
      <c r="T1078" s="49">
        <v>2.0537577553074842</v>
      </c>
      <c r="U1078" s="49">
        <v>2.0053499919267401</v>
      </c>
      <c r="V1078" s="49">
        <v>1.9578257620298529</v>
      </c>
      <c r="W1078" s="49">
        <v>1.909780042598106</v>
      </c>
      <c r="X1078" s="49">
        <v>1.862216368553872</v>
      </c>
      <c r="Y1078" s="49">
        <v>1.8161321894348059</v>
      </c>
      <c r="Z1078" s="49">
        <v>1.775204064568511</v>
      </c>
      <c r="AA1078" s="49">
        <v>1.711849161731821</v>
      </c>
      <c r="AB1078" s="49">
        <v>1.666847684844396</v>
      </c>
      <c r="AC1078" s="49">
        <v>1.6231853777974441</v>
      </c>
      <c r="AD1078" s="49">
        <v>1.58071211178175</v>
      </c>
      <c r="AE1078" s="49">
        <v>1.5393020398135551</v>
      </c>
      <c r="AF1078" s="50">
        <v>1.498848724506479</v>
      </c>
    </row>
    <row r="1079" spans="1:32" hidden="1">
      <c r="A1079" s="49" t="s">
        <v>1394</v>
      </c>
      <c r="B1079" s="49">
        <v>7.7951614159208464</v>
      </c>
      <c r="C1079" s="49">
        <v>7.2624128206375564</v>
      </c>
      <c r="D1079" s="49">
        <v>6.7665672311120844</v>
      </c>
      <c r="E1079" s="49">
        <v>6.2959292017197406</v>
      </c>
      <c r="F1079" s="49">
        <v>5.8430897066338439</v>
      </c>
      <c r="G1079" s="49">
        <v>5.4030673869813173</v>
      </c>
      <c r="H1079" s="49">
        <v>4.9723505667524526</v>
      </c>
      <c r="I1079" s="49">
        <v>4.5483648637691214</v>
      </c>
      <c r="J1079" s="49">
        <v>4.1291591238029426</v>
      </c>
      <c r="K1079" s="49">
        <v>3.713210927437895</v>
      </c>
      <c r="L1079" s="49">
        <v>3.2993011807210322</v>
      </c>
      <c r="M1079" s="49">
        <v>3.211145821535538</v>
      </c>
      <c r="N1079" s="49">
        <v>3.1289147751316388</v>
      </c>
      <c r="O1079" s="49">
        <v>3.050620364011841</v>
      </c>
      <c r="P1079" s="49">
        <v>2.9759012554635009</v>
      </c>
      <c r="Q1079" s="49">
        <v>2.9034924503216808</v>
      </c>
      <c r="R1079" s="49">
        <v>2.8326263147405388</v>
      </c>
      <c r="S1079" s="49">
        <v>2.7649069294737361</v>
      </c>
      <c r="T1079" s="49">
        <v>2.699172891071711</v>
      </c>
      <c r="U1079" s="49">
        <v>2.6356193472618412</v>
      </c>
      <c r="V1079" s="49">
        <v>2.5733056288010889</v>
      </c>
      <c r="W1079" s="49">
        <v>2.5102322704986508</v>
      </c>
      <c r="X1079" s="49">
        <v>2.4478258862554019</v>
      </c>
      <c r="Y1079" s="49">
        <v>2.3875084089750702</v>
      </c>
      <c r="Z1079" s="49">
        <v>2.3345198863093639</v>
      </c>
      <c r="AA1079" s="49">
        <v>2.2495452105660361</v>
      </c>
      <c r="AB1079" s="49">
        <v>2.1907115791206571</v>
      </c>
      <c r="AC1079" s="49">
        <v>2.1337655358508232</v>
      </c>
      <c r="AD1079" s="49">
        <v>2.0784925943111721</v>
      </c>
      <c r="AE1079" s="49">
        <v>2.0247129733863831</v>
      </c>
      <c r="AF1079" s="50">
        <v>1.9722746340448509</v>
      </c>
    </row>
    <row r="1080" spans="1:32" hidden="1">
      <c r="A1080" s="49" t="s">
        <v>1395</v>
      </c>
      <c r="B1080" s="49">
        <v>5.1819430732663756</v>
      </c>
      <c r="C1080" s="49">
        <v>5.0312517715785674</v>
      </c>
      <c r="D1080" s="49">
        <v>4.8974556202511472</v>
      </c>
      <c r="E1080" s="49">
        <v>4.7768508520285193</v>
      </c>
      <c r="F1080" s="49">
        <v>4.6668126262902438</v>
      </c>
      <c r="G1080" s="49">
        <v>4.565416922253168</v>
      </c>
      <c r="H1080" s="49">
        <v>4.4712138396818064</v>
      </c>
      <c r="I1080" s="49">
        <v>4.3830851888033049</v>
      </c>
      <c r="J1080" s="49">
        <v>4.300151498591875</v>
      </c>
      <c r="K1080" s="49">
        <v>4.2217092775331082</v>
      </c>
      <c r="L1080" s="49">
        <v>4.1471874844748884</v>
      </c>
      <c r="M1080" s="49">
        <v>4.0372335757079858</v>
      </c>
      <c r="N1080" s="49">
        <v>3.9497834653057708</v>
      </c>
      <c r="O1080" s="49">
        <v>3.865273970908953</v>
      </c>
      <c r="P1080" s="49">
        <v>3.7838230079652111</v>
      </c>
      <c r="Q1080" s="49">
        <v>3.7060802578839591</v>
      </c>
      <c r="R1080" s="49">
        <v>3.6299139275727819</v>
      </c>
      <c r="S1080" s="49">
        <v>3.555642278575831</v>
      </c>
      <c r="T1080" s="49">
        <v>3.4868613893135021</v>
      </c>
      <c r="U1080" s="49">
        <v>3.417748419494413</v>
      </c>
      <c r="V1080" s="49">
        <v>3.3487222802315908</v>
      </c>
      <c r="W1080" s="49">
        <v>3.2883558399230561</v>
      </c>
      <c r="X1080" s="49">
        <v>3.2303504150361348</v>
      </c>
      <c r="Y1080" s="49">
        <v>3.1735830870505999</v>
      </c>
      <c r="Z1080" s="49">
        <v>3.123743301892711</v>
      </c>
      <c r="AA1080" s="49">
        <v>3.0234432976718191</v>
      </c>
      <c r="AB1080" s="49">
        <v>2.963253639886132</v>
      </c>
      <c r="AC1080" s="49">
        <v>2.9049372822447501</v>
      </c>
      <c r="AD1080" s="49">
        <v>2.848322903914573</v>
      </c>
      <c r="AE1080" s="49">
        <v>2.7932607644118739</v>
      </c>
      <c r="AF1080" s="50">
        <v>2.739619164606069</v>
      </c>
    </row>
    <row r="1081" spans="1:32" hidden="1">
      <c r="A1081" s="49" t="s">
        <v>1396</v>
      </c>
      <c r="B1081" s="49">
        <v>6.4891090609403221</v>
      </c>
      <c r="C1081" s="49">
        <v>6.2566247829935291</v>
      </c>
      <c r="D1081" s="49">
        <v>6.0616301901482803</v>
      </c>
      <c r="E1081" s="49">
        <v>5.8932936822412421</v>
      </c>
      <c r="F1081" s="49">
        <v>5.7448293837560964</v>
      </c>
      <c r="G1081" s="49">
        <v>5.6117187320589661</v>
      </c>
      <c r="H1081" s="49">
        <v>5.4908089498130881</v>
      </c>
      <c r="I1081" s="49">
        <v>5.379817257202153</v>
      </c>
      <c r="J1081" s="49">
        <v>5.2770403344068972</v>
      </c>
      <c r="K1081" s="49">
        <v>5.181175145281089</v>
      </c>
      <c r="L1081" s="49">
        <v>5.0912037000669281</v>
      </c>
      <c r="M1081" s="49">
        <v>4.9244844136925678</v>
      </c>
      <c r="N1081" s="49">
        <v>4.7796290723677846</v>
      </c>
      <c r="O1081" s="49">
        <v>4.649053110106899</v>
      </c>
      <c r="P1081" s="49">
        <v>4.5295782330733543</v>
      </c>
      <c r="Q1081" s="49">
        <v>4.4192369413722554</v>
      </c>
      <c r="R1081" s="49">
        <v>4.3173397559325686</v>
      </c>
      <c r="S1081" s="49">
        <v>4.220785777966821</v>
      </c>
      <c r="T1081" s="49">
        <v>4.1297801858978449</v>
      </c>
      <c r="U1081" s="49">
        <v>4.0446766941686647</v>
      </c>
      <c r="V1081" s="49">
        <v>3.9615882167522138</v>
      </c>
      <c r="W1081" s="49">
        <v>3.868038613732748</v>
      </c>
      <c r="X1081" s="49">
        <v>3.7787102280172902</v>
      </c>
      <c r="Y1081" s="49">
        <v>3.695062625620587</v>
      </c>
      <c r="Z1081" s="49">
        <v>3.6199927649943988</v>
      </c>
      <c r="AA1081" s="49">
        <v>3.511404546855712</v>
      </c>
      <c r="AB1081" s="49">
        <v>3.435773587696326</v>
      </c>
      <c r="AC1081" s="49">
        <v>3.3640723743599978</v>
      </c>
      <c r="AD1081" s="49">
        <v>3.295810704760525</v>
      </c>
      <c r="AE1081" s="49">
        <v>3.2305864729293918</v>
      </c>
      <c r="AF1081" s="50">
        <v>3.1680658042966261</v>
      </c>
    </row>
    <row r="1082" spans="1:32" hidden="1">
      <c r="A1082" s="49" t="s">
        <v>1397</v>
      </c>
      <c r="B1082" s="49">
        <v>8.7351195680670024</v>
      </c>
      <c r="C1082" s="49">
        <v>8.4177894510597753</v>
      </c>
      <c r="D1082" s="49">
        <v>8.152749936077603</v>
      </c>
      <c r="E1082" s="49">
        <v>7.924884064259599</v>
      </c>
      <c r="F1082" s="49">
        <v>7.7247213096768554</v>
      </c>
      <c r="G1082" s="49">
        <v>7.5459555305106507</v>
      </c>
      <c r="H1082" s="49">
        <v>7.3841867478084966</v>
      </c>
      <c r="I1082" s="49">
        <v>7.2362291969349402</v>
      </c>
      <c r="J1082" s="49">
        <v>7.0997058375148923</v>
      </c>
      <c r="K1082" s="49">
        <v>6.97279828516462</v>
      </c>
      <c r="L1082" s="49">
        <v>6.8540859800471443</v>
      </c>
      <c r="M1082" s="49">
        <v>6.6289179132417981</v>
      </c>
      <c r="N1082" s="49">
        <v>6.4341904280311928</v>
      </c>
      <c r="O1082" s="49">
        <v>6.2593234445246537</v>
      </c>
      <c r="P1082" s="49">
        <v>6.09988513343664</v>
      </c>
      <c r="Q1082" s="49">
        <v>5.9531327878993148</v>
      </c>
      <c r="R1082" s="49">
        <v>5.8181073559447469</v>
      </c>
      <c r="S1082" s="49">
        <v>5.6904821081646313</v>
      </c>
      <c r="T1082" s="49">
        <v>5.5705460000260922</v>
      </c>
      <c r="U1082" s="49">
        <v>5.4587955296994686</v>
      </c>
      <c r="V1082" s="49">
        <v>5.3498039515383633</v>
      </c>
      <c r="W1082" s="49">
        <v>5.2260759405913406</v>
      </c>
      <c r="X1082" s="49">
        <v>5.1081883923822131</v>
      </c>
      <c r="Y1082" s="49">
        <v>4.9981818550738604</v>
      </c>
      <c r="Z1082" s="49">
        <v>4.900105384002658</v>
      </c>
      <c r="AA1082" s="49">
        <v>4.7551482969379171</v>
      </c>
      <c r="AB1082" s="49">
        <v>4.6561830183339303</v>
      </c>
      <c r="AC1082" s="49">
        <v>4.562658256174462</v>
      </c>
      <c r="AD1082" s="49">
        <v>4.4738905048696687</v>
      </c>
      <c r="AE1082" s="49">
        <v>4.3893192170776194</v>
      </c>
      <c r="AF1082" s="50">
        <v>4.3084790741405739</v>
      </c>
    </row>
    <row r="1083" spans="1:32" hidden="1">
      <c r="A1083" s="49" t="s">
        <v>1398</v>
      </c>
      <c r="B1083" s="49">
        <v>2.8296273314512899</v>
      </c>
      <c r="C1083" s="49">
        <v>2.6912370071695948</v>
      </c>
      <c r="D1083" s="49">
        <v>2.574692828993467</v>
      </c>
      <c r="E1083" s="49">
        <v>2.473613983201596</v>
      </c>
      <c r="F1083" s="49">
        <v>2.38399465644732</v>
      </c>
      <c r="G1083" s="49">
        <v>2.3031720278045511</v>
      </c>
      <c r="H1083" s="49">
        <v>2.2292953824612578</v>
      </c>
      <c r="I1083" s="49">
        <v>2.1610316488092658</v>
      </c>
      <c r="J1083" s="49">
        <v>2.0973920428521451</v>
      </c>
      <c r="K1083" s="49">
        <v>2.0376249486305018</v>
      </c>
      <c r="L1083" s="49">
        <v>1.9811470149682651</v>
      </c>
      <c r="M1083" s="49">
        <v>1.9140760406791679</v>
      </c>
      <c r="N1083" s="49">
        <v>1.851687830969762</v>
      </c>
      <c r="O1083" s="49">
        <v>1.7925178613533139</v>
      </c>
      <c r="P1083" s="49">
        <v>1.7362718313841079</v>
      </c>
      <c r="Q1083" s="49">
        <v>1.682025741403246</v>
      </c>
      <c r="R1083" s="49">
        <v>1.6292182136259341</v>
      </c>
      <c r="S1083" s="49">
        <v>1.578949024168609</v>
      </c>
      <c r="T1083" s="49">
        <v>1.5303817910872211</v>
      </c>
      <c r="U1083" s="49">
        <v>1.4836309239512571</v>
      </c>
      <c r="V1083" s="49">
        <v>1.438027090563095</v>
      </c>
      <c r="W1083" s="49">
        <v>1.392234218738148</v>
      </c>
      <c r="X1083" s="49">
        <v>1.347160243835148</v>
      </c>
      <c r="Y1083" s="49">
        <v>1.3037646856459619</v>
      </c>
      <c r="Z1083" s="49">
        <v>1.265583090728067</v>
      </c>
      <c r="AA1083" s="49">
        <v>1.2059846882031671</v>
      </c>
      <c r="AB1083" s="49">
        <v>1.1643477766107051</v>
      </c>
      <c r="AC1083" s="49">
        <v>1.1242022563825931</v>
      </c>
      <c r="AD1083" s="49">
        <v>1.085387960068656</v>
      </c>
      <c r="AE1083" s="49">
        <v>1.047770175607164</v>
      </c>
      <c r="AF1083" s="50">
        <v>1.011234563465119</v>
      </c>
    </row>
    <row r="1084" spans="1:32" hidden="1">
      <c r="A1084" s="49" t="s">
        <v>1399</v>
      </c>
      <c r="B1084" s="49">
        <v>2.9998753157483931</v>
      </c>
      <c r="C1084" s="49">
        <v>2.8524617458870338</v>
      </c>
      <c r="D1084" s="49">
        <v>2.7283957494477962</v>
      </c>
      <c r="E1084" s="49">
        <v>2.6208589606840911</v>
      </c>
      <c r="F1084" s="49">
        <v>2.525570980520174</v>
      </c>
      <c r="G1084" s="49">
        <v>2.4396865191624322</v>
      </c>
      <c r="H1084" s="49">
        <v>2.361228074497419</v>
      </c>
      <c r="I1084" s="49">
        <v>2.288771266034455</v>
      </c>
      <c r="J1084" s="49">
        <v>2.2212595889823779</v>
      </c>
      <c r="K1084" s="49">
        <v>2.157889949663105</v>
      </c>
      <c r="L1084" s="49">
        <v>2.0980390391181181</v>
      </c>
      <c r="M1084" s="49">
        <v>2.0269196375020049</v>
      </c>
      <c r="N1084" s="49">
        <v>1.960807692526052</v>
      </c>
      <c r="O1084" s="49">
        <v>1.8981349194921029</v>
      </c>
      <c r="P1084" s="49">
        <v>1.83858616387178</v>
      </c>
      <c r="Q1084" s="49">
        <v>1.7811720396169759</v>
      </c>
      <c r="R1084" s="49">
        <v>1.7252914908699011</v>
      </c>
      <c r="S1084" s="49">
        <v>1.6721221161087041</v>
      </c>
      <c r="T1084" s="49">
        <v>1.6207683998046829</v>
      </c>
      <c r="U1084" s="49">
        <v>1.571352873101312</v>
      </c>
      <c r="V1084" s="49">
        <v>1.523158934667229</v>
      </c>
      <c r="W1084" s="49">
        <v>1.4747524182388041</v>
      </c>
      <c r="X1084" s="49">
        <v>1.4271092857229191</v>
      </c>
      <c r="Y1084" s="49">
        <v>1.381256818639782</v>
      </c>
      <c r="Z1084" s="49">
        <v>1.3409798843888521</v>
      </c>
      <c r="AA1084" s="49">
        <v>1.2777699072004369</v>
      </c>
      <c r="AB1084" s="49">
        <v>1.233782207262794</v>
      </c>
      <c r="AC1084" s="49">
        <v>1.191384996749868</v>
      </c>
      <c r="AD1084" s="49">
        <v>1.150406791211168</v>
      </c>
      <c r="AE1084" s="49">
        <v>1.110703370272097</v>
      </c>
      <c r="AF1084" s="50">
        <v>1.0721523334145879</v>
      </c>
    </row>
    <row r="1085" spans="1:32" hidden="1">
      <c r="A1085" s="49" t="s">
        <v>1400</v>
      </c>
      <c r="B1085" s="49">
        <v>3.579542555190006</v>
      </c>
      <c r="C1085" s="49">
        <v>3.4011715912528651</v>
      </c>
      <c r="D1085" s="49">
        <v>3.2513408125966592</v>
      </c>
      <c r="E1085" s="49">
        <v>3.1217160478245649</v>
      </c>
      <c r="F1085" s="49">
        <v>3.007065483089471</v>
      </c>
      <c r="G1085" s="49">
        <v>2.9039114908986181</v>
      </c>
      <c r="H1085" s="49">
        <v>2.8098371356555099</v>
      </c>
      <c r="I1085" s="49">
        <v>2.7231015362040818</v>
      </c>
      <c r="J1085" s="49">
        <v>2.6424134335540361</v>
      </c>
      <c r="K1085" s="49">
        <v>2.5667912808676232</v>
      </c>
      <c r="L1085" s="49">
        <v>2.4954732524439089</v>
      </c>
      <c r="M1085" s="49">
        <v>2.4105850160534912</v>
      </c>
      <c r="N1085" s="49">
        <v>2.3318121757712249</v>
      </c>
      <c r="O1085" s="49">
        <v>2.2572321102637281</v>
      </c>
      <c r="P1085" s="49">
        <v>2.1864584040157391</v>
      </c>
      <c r="Q1085" s="49">
        <v>2.1182784084452941</v>
      </c>
      <c r="R1085" s="49">
        <v>2.0519555956207558</v>
      </c>
      <c r="S1085" s="49">
        <v>1.988933172272596</v>
      </c>
      <c r="T1085" s="49">
        <v>1.928113740509118</v>
      </c>
      <c r="U1085" s="49">
        <v>1.869647521715772</v>
      </c>
      <c r="V1085" s="49">
        <v>1.812656562279837</v>
      </c>
      <c r="W1085" s="49">
        <v>1.7554196923687411</v>
      </c>
      <c r="X1085" s="49">
        <v>1.6990909022789451</v>
      </c>
      <c r="Y1085" s="49">
        <v>1.6449281424336439</v>
      </c>
      <c r="Z1085" s="49">
        <v>1.5975642194088611</v>
      </c>
      <c r="AA1085" s="49">
        <v>1.522101665498822</v>
      </c>
      <c r="AB1085" s="49">
        <v>1.470144995148555</v>
      </c>
      <c r="AC1085" s="49">
        <v>1.4201081335301919</v>
      </c>
      <c r="AD1085" s="49">
        <v>1.3717806168905451</v>
      </c>
      <c r="AE1085" s="49">
        <v>1.324985474117208</v>
      </c>
      <c r="AF1085" s="50">
        <v>1.279572538137177</v>
      </c>
    </row>
    <row r="1086" spans="1:32" hidden="1">
      <c r="A1086" s="49" t="s">
        <v>1401</v>
      </c>
      <c r="B1086" s="49">
        <v>6.9609233132849209</v>
      </c>
      <c r="C1086" s="49">
        <v>6.6449771226072771</v>
      </c>
      <c r="D1086" s="49">
        <v>6.3429079238423771</v>
      </c>
      <c r="E1086" s="49">
        <v>6.0505287968414763</v>
      </c>
      <c r="F1086" s="49">
        <v>5.7647766390662971</v>
      </c>
      <c r="G1086" s="49">
        <v>5.4833116339755854</v>
      </c>
      <c r="H1086" s="49">
        <v>5.2042759806472914</v>
      </c>
      <c r="I1086" s="49">
        <v>4.9261412656001626</v>
      </c>
      <c r="J1086" s="49">
        <v>4.6476077406411269</v>
      </c>
      <c r="K1086" s="49">
        <v>4.3675352813858934</v>
      </c>
      <c r="L1086" s="49">
        <v>4.0848943445952326</v>
      </c>
      <c r="M1086" s="49">
        <v>3.9948545661721879</v>
      </c>
      <c r="N1086" s="49">
        <v>3.9242454534911211</v>
      </c>
      <c r="O1086" s="49">
        <v>3.8557761815752918</v>
      </c>
      <c r="P1086" s="49">
        <v>3.7895823946930651</v>
      </c>
      <c r="Q1086" s="49">
        <v>3.7262799979288821</v>
      </c>
      <c r="R1086" s="49">
        <v>3.663979009077118</v>
      </c>
      <c r="S1086" s="49">
        <v>3.6029850016145448</v>
      </c>
      <c r="T1086" s="49">
        <v>3.5465894703973668</v>
      </c>
      <c r="U1086" s="49">
        <v>3.489529619807596</v>
      </c>
      <c r="V1086" s="49">
        <v>3.4321885158522458</v>
      </c>
      <c r="W1086" s="49">
        <v>3.3821645527555679</v>
      </c>
      <c r="X1086" s="49">
        <v>3.3340275042940992</v>
      </c>
      <c r="Y1086" s="49">
        <v>3.286762716719668</v>
      </c>
      <c r="Z1086" s="49">
        <v>3.2456591254875402</v>
      </c>
      <c r="AA1086" s="49">
        <v>3.1574072459873208</v>
      </c>
      <c r="AB1086" s="49">
        <v>3.1060705911723172</v>
      </c>
      <c r="AC1086" s="49">
        <v>3.0562153391059881</v>
      </c>
      <c r="AD1086" s="49">
        <v>3.007699832230418</v>
      </c>
      <c r="AE1086" s="49">
        <v>2.960400779623424</v>
      </c>
      <c r="AF1086" s="50">
        <v>2.9142102299841168</v>
      </c>
    </row>
    <row r="1087" spans="1:32" hidden="1">
      <c r="A1087" s="49" t="s">
        <v>1402</v>
      </c>
      <c r="B1087" s="49">
        <v>8.1195061992737028</v>
      </c>
      <c r="C1087" s="49">
        <v>7.7224681259979722</v>
      </c>
      <c r="D1087" s="49">
        <v>7.3587141232038382</v>
      </c>
      <c r="E1087" s="49">
        <v>7.0173635708623374</v>
      </c>
      <c r="F1087" s="49">
        <v>6.6914928856258307</v>
      </c>
      <c r="G1087" s="49">
        <v>6.3763924726229986</v>
      </c>
      <c r="H1087" s="49">
        <v>6.0686813755601916</v>
      </c>
      <c r="I1087" s="49">
        <v>5.7658191095469924</v>
      </c>
      <c r="J1087" s="49">
        <v>5.465818532966038</v>
      </c>
      <c r="K1087" s="49">
        <v>5.1670678167189399</v>
      </c>
      <c r="L1087" s="49">
        <v>4.8682150221565648</v>
      </c>
      <c r="M1087" s="49">
        <v>4.7323492488909364</v>
      </c>
      <c r="N1087" s="49">
        <v>4.614460818356279</v>
      </c>
      <c r="O1087" s="49">
        <v>4.508150764082048</v>
      </c>
      <c r="P1087" s="49">
        <v>4.4107745019730684</v>
      </c>
      <c r="Q1087" s="49">
        <v>4.3207096416896169</v>
      </c>
      <c r="R1087" s="49">
        <v>4.2374325671713438</v>
      </c>
      <c r="S1087" s="49">
        <v>4.1582876445572561</v>
      </c>
      <c r="T1087" s="49">
        <v>4.083504504758805</v>
      </c>
      <c r="U1087" s="49">
        <v>4.0134464249448696</v>
      </c>
      <c r="V1087" s="49">
        <v>3.9447097192548428</v>
      </c>
      <c r="W1087" s="49">
        <v>3.8661313613644599</v>
      </c>
      <c r="X1087" s="49">
        <v>3.790811915202942</v>
      </c>
      <c r="Y1087" s="49">
        <v>3.720094434438888</v>
      </c>
      <c r="Z1087" s="49">
        <v>3.6566280047840212</v>
      </c>
      <c r="AA1087" s="49">
        <v>3.5625338464634209</v>
      </c>
      <c r="AB1087" s="49">
        <v>3.4976518589463401</v>
      </c>
      <c r="AC1087" s="49">
        <v>3.4359190152368151</v>
      </c>
      <c r="AD1087" s="49">
        <v>3.3769208445145069</v>
      </c>
      <c r="AE1087" s="49">
        <v>3.320318166650718</v>
      </c>
      <c r="AF1087" s="50">
        <v>3.2658300518187771</v>
      </c>
    </row>
    <row r="1088" spans="1:32" hidden="1">
      <c r="A1088" s="49" t="s">
        <v>1403</v>
      </c>
      <c r="B1088" s="49">
        <v>10.199211174774559</v>
      </c>
      <c r="C1088" s="49">
        <v>9.7115119402571075</v>
      </c>
      <c r="D1088" s="49">
        <v>9.2701550579909409</v>
      </c>
      <c r="E1088" s="49">
        <v>8.8606854012552052</v>
      </c>
      <c r="F1088" s="49">
        <v>8.4739616221734408</v>
      </c>
      <c r="G1088" s="49">
        <v>8.1038196587331299</v>
      </c>
      <c r="H1088" s="49">
        <v>7.745886791133918</v>
      </c>
      <c r="I1088" s="49">
        <v>7.3969284560219792</v>
      </c>
      <c r="J1088" s="49">
        <v>7.0544647429452922</v>
      </c>
      <c r="K1088" s="49">
        <v>6.716533288653098</v>
      </c>
      <c r="L1088" s="49">
        <v>6.3815362545878296</v>
      </c>
      <c r="M1088" s="49">
        <v>6.2007376527648379</v>
      </c>
      <c r="N1088" s="49">
        <v>6.0448348468437336</v>
      </c>
      <c r="O1088" s="49">
        <v>5.9049564283249092</v>
      </c>
      <c r="P1088" s="49">
        <v>5.7774360783247882</v>
      </c>
      <c r="Q1088" s="49">
        <v>5.6600246517149344</v>
      </c>
      <c r="R1088" s="49">
        <v>5.5519963447701679</v>
      </c>
      <c r="S1088" s="49">
        <v>5.4496695299695661</v>
      </c>
      <c r="T1088" s="49">
        <v>5.3533627072737611</v>
      </c>
      <c r="U1088" s="49">
        <v>5.2635796609723764</v>
      </c>
      <c r="V1088" s="49">
        <v>5.1756016747315989</v>
      </c>
      <c r="W1088" s="49">
        <v>5.0739051939211732</v>
      </c>
      <c r="X1088" s="49">
        <v>4.9767215867433858</v>
      </c>
      <c r="Y1088" s="49">
        <v>4.8859185511673529</v>
      </c>
      <c r="Z1088" s="49">
        <v>4.8051790063461031</v>
      </c>
      <c r="AA1088" s="49">
        <v>4.6819170774658661</v>
      </c>
      <c r="AB1088" s="49">
        <v>4.5992073135368292</v>
      </c>
      <c r="AC1088" s="49">
        <v>4.5208761218772189</v>
      </c>
      <c r="AD1088" s="49">
        <v>4.4463515643423541</v>
      </c>
      <c r="AE1088" s="49">
        <v>4.3751656997447874</v>
      </c>
      <c r="AF1088" s="50">
        <v>4.3069310414353517</v>
      </c>
    </row>
    <row r="1089" spans="1:32" hidden="1">
      <c r="A1089" s="49" t="s">
        <v>1404</v>
      </c>
      <c r="B1089" s="49">
        <v>5.8080659436204796</v>
      </c>
      <c r="C1089" s="49">
        <v>5.4114151663233718</v>
      </c>
      <c r="D1089" s="49">
        <v>5.0393247163578989</v>
      </c>
      <c r="E1089" s="49">
        <v>4.6839713324539094</v>
      </c>
      <c r="F1089" s="49">
        <v>4.3403962426427896</v>
      </c>
      <c r="G1089" s="49">
        <v>4.0052633195268417</v>
      </c>
      <c r="H1089" s="49">
        <v>3.6762189633182198</v>
      </c>
      <c r="I1089" s="49">
        <v>3.3515363210091929</v>
      </c>
      <c r="J1089" s="49">
        <v>3.02990538163206</v>
      </c>
      <c r="K1089" s="49">
        <v>2.710302975081758</v>
      </c>
      <c r="L1089" s="49">
        <v>2.3919089411006902</v>
      </c>
      <c r="M1089" s="49">
        <v>2.3294313441158359</v>
      </c>
      <c r="N1089" s="49">
        <v>2.2708446372688091</v>
      </c>
      <c r="O1089" s="49">
        <v>2.2148493327679959</v>
      </c>
      <c r="P1089" s="49">
        <v>2.161210187496605</v>
      </c>
      <c r="Q1089" s="49">
        <v>2.1090996695630881</v>
      </c>
      <c r="R1089" s="49">
        <v>2.0580154868032379</v>
      </c>
      <c r="S1089" s="49">
        <v>2.009009520828398</v>
      </c>
      <c r="T1089" s="49">
        <v>1.961321446584493</v>
      </c>
      <c r="U1089" s="49">
        <v>1.915079855274608</v>
      </c>
      <c r="V1089" s="49">
        <v>1.8696684779671939</v>
      </c>
      <c r="W1089" s="49">
        <v>1.823779192924265</v>
      </c>
      <c r="X1089" s="49">
        <v>1.778343471810097</v>
      </c>
      <c r="Y1089" s="49">
        <v>1.734293185956308</v>
      </c>
      <c r="Z1089" s="49">
        <v>1.6950619564441469</v>
      </c>
      <c r="AA1089" s="49">
        <v>1.634884361978743</v>
      </c>
      <c r="AB1089" s="49">
        <v>1.5918550699146949</v>
      </c>
      <c r="AC1089" s="49">
        <v>1.5500774593078981</v>
      </c>
      <c r="AD1089" s="49">
        <v>1.509410367952768</v>
      </c>
      <c r="AE1089" s="49">
        <v>1.469735459753603</v>
      </c>
      <c r="AF1089" s="50">
        <v>1.430952645572346</v>
      </c>
    </row>
    <row r="1090" spans="1:32" hidden="1">
      <c r="A1090" s="49" t="s">
        <v>1405</v>
      </c>
      <c r="B1090" s="49">
        <v>6.1013634062668967</v>
      </c>
      <c r="C1090" s="49">
        <v>5.6851164373562151</v>
      </c>
      <c r="D1090" s="49">
        <v>5.2950305644404114</v>
      </c>
      <c r="E1090" s="49">
        <v>4.9227415534772838</v>
      </c>
      <c r="F1090" s="49">
        <v>4.5629462232528457</v>
      </c>
      <c r="G1090" s="49">
        <v>4.21207525723635</v>
      </c>
      <c r="H1090" s="49">
        <v>3.8676090897693829</v>
      </c>
      <c r="I1090" s="49">
        <v>3.5276976647670999</v>
      </c>
      <c r="J1090" s="49">
        <v>3.1909360925151931</v>
      </c>
      <c r="K1090" s="49">
        <v>2.8562256987542991</v>
      </c>
      <c r="L1090" s="49">
        <v>2.522684414682931</v>
      </c>
      <c r="M1090" s="49">
        <v>2.4566158854942328</v>
      </c>
      <c r="N1090" s="49">
        <v>2.3947031339271838</v>
      </c>
      <c r="O1090" s="49">
        <v>2.335557327858591</v>
      </c>
      <c r="P1090" s="49">
        <v>2.2789259902578922</v>
      </c>
      <c r="Q1090" s="49">
        <v>2.223925177562474</v>
      </c>
      <c r="R1090" s="49">
        <v>2.1700184494421531</v>
      </c>
      <c r="S1090" s="49">
        <v>2.1183266652044992</v>
      </c>
      <c r="T1090" s="49">
        <v>2.0680382307643539</v>
      </c>
      <c r="U1090" s="49">
        <v>2.0192894776882349</v>
      </c>
      <c r="V1090" s="49">
        <v>1.971423018119715</v>
      </c>
      <c r="W1090" s="49">
        <v>1.923040272933221</v>
      </c>
      <c r="X1090" s="49">
        <v>1.8751394406351749</v>
      </c>
      <c r="Y1090" s="49">
        <v>1.8287142401586209</v>
      </c>
      <c r="Z1090" s="49">
        <v>1.787427059236719</v>
      </c>
      <c r="AA1090" s="49">
        <v>1.72379953474906</v>
      </c>
      <c r="AB1090" s="49">
        <v>1.67845791537212</v>
      </c>
      <c r="AC1090" s="49">
        <v>1.6344511830869839</v>
      </c>
      <c r="AD1090" s="49">
        <v>1.5916294502633901</v>
      </c>
      <c r="AE1090" s="49">
        <v>1.5498670699698549</v>
      </c>
      <c r="AF1090" s="50">
        <v>1.5090577723486629</v>
      </c>
    </row>
    <row r="1091" spans="1:32" hidden="1">
      <c r="A1091" s="49" t="s">
        <v>1406</v>
      </c>
      <c r="B1091" s="49">
        <v>7.089223745604329</v>
      </c>
      <c r="C1091" s="49">
        <v>6.6043213481356444</v>
      </c>
      <c r="D1091" s="49">
        <v>6.1516216941244997</v>
      </c>
      <c r="E1091" s="49">
        <v>5.7208500242160536</v>
      </c>
      <c r="F1091" s="49">
        <v>5.3054923917137424</v>
      </c>
      <c r="G1091" s="49">
        <v>4.9011650106116269</v>
      </c>
      <c r="H1091" s="49">
        <v>4.5047737149580422</v>
      </c>
      <c r="I1091" s="49">
        <v>4.1140467689606881</v>
      </c>
      <c r="J1091" s="49">
        <v>3.727259219180501</v>
      </c>
      <c r="K1091" s="49">
        <v>3.3430621620011252</v>
      </c>
      <c r="L1091" s="49">
        <v>2.9603726319615888</v>
      </c>
      <c r="M1091" s="49">
        <v>2.882081596252398</v>
      </c>
      <c r="N1091" s="49">
        <v>2.8088804551357831</v>
      </c>
      <c r="O1091" s="49">
        <v>2.7390647598445099</v>
      </c>
      <c r="P1091" s="49">
        <v>2.6723247193785289</v>
      </c>
      <c r="Q1091" s="49">
        <v>2.6075755243248482</v>
      </c>
      <c r="R1091" s="49">
        <v>2.5441588555951071</v>
      </c>
      <c r="S1091" s="49">
        <v>2.4834504405482001</v>
      </c>
      <c r="T1091" s="49">
        <v>2.424454254770875</v>
      </c>
      <c r="U1091" s="49">
        <v>2.3673376866737379</v>
      </c>
      <c r="V1091" s="49">
        <v>2.311293964657926</v>
      </c>
      <c r="W1091" s="49">
        <v>2.2546058707554968</v>
      </c>
      <c r="X1091" s="49">
        <v>2.1984991391634958</v>
      </c>
      <c r="Y1091" s="49">
        <v>2.144192973617717</v>
      </c>
      <c r="Z1091" s="49">
        <v>2.096180134846708</v>
      </c>
      <c r="AA1091" s="49">
        <v>2.0207504946646542</v>
      </c>
      <c r="AB1091" s="49">
        <v>1.967744583394623</v>
      </c>
      <c r="AC1091" s="49">
        <v>1.9163657262995439</v>
      </c>
      <c r="AD1091" s="49">
        <v>1.8664297248740029</v>
      </c>
      <c r="AE1091" s="49">
        <v>1.8177821768388269</v>
      </c>
      <c r="AF1091" s="50">
        <v>1.770292498176478</v>
      </c>
    </row>
    <row r="1092" spans="1:32" hidden="1">
      <c r="A1092" s="49" t="s">
        <v>1407</v>
      </c>
      <c r="B1092" s="49">
        <v>5.0113704564599377</v>
      </c>
      <c r="C1092" s="49">
        <v>4.8655395386190534</v>
      </c>
      <c r="D1092" s="49">
        <v>4.7360871468871144</v>
      </c>
      <c r="E1092" s="49">
        <v>4.6194259407471483</v>
      </c>
      <c r="F1092" s="49">
        <v>4.513013681035642</v>
      </c>
      <c r="G1092" s="49">
        <v>4.4149869577435492</v>
      </c>
      <c r="H1092" s="49">
        <v>4.3239415911909909</v>
      </c>
      <c r="I1092" s="49">
        <v>4.2387946854228664</v>
      </c>
      <c r="J1092" s="49">
        <v>4.158694553064004</v>
      </c>
      <c r="K1092" s="49">
        <v>4.0829599451573273</v>
      </c>
      <c r="L1092" s="49">
        <v>4.0110378891036786</v>
      </c>
      <c r="M1092" s="49">
        <v>3.9047360119450651</v>
      </c>
      <c r="N1092" s="49">
        <v>3.8202836883337552</v>
      </c>
      <c r="O1092" s="49">
        <v>3.738686140951589</v>
      </c>
      <c r="P1092" s="49">
        <v>3.660058277162475</v>
      </c>
      <c r="Q1092" s="49">
        <v>3.5850314910194898</v>
      </c>
      <c r="R1092" s="49">
        <v>3.511535803770589</v>
      </c>
      <c r="S1092" s="49">
        <v>3.4398805670392072</v>
      </c>
      <c r="T1092" s="49">
        <v>3.3735591235078939</v>
      </c>
      <c r="U1092" s="49">
        <v>3.306915978576634</v>
      </c>
      <c r="V1092" s="49">
        <v>3.2403580380185031</v>
      </c>
      <c r="W1092" s="49">
        <v>3.1821779773449119</v>
      </c>
      <c r="X1092" s="49">
        <v>3.1263005532078409</v>
      </c>
      <c r="Y1092" s="49">
        <v>3.071635378485464</v>
      </c>
      <c r="Z1092" s="49">
        <v>3.0237120572465921</v>
      </c>
      <c r="AA1092" s="49">
        <v>2.9267568645502449</v>
      </c>
      <c r="AB1092" s="49">
        <v>2.8687907739647689</v>
      </c>
      <c r="AC1092" s="49">
        <v>2.8126550571418911</v>
      </c>
      <c r="AD1092" s="49">
        <v>2.7581838869341668</v>
      </c>
      <c r="AE1092" s="49">
        <v>2.7052323790082422</v>
      </c>
      <c r="AF1092" s="50">
        <v>2.6536731593019049</v>
      </c>
    </row>
    <row r="1093" spans="1:32" hidden="1">
      <c r="A1093" s="49" t="s">
        <v>1408</v>
      </c>
      <c r="B1093" s="49">
        <v>4.6950481296306101</v>
      </c>
      <c r="C1093" s="49">
        <v>4.5261087862137961</v>
      </c>
      <c r="D1093" s="49">
        <v>4.3845987843846803</v>
      </c>
      <c r="E1093" s="49">
        <v>4.2625916705111386</v>
      </c>
      <c r="F1093" s="49">
        <v>4.1551216237679673</v>
      </c>
      <c r="G1093" s="49">
        <v>4.0588820267933219</v>
      </c>
      <c r="H1093" s="49">
        <v>3.971565734082168</v>
      </c>
      <c r="I1093" s="49">
        <v>3.8915022579467262</v>
      </c>
      <c r="J1093" s="49">
        <v>3.817445155183151</v>
      </c>
      <c r="K1093" s="49">
        <v>3.7484409070885301</v>
      </c>
      <c r="L1093" s="49">
        <v>3.6837445896216958</v>
      </c>
      <c r="M1093" s="49">
        <v>3.562998218792623</v>
      </c>
      <c r="N1093" s="49">
        <v>3.4582390577524929</v>
      </c>
      <c r="O1093" s="49">
        <v>3.3639172799475401</v>
      </c>
      <c r="P1093" s="49">
        <v>3.2777074325648452</v>
      </c>
      <c r="Q1093" s="49">
        <v>3.1981700567915219</v>
      </c>
      <c r="R1093" s="49">
        <v>3.1248009365249541</v>
      </c>
      <c r="S1093" s="49">
        <v>3.0553310326720711</v>
      </c>
      <c r="T1093" s="49">
        <v>2.9899107824777018</v>
      </c>
      <c r="U1093" s="49">
        <v>2.9287993361476978</v>
      </c>
      <c r="V1093" s="49">
        <v>2.8691521173486061</v>
      </c>
      <c r="W1093" s="49">
        <v>2.8018303092179999</v>
      </c>
      <c r="X1093" s="49">
        <v>2.737586967845143</v>
      </c>
      <c r="Y1093" s="49">
        <v>2.6774904309852499</v>
      </c>
      <c r="Z1093" s="49">
        <v>2.6236610017715671</v>
      </c>
      <c r="AA1093" s="49">
        <v>2.545290072253076</v>
      </c>
      <c r="AB1093" s="49">
        <v>2.4910290832176769</v>
      </c>
      <c r="AC1093" s="49">
        <v>2.4396338403645541</v>
      </c>
      <c r="AD1093" s="49">
        <v>2.390745689505418</v>
      </c>
      <c r="AE1093" s="49">
        <v>2.344070450307314</v>
      </c>
      <c r="AF1093" s="50">
        <v>2.2993638775837342</v>
      </c>
    </row>
    <row r="1094" spans="1:32" hidden="1">
      <c r="A1094" s="49" t="s">
        <v>1409</v>
      </c>
      <c r="B1094" s="49">
        <v>5.8212648733610646</v>
      </c>
      <c r="C1094" s="49">
        <v>5.6091833010255021</v>
      </c>
      <c r="D1094" s="49">
        <v>5.4322019455913484</v>
      </c>
      <c r="E1094" s="49">
        <v>5.2801722962312612</v>
      </c>
      <c r="F1094" s="49">
        <v>5.1467364884273739</v>
      </c>
      <c r="G1094" s="49">
        <v>5.0276610183814521</v>
      </c>
      <c r="H1094" s="49">
        <v>4.9199920553899554</v>
      </c>
      <c r="I1094" s="49">
        <v>4.8215909127496106</v>
      </c>
      <c r="J1094" s="49">
        <v>4.7308618281996759</v>
      </c>
      <c r="K1094" s="49">
        <v>4.6465840844090609</v>
      </c>
      <c r="L1094" s="49">
        <v>4.5678040372434836</v>
      </c>
      <c r="M1094" s="49">
        <v>4.4176468724141786</v>
      </c>
      <c r="N1094" s="49">
        <v>4.2879154125205776</v>
      </c>
      <c r="O1094" s="49">
        <v>4.1715072823734021</v>
      </c>
      <c r="P1094" s="49">
        <v>4.0654475580747276</v>
      </c>
      <c r="Q1094" s="49">
        <v>3.9678952378146</v>
      </c>
      <c r="R1094" s="49">
        <v>3.8782067460744472</v>
      </c>
      <c r="S1094" s="49">
        <v>3.7934775405669652</v>
      </c>
      <c r="T1094" s="49">
        <v>3.7139018365585579</v>
      </c>
      <c r="U1094" s="49">
        <v>3.6398131919512768</v>
      </c>
      <c r="V1094" s="49">
        <v>3.5675684195837309</v>
      </c>
      <c r="W1094" s="49">
        <v>3.485397255354171</v>
      </c>
      <c r="X1094" s="49">
        <v>3.4071496754470978</v>
      </c>
      <c r="Y1094" s="49">
        <v>3.3341968893441432</v>
      </c>
      <c r="Z1094" s="49">
        <v>3.2692595137753089</v>
      </c>
      <c r="AA1094" s="49">
        <v>3.172838490017619</v>
      </c>
      <c r="AB1094" s="49">
        <v>3.1073100442168951</v>
      </c>
      <c r="AC1094" s="49">
        <v>3.0454405272125351</v>
      </c>
      <c r="AD1094" s="49">
        <v>2.986771613840737</v>
      </c>
      <c r="AE1094" s="49">
        <v>2.930927447375745</v>
      </c>
      <c r="AF1094" s="50">
        <v>2.8775960402928691</v>
      </c>
    </row>
    <row r="1095" spans="1:32" hidden="1">
      <c r="A1095" s="49" t="s">
        <v>1410</v>
      </c>
      <c r="B1095" s="49">
        <v>4.4822785712101556</v>
      </c>
      <c r="C1095" s="49">
        <v>4.2574454519552303</v>
      </c>
      <c r="D1095" s="49">
        <v>4.0686922618473513</v>
      </c>
      <c r="E1095" s="49">
        <v>3.905493443153826</v>
      </c>
      <c r="F1095" s="49">
        <v>3.761242129111086</v>
      </c>
      <c r="G1095" s="49">
        <v>3.631546981555636</v>
      </c>
      <c r="H1095" s="49">
        <v>3.5133561666904871</v>
      </c>
      <c r="I1095" s="49">
        <v>3.4044715222578219</v>
      </c>
      <c r="J1095" s="49">
        <v>3.303262577471378</v>
      </c>
      <c r="K1095" s="49">
        <v>3.2084898644823778</v>
      </c>
      <c r="L1095" s="49">
        <v>3.119191281093499</v>
      </c>
      <c r="M1095" s="49">
        <v>3.0128448001176911</v>
      </c>
      <c r="N1095" s="49">
        <v>2.914273742214792</v>
      </c>
      <c r="O1095" s="49">
        <v>2.821027058529443</v>
      </c>
      <c r="P1095" s="49">
        <v>2.732611493979038</v>
      </c>
      <c r="Q1095" s="49">
        <v>2.6474816129732388</v>
      </c>
      <c r="R1095" s="49">
        <v>2.564698949415916</v>
      </c>
      <c r="S1095" s="49">
        <v>2.4861011381626441</v>
      </c>
      <c r="T1095" s="49">
        <v>2.4102901072249638</v>
      </c>
      <c r="U1095" s="49">
        <v>2.3374567686850471</v>
      </c>
      <c r="V1095" s="49">
        <v>2.2664830324697331</v>
      </c>
      <c r="W1095" s="49">
        <v>2.1952053467850261</v>
      </c>
      <c r="X1095" s="49">
        <v>2.1250560132321108</v>
      </c>
      <c r="Y1095" s="49">
        <v>2.0576344217210671</v>
      </c>
      <c r="Z1095" s="49">
        <v>1.9988278553402761</v>
      </c>
      <c r="AA1095" s="49">
        <v>1.90428093150579</v>
      </c>
      <c r="AB1095" s="49">
        <v>1.8395873470698161</v>
      </c>
      <c r="AC1095" s="49">
        <v>1.7773041347520591</v>
      </c>
      <c r="AD1095" s="49">
        <v>1.717162139530279</v>
      </c>
      <c r="AE1095" s="49">
        <v>1.658935041372964</v>
      </c>
      <c r="AF1095" s="50">
        <v>1.6024308006187411</v>
      </c>
    </row>
    <row r="1096" spans="1:32" hidden="1">
      <c r="A1096" s="49" t="s">
        <v>1411</v>
      </c>
      <c r="B1096" s="49">
        <v>6.7022203473349409</v>
      </c>
      <c r="C1096" s="49">
        <v>6.4006636372137384</v>
      </c>
      <c r="D1096" s="49">
        <v>6.1125092415528499</v>
      </c>
      <c r="E1096" s="49">
        <v>5.8335894255086789</v>
      </c>
      <c r="F1096" s="49">
        <v>5.5608391514836484</v>
      </c>
      <c r="G1096" s="49">
        <v>5.2919005932813041</v>
      </c>
      <c r="H1096" s="49">
        <v>5.024884507502124</v>
      </c>
      <c r="I1096" s="49">
        <v>4.7582188456648353</v>
      </c>
      <c r="J1096" s="49">
        <v>4.4905483782396391</v>
      </c>
      <c r="K1096" s="49">
        <v>4.2206653690637301</v>
      </c>
      <c r="L1096" s="49">
        <v>3.9474597530830269</v>
      </c>
      <c r="M1096" s="49">
        <v>3.8604395004776508</v>
      </c>
      <c r="N1096" s="49">
        <v>3.792275318118369</v>
      </c>
      <c r="O1096" s="49">
        <v>3.726184316661092</v>
      </c>
      <c r="P1096" s="49">
        <v>3.6622977731336781</v>
      </c>
      <c r="Q1096" s="49">
        <v>3.6012129242757518</v>
      </c>
      <c r="R1096" s="49">
        <v>3.541095525634899</v>
      </c>
      <c r="S1096" s="49">
        <v>3.4822418804901631</v>
      </c>
      <c r="T1096" s="49">
        <v>3.4278449127066239</v>
      </c>
      <c r="U1096" s="49">
        <v>3.372798566545582</v>
      </c>
      <c r="V1096" s="49">
        <v>3.3174745559693259</v>
      </c>
      <c r="W1096" s="49">
        <v>3.2692817567432888</v>
      </c>
      <c r="X1096" s="49">
        <v>3.2229016426135559</v>
      </c>
      <c r="Y1096" s="49">
        <v>3.1773492955325429</v>
      </c>
      <c r="Z1096" s="49">
        <v>3.1377499039417631</v>
      </c>
      <c r="AA1096" s="49">
        <v>3.052444249031375</v>
      </c>
      <c r="AB1096" s="49">
        <v>3.0028991295446539</v>
      </c>
      <c r="AC1096" s="49">
        <v>2.954771737962536</v>
      </c>
      <c r="AD1096" s="49">
        <v>2.9079237502701849</v>
      </c>
      <c r="AE1096" s="49">
        <v>2.862234715659087</v>
      </c>
      <c r="AF1096" s="50">
        <v>2.8175991098363888</v>
      </c>
    </row>
    <row r="1097" spans="1:32" hidden="1">
      <c r="A1097" s="49" t="s">
        <v>1412</v>
      </c>
      <c r="B1097" s="49">
        <v>5.7793706354988128</v>
      </c>
      <c r="C1097" s="49">
        <v>5.4945220916187552</v>
      </c>
      <c r="D1097" s="49">
        <v>5.2341048797209444</v>
      </c>
      <c r="E1097" s="49">
        <v>4.9905499343030781</v>
      </c>
      <c r="F1097" s="49">
        <v>4.7590776975542664</v>
      </c>
      <c r="G1097" s="49">
        <v>4.5364724394318516</v>
      </c>
      <c r="H1097" s="49">
        <v>4.3204602229571307</v>
      </c>
      <c r="I1097" s="49">
        <v>4.1093663962854752</v>
      </c>
      <c r="J1097" s="49">
        <v>3.9019145925751881</v>
      </c>
      <c r="K1097" s="49">
        <v>3.6971025595224689</v>
      </c>
      <c r="L1097" s="49">
        <v>3.4941221281248191</v>
      </c>
      <c r="M1097" s="49">
        <v>3.396179513060186</v>
      </c>
      <c r="N1097" s="49">
        <v>3.3113502497569591</v>
      </c>
      <c r="O1097" s="49">
        <v>3.234965178818082</v>
      </c>
      <c r="P1097" s="49">
        <v>3.1650946547983989</v>
      </c>
      <c r="Q1097" s="49">
        <v>3.1005549040334719</v>
      </c>
      <c r="R1097" s="49">
        <v>3.040963919637492</v>
      </c>
      <c r="S1097" s="49">
        <v>2.9843839333003741</v>
      </c>
      <c r="T1097" s="49">
        <v>2.930982563899641</v>
      </c>
      <c r="U1097" s="49">
        <v>2.881024956417729</v>
      </c>
      <c r="V1097" s="49">
        <v>2.8320274370547689</v>
      </c>
      <c r="W1097" s="49">
        <v>2.7758431172409979</v>
      </c>
      <c r="X1097" s="49">
        <v>2.7220371980640272</v>
      </c>
      <c r="Y1097" s="49">
        <v>2.671591080510511</v>
      </c>
      <c r="Z1097" s="49">
        <v>2.6264402850502382</v>
      </c>
      <c r="AA1097" s="49">
        <v>2.5589270830506399</v>
      </c>
      <c r="AB1097" s="49">
        <v>2.5127446000676432</v>
      </c>
      <c r="AC1097" s="49">
        <v>2.4688646603869882</v>
      </c>
      <c r="AD1097" s="49">
        <v>2.4269854574691458</v>
      </c>
      <c r="AE1097" s="49">
        <v>2.3868600350265221</v>
      </c>
      <c r="AF1097" s="50">
        <v>2.34828387177404</v>
      </c>
    </row>
    <row r="1098" spans="1:32" hidden="1">
      <c r="A1098" s="49" t="s">
        <v>1413</v>
      </c>
      <c r="B1098" s="49">
        <v>6.7105103731474287</v>
      </c>
      <c r="C1098" s="49">
        <v>6.3890012677746171</v>
      </c>
      <c r="D1098" s="49">
        <v>6.0986140782249176</v>
      </c>
      <c r="E1098" s="49">
        <v>5.8299151518141796</v>
      </c>
      <c r="F1098" s="49">
        <v>5.5769606438074053</v>
      </c>
      <c r="G1098" s="49">
        <v>5.335763440079436</v>
      </c>
      <c r="H1098" s="49">
        <v>5.1035152868532938</v>
      </c>
      <c r="I1098" s="49">
        <v>4.8781585898999378</v>
      </c>
      <c r="J1098" s="49">
        <v>4.6581352127486184</v>
      </c>
      <c r="K1098" s="49">
        <v>4.4422313665123578</v>
      </c>
      <c r="L1098" s="49">
        <v>4.2294777028073067</v>
      </c>
      <c r="M1098" s="49">
        <v>4.1092954814985143</v>
      </c>
      <c r="N1098" s="49">
        <v>4.0057863441590724</v>
      </c>
      <c r="O1098" s="49">
        <v>3.913008559118611</v>
      </c>
      <c r="P1098" s="49">
        <v>3.8285069367081128</v>
      </c>
      <c r="Q1098" s="49">
        <v>3.7507754571876908</v>
      </c>
      <c r="R1098" s="49">
        <v>3.6793286116173229</v>
      </c>
      <c r="S1098" s="49">
        <v>3.6117000824195702</v>
      </c>
      <c r="T1098" s="49">
        <v>3.5481037758125868</v>
      </c>
      <c r="U1098" s="49">
        <v>3.4888778068847741</v>
      </c>
      <c r="V1098" s="49">
        <v>3.4308602517216911</v>
      </c>
      <c r="W1098" s="49">
        <v>3.363643966376729</v>
      </c>
      <c r="X1098" s="49">
        <v>3.2994484246273679</v>
      </c>
      <c r="Y1098" s="49">
        <v>3.2395252705509758</v>
      </c>
      <c r="Z1098" s="49">
        <v>3.1863426225378459</v>
      </c>
      <c r="AA1098" s="49">
        <v>3.1046588911966051</v>
      </c>
      <c r="AB1098" s="49">
        <v>3.050148359757296</v>
      </c>
      <c r="AC1098" s="49">
        <v>2.9985683441208622</v>
      </c>
      <c r="AD1098" s="49">
        <v>2.9495355032145398</v>
      </c>
      <c r="AE1098" s="49">
        <v>2.9027362004673529</v>
      </c>
      <c r="AF1098" s="50">
        <v>2.8579107244234172</v>
      </c>
    </row>
    <row r="1099" spans="1:32" hidden="1">
      <c r="A1099" s="49" t="s">
        <v>1414</v>
      </c>
      <c r="B1099" s="49">
        <v>8.509107130847962</v>
      </c>
      <c r="C1099" s="49">
        <v>7.9316179244029783</v>
      </c>
      <c r="D1099" s="49">
        <v>7.3969166418901207</v>
      </c>
      <c r="E1099" s="49">
        <v>6.8908081971270772</v>
      </c>
      <c r="F1099" s="49">
        <v>6.4042513388235216</v>
      </c>
      <c r="G1099" s="49">
        <v>5.9311206550749862</v>
      </c>
      <c r="H1099" s="49">
        <v>5.4670525246932096</v>
      </c>
      <c r="I1099" s="49">
        <v>5.008803278407262</v>
      </c>
      <c r="J1099" s="49">
        <v>4.5538701306014788</v>
      </c>
      <c r="K1099" s="49">
        <v>4.1002560177626206</v>
      </c>
      <c r="L1099" s="49">
        <v>3.6463175571630089</v>
      </c>
      <c r="M1099" s="49">
        <v>3.5484002044964948</v>
      </c>
      <c r="N1099" s="49">
        <v>3.4571597137334531</v>
      </c>
      <c r="O1099" s="49">
        <v>3.3703541252321672</v>
      </c>
      <c r="P1099" s="49">
        <v>3.2875783283892459</v>
      </c>
      <c r="Q1099" s="49">
        <v>3.2074044192498721</v>
      </c>
      <c r="R1099" s="49">
        <v>3.1289657248734808</v>
      </c>
      <c r="S1099" s="49">
        <v>3.0540791922783619</v>
      </c>
      <c r="T1099" s="49">
        <v>2.9814325848892449</v>
      </c>
      <c r="U1099" s="49">
        <v>2.9112485577582681</v>
      </c>
      <c r="V1099" s="49">
        <v>2.8424633005333328</v>
      </c>
      <c r="W1099" s="49">
        <v>2.7728166235533318</v>
      </c>
      <c r="X1099" s="49">
        <v>2.7039187177378992</v>
      </c>
      <c r="Y1099" s="49">
        <v>2.6373798237266319</v>
      </c>
      <c r="Z1099" s="49">
        <v>2.5791331813491949</v>
      </c>
      <c r="AA1099" s="49">
        <v>2.4846604764752129</v>
      </c>
      <c r="AB1099" s="49">
        <v>2.4197826758329888</v>
      </c>
      <c r="AC1099" s="49">
        <v>2.3570347137686092</v>
      </c>
      <c r="AD1099" s="49">
        <v>2.296173279487792</v>
      </c>
      <c r="AE1099" s="49">
        <v>2.236994434606518</v>
      </c>
      <c r="AF1099" s="50">
        <v>2.1793257139479301</v>
      </c>
    </row>
    <row r="1100" spans="1:32" hidden="1">
      <c r="A1100" s="49" t="s">
        <v>1415</v>
      </c>
      <c r="B1100" s="49">
        <v>2.697292639672237</v>
      </c>
      <c r="C1100" s="49">
        <v>2.6191561201678311</v>
      </c>
      <c r="D1100" s="49">
        <v>2.549675651947922</v>
      </c>
      <c r="E1100" s="49">
        <v>2.486955045938128</v>
      </c>
      <c r="F1100" s="49">
        <v>2.4296504886484609</v>
      </c>
      <c r="G1100" s="49">
        <v>2.3767769610465201</v>
      </c>
      <c r="H1100" s="49">
        <v>2.3275921749397441</v>
      </c>
      <c r="I1100" s="49">
        <v>2.28152366347561</v>
      </c>
      <c r="J1100" s="49">
        <v>2.238121172578682</v>
      </c>
      <c r="K1100" s="49">
        <v>2.197024540806447</v>
      </c>
      <c r="L1100" s="49">
        <v>2.1579414141819728</v>
      </c>
      <c r="M1100" s="49">
        <v>2.10058005046842</v>
      </c>
      <c r="N1100" s="49">
        <v>2.0547706382160351</v>
      </c>
      <c r="O1100" s="49">
        <v>2.0104918315667151</v>
      </c>
      <c r="P1100" s="49">
        <v>1.967805080033793</v>
      </c>
      <c r="Q1100" s="49">
        <v>1.9270448177674531</v>
      </c>
      <c r="R1100" s="49">
        <v>1.8871182671972839</v>
      </c>
      <c r="S1100" s="49">
        <v>1.8481892469977761</v>
      </c>
      <c r="T1100" s="49">
        <v>1.812105441201614</v>
      </c>
      <c r="U1100" s="49">
        <v>1.7758775301337579</v>
      </c>
      <c r="V1100" s="49">
        <v>1.739720320152192</v>
      </c>
      <c r="W1100" s="49">
        <v>1.7079511924982489</v>
      </c>
      <c r="X1100" s="49">
        <v>1.677418292863841</v>
      </c>
      <c r="Y1100" s="49">
        <v>1.6475448934486281</v>
      </c>
      <c r="Z1100" s="49">
        <v>1.621258096571534</v>
      </c>
      <c r="AA1100" s="49">
        <v>1.569034153293617</v>
      </c>
      <c r="AB1100" s="49">
        <v>1.537465303312654</v>
      </c>
      <c r="AC1100" s="49">
        <v>1.506883304919677</v>
      </c>
      <c r="AD1100" s="49">
        <v>1.4772007127728259</v>
      </c>
      <c r="AE1100" s="49">
        <v>1.44834115683048</v>
      </c>
      <c r="AF1100" s="50">
        <v>1.420237529052045</v>
      </c>
    </row>
    <row r="1101" spans="1:32" hidden="1">
      <c r="A1101" s="49" t="s">
        <v>1416</v>
      </c>
      <c r="B1101" s="49">
        <v>3.3982069300037629</v>
      </c>
      <c r="C1101" s="49">
        <v>3.299484934424628</v>
      </c>
      <c r="D1101" s="49">
        <v>3.2117990520798378</v>
      </c>
      <c r="E1101" s="49">
        <v>3.1327303918127751</v>
      </c>
      <c r="F1101" s="49">
        <v>3.0605647016953181</v>
      </c>
      <c r="G1101" s="49">
        <v>2.9940454290438518</v>
      </c>
      <c r="H1101" s="49">
        <v>2.9322256643480529</v>
      </c>
      <c r="I1101" s="49">
        <v>2.8743751342052151</v>
      </c>
      <c r="J1101" s="49">
        <v>2.8199194691786831</v>
      </c>
      <c r="K1101" s="49">
        <v>2.768399229388574</v>
      </c>
      <c r="L1101" s="49">
        <v>2.7194414760867471</v>
      </c>
      <c r="M1101" s="49">
        <v>2.6472841689136941</v>
      </c>
      <c r="N1101" s="49">
        <v>2.5898439892380689</v>
      </c>
      <c r="O1101" s="49">
        <v>2.5343427101925391</v>
      </c>
      <c r="P1101" s="49">
        <v>2.4808586435623319</v>
      </c>
      <c r="Q1101" s="49">
        <v>2.4298180901192161</v>
      </c>
      <c r="R1101" s="49">
        <v>2.379827877467124</v>
      </c>
      <c r="S1101" s="49">
        <v>2.3310968840290851</v>
      </c>
      <c r="T1101" s="49">
        <v>2.2859803293370851</v>
      </c>
      <c r="U1101" s="49">
        <v>2.2406676650090032</v>
      </c>
      <c r="V1101" s="49">
        <v>2.1954328705197468</v>
      </c>
      <c r="W1101" s="49">
        <v>2.1557581641376209</v>
      </c>
      <c r="X1101" s="49">
        <v>2.1176595295955858</v>
      </c>
      <c r="Y1101" s="49">
        <v>2.080402167195575</v>
      </c>
      <c r="Z1101" s="49">
        <v>2.0477183357816182</v>
      </c>
      <c r="AA1101" s="49">
        <v>1.98196414467535</v>
      </c>
      <c r="AB1101" s="49">
        <v>1.9425451184893541</v>
      </c>
      <c r="AC1101" s="49">
        <v>1.904385169849599</v>
      </c>
      <c r="AD1101" s="49">
        <v>1.8673731694438671</v>
      </c>
      <c r="AE1101" s="49">
        <v>1.8314120851317131</v>
      </c>
      <c r="AF1101" s="50">
        <v>1.7964166740721319</v>
      </c>
    </row>
    <row r="1102" spans="1:32" hidden="1">
      <c r="A1102" s="49" t="s">
        <v>1417</v>
      </c>
      <c r="B1102" s="49">
        <v>4.4921007615711046</v>
      </c>
      <c r="C1102" s="49">
        <v>4.361231734698106</v>
      </c>
      <c r="D1102" s="49">
        <v>4.2451124889598457</v>
      </c>
      <c r="E1102" s="49">
        <v>4.1405115554009404</v>
      </c>
      <c r="F1102" s="49">
        <v>4.0451388837519069</v>
      </c>
      <c r="G1102" s="49">
        <v>3.9573159098625661</v>
      </c>
      <c r="H1102" s="49">
        <v>3.875777743720541</v>
      </c>
      <c r="I1102" s="49">
        <v>3.7995489084233882</v>
      </c>
      <c r="J1102" s="49">
        <v>3.7278622010687248</v>
      </c>
      <c r="K1102" s="49">
        <v>3.6601039512153251</v>
      </c>
      <c r="L1102" s="49">
        <v>3.595776041337071</v>
      </c>
      <c r="M1102" s="49">
        <v>3.5004878826901029</v>
      </c>
      <c r="N1102" s="49">
        <v>3.4248899282819441</v>
      </c>
      <c r="O1102" s="49">
        <v>3.3518791865175541</v>
      </c>
      <c r="P1102" s="49">
        <v>3.2815609750081189</v>
      </c>
      <c r="Q1102" s="49">
        <v>3.214506541298833</v>
      </c>
      <c r="R1102" s="49">
        <v>3.1488511408086559</v>
      </c>
      <c r="S1102" s="49">
        <v>3.0848747537737071</v>
      </c>
      <c r="T1102" s="49">
        <v>3.0257315146777759</v>
      </c>
      <c r="U1102" s="49">
        <v>2.9663194419597878</v>
      </c>
      <c r="V1102" s="49">
        <v>2.907005474464555</v>
      </c>
      <c r="W1102" s="49">
        <v>2.8552871692808171</v>
      </c>
      <c r="X1102" s="49">
        <v>2.8056134055435371</v>
      </c>
      <c r="Y1102" s="49">
        <v>2.7569984331107529</v>
      </c>
      <c r="Z1102" s="49">
        <v>2.7144313156628259</v>
      </c>
      <c r="AA1102" s="49">
        <v>2.6275859910342301</v>
      </c>
      <c r="AB1102" s="49">
        <v>2.5758901359297939</v>
      </c>
      <c r="AC1102" s="49">
        <v>2.5258088960907141</v>
      </c>
      <c r="AD1102" s="49">
        <v>2.4771911885082489</v>
      </c>
      <c r="AE1102" s="49">
        <v>2.4299048572904511</v>
      </c>
      <c r="AF1102" s="50">
        <v>2.3838335635917178</v>
      </c>
    </row>
    <row r="1103" spans="1:32" hidden="1">
      <c r="A1103" s="49" t="s">
        <v>1418</v>
      </c>
      <c r="B1103" s="49">
        <v>4.5862574724631671</v>
      </c>
      <c r="C1103" s="49">
        <v>4.4221082184467626</v>
      </c>
      <c r="D1103" s="49">
        <v>4.2843890961832676</v>
      </c>
      <c r="E1103" s="49">
        <v>4.1654637553522251</v>
      </c>
      <c r="F1103" s="49">
        <v>4.060548087412676</v>
      </c>
      <c r="G1103" s="49">
        <v>3.9664564479829529</v>
      </c>
      <c r="H1103" s="49">
        <v>3.8809660796395171</v>
      </c>
      <c r="I1103" s="49">
        <v>3.8024675805158581</v>
      </c>
      <c r="J1103" s="49">
        <v>3.7297600742385222</v>
      </c>
      <c r="K1103" s="49">
        <v>3.661924889618525</v>
      </c>
      <c r="L1103" s="49">
        <v>3.5982443175197609</v>
      </c>
      <c r="M1103" s="49">
        <v>3.480442425732079</v>
      </c>
      <c r="N1103" s="49">
        <v>3.3780544226105582</v>
      </c>
      <c r="O1103" s="49">
        <v>3.2857348131094271</v>
      </c>
      <c r="P1103" s="49">
        <v>3.2012436985363948</v>
      </c>
      <c r="Q1103" s="49">
        <v>3.12319452111735</v>
      </c>
      <c r="R1103" s="49">
        <v>3.0511015406987401</v>
      </c>
      <c r="S1103" s="49">
        <v>2.9827790442024771</v>
      </c>
      <c r="T1103" s="49">
        <v>2.9183718193518291</v>
      </c>
      <c r="U1103" s="49">
        <v>2.858129384817504</v>
      </c>
      <c r="V1103" s="49">
        <v>2.7993115311273291</v>
      </c>
      <c r="W1103" s="49">
        <v>2.733122935695055</v>
      </c>
      <c r="X1103" s="49">
        <v>2.6699087094583871</v>
      </c>
      <c r="Y1103" s="49">
        <v>2.6106974112560719</v>
      </c>
      <c r="Z1103" s="49">
        <v>2.5575306249079679</v>
      </c>
      <c r="AA1103" s="49">
        <v>2.4807359346833051</v>
      </c>
      <c r="AB1103" s="49">
        <v>2.4271701413611009</v>
      </c>
      <c r="AC1103" s="49">
        <v>2.37637186947947</v>
      </c>
      <c r="AD1103" s="49">
        <v>2.3279953257578918</v>
      </c>
      <c r="AE1103" s="49">
        <v>2.2817568534339019</v>
      </c>
      <c r="AF1103" s="50">
        <v>2.2374209214180709</v>
      </c>
    </row>
    <row r="1104" spans="1:32" hidden="1">
      <c r="A1104" s="49" t="s">
        <v>1419</v>
      </c>
      <c r="B1104" s="49">
        <v>5.9263856589061232</v>
      </c>
      <c r="C1104" s="49">
        <v>5.7112637129966002</v>
      </c>
      <c r="D1104" s="49">
        <v>5.5315467859630347</v>
      </c>
      <c r="E1104" s="49">
        <v>5.376999802438446</v>
      </c>
      <c r="F1104" s="49">
        <v>5.2412106531752034</v>
      </c>
      <c r="G1104" s="49">
        <v>5.1199097025128797</v>
      </c>
      <c r="H1104" s="49">
        <v>5.0101178988478612</v>
      </c>
      <c r="I1104" s="49">
        <v>4.9096782849079332</v>
      </c>
      <c r="J1104" s="49">
        <v>4.8169814572163858</v>
      </c>
      <c r="K1104" s="49">
        <v>4.7307962552159877</v>
      </c>
      <c r="L1104" s="49">
        <v>4.6501608689535141</v>
      </c>
      <c r="M1104" s="49">
        <v>4.4974262423454228</v>
      </c>
      <c r="N1104" s="49">
        <v>4.3653042928596326</v>
      </c>
      <c r="O1104" s="49">
        <v>4.2466313611958908</v>
      </c>
      <c r="P1104" s="49">
        <v>4.1384066066060692</v>
      </c>
      <c r="Q1104" s="49">
        <v>4.0387728715615827</v>
      </c>
      <c r="R1104" s="49">
        <v>3.9470806381735501</v>
      </c>
      <c r="S1104" s="49">
        <v>3.8604004189348591</v>
      </c>
      <c r="T1104" s="49">
        <v>3.7789277109677939</v>
      </c>
      <c r="U1104" s="49">
        <v>3.7029985133227759</v>
      </c>
      <c r="V1104" s="49">
        <v>3.6289387477586601</v>
      </c>
      <c r="W1104" s="49">
        <v>3.5448967816407819</v>
      </c>
      <c r="X1104" s="49">
        <v>3.4648180426971038</v>
      </c>
      <c r="Y1104" s="49">
        <v>3.3900846577625412</v>
      </c>
      <c r="Z1104" s="49">
        <v>3.3234391128804108</v>
      </c>
      <c r="AA1104" s="49">
        <v>3.2250569592856149</v>
      </c>
      <c r="AB1104" s="49">
        <v>3.1578279257378741</v>
      </c>
      <c r="AC1104" s="49">
        <v>3.0942932908554739</v>
      </c>
      <c r="AD1104" s="49">
        <v>3.033990585723612</v>
      </c>
      <c r="AE1104" s="49">
        <v>2.976540534918747</v>
      </c>
      <c r="AF1104" s="50">
        <v>2.9216282945184049</v>
      </c>
    </row>
    <row r="1105" spans="1:32" hidden="1">
      <c r="A1105" s="49" t="s">
        <v>1420</v>
      </c>
      <c r="B1105" s="49">
        <v>4.5262568661733464</v>
      </c>
      <c r="C1105" s="49">
        <v>4.2989347660043258</v>
      </c>
      <c r="D1105" s="49">
        <v>4.1081653423290776</v>
      </c>
      <c r="E1105" s="49">
        <v>3.9432798106019531</v>
      </c>
      <c r="F1105" s="49">
        <v>3.797581198249218</v>
      </c>
      <c r="G1105" s="49">
        <v>3.6666181856173199</v>
      </c>
      <c r="H1105" s="49">
        <v>3.5472972245104208</v>
      </c>
      <c r="I1105" s="49">
        <v>3.4373901134991658</v>
      </c>
      <c r="J1105" s="49">
        <v>3.335244128217318</v>
      </c>
      <c r="K1105" s="49">
        <v>3.2396029238600619</v>
      </c>
      <c r="L1105" s="49">
        <v>3.149491344831771</v>
      </c>
      <c r="M1105" s="49">
        <v>3.0421100957982481</v>
      </c>
      <c r="N1105" s="49">
        <v>2.942584471260556</v>
      </c>
      <c r="O1105" s="49">
        <v>2.8484370035242139</v>
      </c>
      <c r="P1105" s="49">
        <v>2.759168292188412</v>
      </c>
      <c r="Q1105" s="49">
        <v>2.6732166493745</v>
      </c>
      <c r="R1105" s="49">
        <v>2.5896338265011551</v>
      </c>
      <c r="S1105" s="49">
        <v>2.5102746324269041</v>
      </c>
      <c r="T1105" s="49">
        <v>2.433726755665186</v>
      </c>
      <c r="U1105" s="49">
        <v>2.360182320737306</v>
      </c>
      <c r="V1105" s="49">
        <v>2.2885122139822549</v>
      </c>
      <c r="W1105" s="49">
        <v>2.2165547959497411</v>
      </c>
      <c r="X1105" s="49">
        <v>2.1457372006941529</v>
      </c>
      <c r="Y1105" s="49">
        <v>2.077674099569212</v>
      </c>
      <c r="Z1105" s="49">
        <v>2.018309469681463</v>
      </c>
      <c r="AA1105" s="49">
        <v>1.922862759587836</v>
      </c>
      <c r="AB1105" s="49">
        <v>1.857555890364853</v>
      </c>
      <c r="AC1105" s="49">
        <v>1.794684115639722</v>
      </c>
      <c r="AD1105" s="49">
        <v>1.7339760532975399</v>
      </c>
      <c r="AE1105" s="49">
        <v>1.6752035149332609</v>
      </c>
      <c r="AF1105" s="50">
        <v>1.618172879481969</v>
      </c>
    </row>
    <row r="1106" spans="1:32" hidden="1">
      <c r="A1106" s="49" t="s">
        <v>1421</v>
      </c>
      <c r="B1106" s="49">
        <v>3.834402556560137</v>
      </c>
      <c r="C1106" s="49">
        <v>3.6493574462966492</v>
      </c>
      <c r="D1106" s="49">
        <v>3.47173955967811</v>
      </c>
      <c r="E1106" s="49">
        <v>3.2995394511178548</v>
      </c>
      <c r="F1106" s="49">
        <v>3.131308388857259</v>
      </c>
      <c r="G1106" s="49">
        <v>2.965961249463883</v>
      </c>
      <c r="H1106" s="49">
        <v>2.802658122567093</v>
      </c>
      <c r="I1106" s="49">
        <v>2.6407297695736029</v>
      </c>
      <c r="J1106" s="49">
        <v>2.4796288117287921</v>
      </c>
      <c r="K1106" s="49">
        <v>2.3188966771245529</v>
      </c>
      <c r="L1106" s="49">
        <v>2.158140556987632</v>
      </c>
      <c r="M1106" s="49">
        <v>2.110687254598258</v>
      </c>
      <c r="N1106" s="49">
        <v>2.0730767010271758</v>
      </c>
      <c r="O1106" s="49">
        <v>2.036559745995222</v>
      </c>
      <c r="P1106" s="49">
        <v>2.0012056506587048</v>
      </c>
      <c r="Q1106" s="49">
        <v>1.9673270179338651</v>
      </c>
      <c r="R1106" s="49">
        <v>1.93396710631599</v>
      </c>
      <c r="S1106" s="49">
        <v>1.9012810026756779</v>
      </c>
      <c r="T1106" s="49">
        <v>1.8709373930011</v>
      </c>
      <c r="U1106" s="49">
        <v>1.840269585103012</v>
      </c>
      <c r="V1106" s="49">
        <v>1.8094715410182101</v>
      </c>
      <c r="W1106" s="49">
        <v>1.7823756930831931</v>
      </c>
      <c r="X1106" s="49">
        <v>1.756246328184107</v>
      </c>
      <c r="Y1106" s="49">
        <v>1.7305690667638529</v>
      </c>
      <c r="Z1106" s="49">
        <v>1.7080268188681991</v>
      </c>
      <c r="AA1106" s="49">
        <v>1.6615773525818089</v>
      </c>
      <c r="AB1106" s="49">
        <v>1.633862332696574</v>
      </c>
      <c r="AC1106" s="49">
        <v>1.6069084532310449</v>
      </c>
      <c r="AD1106" s="49">
        <v>1.580644061070108</v>
      </c>
      <c r="AE1106" s="49">
        <v>1.555006806939643</v>
      </c>
      <c r="AF1106" s="50">
        <v>1.5299421123431489</v>
      </c>
    </row>
    <row r="1107" spans="1:32" hidden="1">
      <c r="A1107" s="49" t="s">
        <v>1422</v>
      </c>
      <c r="B1107" s="49">
        <v>4.6631661107929014</v>
      </c>
      <c r="C1107" s="49">
        <v>4.4461759806983423</v>
      </c>
      <c r="D1107" s="49">
        <v>4.2383839818458906</v>
      </c>
      <c r="E1107" s="49">
        <v>4.0371318920836003</v>
      </c>
      <c r="F1107" s="49">
        <v>3.8404880264320558</v>
      </c>
      <c r="G1107" s="49">
        <v>3.6469901690238369</v>
      </c>
      <c r="H1107" s="49">
        <v>3.455490973368601</v>
      </c>
      <c r="I1107" s="49">
        <v>3.2650604327925872</v>
      </c>
      <c r="J1107" s="49">
        <v>3.074921811319494</v>
      </c>
      <c r="K1107" s="49">
        <v>2.884408043716626</v>
      </c>
      <c r="L1107" s="49">
        <v>2.6929311092866719</v>
      </c>
      <c r="M1107" s="49">
        <v>2.633628124600615</v>
      </c>
      <c r="N1107" s="49">
        <v>2.586942954567172</v>
      </c>
      <c r="O1107" s="49">
        <v>2.5416516096645578</v>
      </c>
      <c r="P1107" s="49">
        <v>2.4978424212080061</v>
      </c>
      <c r="Q1107" s="49">
        <v>2.4559156194869951</v>
      </c>
      <c r="R1107" s="49">
        <v>2.4146441825580229</v>
      </c>
      <c r="S1107" s="49">
        <v>2.3742266793131859</v>
      </c>
      <c r="T1107" s="49">
        <v>2.3368011419236931</v>
      </c>
      <c r="U1107" s="49">
        <v>2.298949684488651</v>
      </c>
      <c r="V1107" s="49">
        <v>2.2609210295430868</v>
      </c>
      <c r="W1107" s="49">
        <v>2.227631285820848</v>
      </c>
      <c r="X1107" s="49">
        <v>2.1955701059583288</v>
      </c>
      <c r="Y1107" s="49">
        <v>2.1640783423059702</v>
      </c>
      <c r="Z1107" s="49">
        <v>2.1365915507888502</v>
      </c>
      <c r="AA1107" s="49">
        <v>2.0784814244881442</v>
      </c>
      <c r="AB1107" s="49">
        <v>2.0443534633571039</v>
      </c>
      <c r="AC1107" s="49">
        <v>2.0111906411997169</v>
      </c>
      <c r="AD1107" s="49">
        <v>1.9789009165838869</v>
      </c>
      <c r="AE1107" s="49">
        <v>1.9474041838642451</v>
      </c>
      <c r="AF1107" s="50">
        <v>1.916630306191905</v>
      </c>
    </row>
    <row r="1108" spans="1:32" hidden="1">
      <c r="A1108" s="49" t="s">
        <v>1423</v>
      </c>
      <c r="B1108" s="49">
        <v>5.9728322243663499</v>
      </c>
      <c r="C1108" s="49">
        <v>5.7048221766209846</v>
      </c>
      <c r="D1108" s="49">
        <v>5.4488352556954007</v>
      </c>
      <c r="E1108" s="49">
        <v>5.2011690935875929</v>
      </c>
      <c r="F1108" s="49">
        <v>4.9591045077591032</v>
      </c>
      <c r="G1108" s="49">
        <v>4.7205533682092478</v>
      </c>
      <c r="H1108" s="49">
        <v>4.4838462114622786</v>
      </c>
      <c r="I1108" s="49">
        <v>4.2475975900473264</v>
      </c>
      <c r="J1108" s="49">
        <v>4.0106168898064443</v>
      </c>
      <c r="K1108" s="49">
        <v>3.7718468394900269</v>
      </c>
      <c r="L1108" s="49">
        <v>3.5303194338673558</v>
      </c>
      <c r="M1108" s="49">
        <v>3.452462600896582</v>
      </c>
      <c r="N1108" s="49">
        <v>3.391529084414167</v>
      </c>
      <c r="O1108" s="49">
        <v>3.3324566606450801</v>
      </c>
      <c r="P1108" s="49">
        <v>3.275363332151294</v>
      </c>
      <c r="Q1108" s="49">
        <v>3.22078537803753</v>
      </c>
      <c r="R1108" s="49">
        <v>3.1670765140929129</v>
      </c>
      <c r="S1108" s="49">
        <v>3.11450280764433</v>
      </c>
      <c r="T1108" s="49">
        <v>3.0659307068402479</v>
      </c>
      <c r="U1108" s="49">
        <v>3.016776665133182</v>
      </c>
      <c r="V1108" s="49">
        <v>2.967374338585941</v>
      </c>
      <c r="W1108" s="49">
        <v>2.9243733011484272</v>
      </c>
      <c r="X1108" s="49">
        <v>2.883000425690589</v>
      </c>
      <c r="Y1108" s="49">
        <v>2.842371541055678</v>
      </c>
      <c r="Z1108" s="49">
        <v>2.8070884016039321</v>
      </c>
      <c r="AA1108" s="49">
        <v>2.730767723336609</v>
      </c>
      <c r="AB1108" s="49">
        <v>2.6865556005164248</v>
      </c>
      <c r="AC1108" s="49">
        <v>2.6436171996912452</v>
      </c>
      <c r="AD1108" s="49">
        <v>2.6018284201585118</v>
      </c>
      <c r="AE1108" s="49">
        <v>2.5610812012157349</v>
      </c>
      <c r="AF1108" s="50">
        <v>2.5212808777402911</v>
      </c>
    </row>
    <row r="1109" spans="1:32" hidden="1">
      <c r="A1109" s="49" t="s">
        <v>1424</v>
      </c>
      <c r="B1109" s="49">
        <v>5.8104843497492844</v>
      </c>
      <c r="C1109" s="49">
        <v>5.5204812747376497</v>
      </c>
      <c r="D1109" s="49">
        <v>5.2540802266671864</v>
      </c>
      <c r="E1109" s="49">
        <v>5.0038912536354259</v>
      </c>
      <c r="F1109" s="49">
        <v>4.7652426639658323</v>
      </c>
      <c r="G1109" s="49">
        <v>4.5349865432533933</v>
      </c>
      <c r="H1109" s="49">
        <v>4.3108924761493448</v>
      </c>
      <c r="I1109" s="49">
        <v>4.0913136634278793</v>
      </c>
      <c r="J1109" s="49">
        <v>3.8749909447945088</v>
      </c>
      <c r="K1109" s="49">
        <v>3.6609316991196379</v>
      </c>
      <c r="L1109" s="49">
        <v>3.4483317633646</v>
      </c>
      <c r="M1109" s="49">
        <v>3.3522562872692512</v>
      </c>
      <c r="N1109" s="49">
        <v>3.2688335031578881</v>
      </c>
      <c r="O1109" s="49">
        <v>3.1935607122808771</v>
      </c>
      <c r="P1109" s="49">
        <v>3.1245771921609031</v>
      </c>
      <c r="Q1109" s="49">
        <v>3.0607414950193461</v>
      </c>
      <c r="R1109" s="49">
        <v>3.0016854459251672</v>
      </c>
      <c r="S1109" s="49">
        <v>2.945540129568601</v>
      </c>
      <c r="T1109" s="49">
        <v>2.8924673896256148</v>
      </c>
      <c r="U1109" s="49">
        <v>2.8427231647470181</v>
      </c>
      <c r="V1109" s="49">
        <v>2.793911688301363</v>
      </c>
      <c r="W1109" s="49">
        <v>2.738168036273231</v>
      </c>
      <c r="X1109" s="49">
        <v>2.684724440396534</v>
      </c>
      <c r="Y1109" s="49">
        <v>2.6345275704249942</v>
      </c>
      <c r="Z1109" s="49">
        <v>2.5894444826883571</v>
      </c>
      <c r="AA1109" s="49">
        <v>2.5227948627971228</v>
      </c>
      <c r="AB1109" s="49">
        <v>2.4767276771376481</v>
      </c>
      <c r="AC1109" s="49">
        <v>2.4328871304113271</v>
      </c>
      <c r="AD1109" s="49">
        <v>2.390982040672526</v>
      </c>
      <c r="AE1109" s="49">
        <v>2.350774143119335</v>
      </c>
      <c r="AF1109" s="50">
        <v>2.3120661125433228</v>
      </c>
    </row>
    <row r="1110" spans="1:32" hidden="1">
      <c r="A1110" s="49" t="s">
        <v>1425</v>
      </c>
      <c r="B1110" s="49">
        <v>6.9786207644724092</v>
      </c>
      <c r="C1110" s="49">
        <v>6.6407910963083481</v>
      </c>
      <c r="D1110" s="49">
        <v>6.3344362246969839</v>
      </c>
      <c r="E1110" s="49">
        <v>6.049951222552771</v>
      </c>
      <c r="F1110" s="49">
        <v>5.781279992955473</v>
      </c>
      <c r="G1110" s="49">
        <v>5.5243562058370781</v>
      </c>
      <c r="H1110" s="49">
        <v>5.2763121773639412</v>
      </c>
      <c r="I1110" s="49">
        <v>5.0350433327674828</v>
      </c>
      <c r="J1110" s="49">
        <v>4.7989526697093758</v>
      </c>
      <c r="K1110" s="49">
        <v>4.566792946388099</v>
      </c>
      <c r="L1110" s="49">
        <v>4.3375650123957836</v>
      </c>
      <c r="M1110" s="49">
        <v>4.2148348028481752</v>
      </c>
      <c r="N1110" s="49">
        <v>4.1089476319581726</v>
      </c>
      <c r="O1110" s="49">
        <v>4.0139023025165432</v>
      </c>
      <c r="P1110" s="49">
        <v>3.9272187346931711</v>
      </c>
      <c r="Q1110" s="49">
        <v>3.8473755155183671</v>
      </c>
      <c r="R1110" s="49">
        <v>3.773881757309856</v>
      </c>
      <c r="S1110" s="49">
        <v>3.7042468757609792</v>
      </c>
      <c r="T1110" s="49">
        <v>3.6386864135626502</v>
      </c>
      <c r="U1110" s="49">
        <v>3.577541270891845</v>
      </c>
      <c r="V1110" s="49">
        <v>3.517619139500193</v>
      </c>
      <c r="W1110" s="49">
        <v>3.448431775292784</v>
      </c>
      <c r="X1110" s="49">
        <v>3.3822967671329001</v>
      </c>
      <c r="Y1110" s="49">
        <v>3.3204772381468879</v>
      </c>
      <c r="Z1110" s="49">
        <v>3.2654640178729681</v>
      </c>
      <c r="AA1110" s="49">
        <v>3.1816863965344369</v>
      </c>
      <c r="AB1110" s="49">
        <v>3.1253385192872698</v>
      </c>
      <c r="AC1110" s="49">
        <v>3.0719507541897109</v>
      </c>
      <c r="AD1110" s="49">
        <v>3.021135958349467</v>
      </c>
      <c r="AE1110" s="49">
        <v>2.972577377433121</v>
      </c>
      <c r="AF1110" s="50">
        <v>2.9260127117930259</v>
      </c>
    </row>
    <row r="1111" spans="1:32" hidden="1">
      <c r="A1111" s="49" t="s">
        <v>1426</v>
      </c>
      <c r="B1111" s="49">
        <v>8.6108937396192502</v>
      </c>
      <c r="C1111" s="49">
        <v>8.0258318083571911</v>
      </c>
      <c r="D1111" s="49">
        <v>7.4832897706507797</v>
      </c>
      <c r="E1111" s="49">
        <v>6.9693791808622834</v>
      </c>
      <c r="F1111" s="49">
        <v>6.4752732042668608</v>
      </c>
      <c r="G1111" s="49">
        <v>5.9950099878575873</v>
      </c>
      <c r="H1111" s="49">
        <v>5.5243602218506984</v>
      </c>
      <c r="I1111" s="49">
        <v>5.0601975483823711</v>
      </c>
      <c r="J1111" s="49">
        <v>4.600126933406318</v>
      </c>
      <c r="K1111" s="49">
        <v>4.1422543195973676</v>
      </c>
      <c r="L1111" s="49">
        <v>3.685037896150039</v>
      </c>
      <c r="M1111" s="49">
        <v>3.5861043634258798</v>
      </c>
      <c r="N1111" s="49">
        <v>3.493910818960273</v>
      </c>
      <c r="O1111" s="49">
        <v>3.4061942289325229</v>
      </c>
      <c r="P1111" s="49">
        <v>3.3225460864049419</v>
      </c>
      <c r="Q1111" s="49">
        <v>3.2415248792873621</v>
      </c>
      <c r="R1111" s="49">
        <v>3.1622556410195828</v>
      </c>
      <c r="S1111" s="49">
        <v>3.0865736905226542</v>
      </c>
      <c r="T1111" s="49">
        <v>3.0131540683163309</v>
      </c>
      <c r="U1111" s="49">
        <v>2.9422219475475959</v>
      </c>
      <c r="V1111" s="49">
        <v>2.872703036472136</v>
      </c>
      <c r="W1111" s="49">
        <v>2.8023183574747792</v>
      </c>
      <c r="X1111" s="49">
        <v>2.7326896390749398</v>
      </c>
      <c r="Y1111" s="49">
        <v>2.6654426951946402</v>
      </c>
      <c r="Z1111" s="49">
        <v>2.6065673431593761</v>
      </c>
      <c r="AA1111" s="49">
        <v>2.5111175451812322</v>
      </c>
      <c r="AB1111" s="49">
        <v>2.4455476054891649</v>
      </c>
      <c r="AC1111" s="49">
        <v>2.3821264059932128</v>
      </c>
      <c r="AD1111" s="49">
        <v>2.3206077175612632</v>
      </c>
      <c r="AE1111" s="49">
        <v>2.260785152634071</v>
      </c>
      <c r="AF1111" s="50">
        <v>2.2024841724905171</v>
      </c>
    </row>
    <row r="1112" spans="1:32" hidden="1">
      <c r="A1112" s="49" t="s">
        <v>1427</v>
      </c>
      <c r="B1112" s="49">
        <v>17.88791616621463</v>
      </c>
      <c r="C1112" s="49">
        <v>17.229112000123429</v>
      </c>
      <c r="D1112" s="49">
        <v>16.681128434128251</v>
      </c>
      <c r="E1112" s="49">
        <v>16.211909884495721</v>
      </c>
      <c r="F1112" s="49">
        <v>15.80137421081754</v>
      </c>
      <c r="G1112" s="49">
        <v>15.4361494497208</v>
      </c>
      <c r="H1112" s="49">
        <v>15.106905715292591</v>
      </c>
      <c r="I1112" s="49">
        <v>14.80688789941687</v>
      </c>
      <c r="J1112" s="49">
        <v>14.531055816785649</v>
      </c>
      <c r="K1112" s="49">
        <v>14.27555392693279</v>
      </c>
      <c r="L1112" s="49">
        <v>14.037370285894671</v>
      </c>
      <c r="M1112" s="49">
        <v>13.574811410521381</v>
      </c>
      <c r="N1112" s="49">
        <v>13.17665029571782</v>
      </c>
      <c r="O1112" s="49">
        <v>12.82045414082628</v>
      </c>
      <c r="P1112" s="49">
        <v>12.49682755895582</v>
      </c>
      <c r="Q1112" s="49">
        <v>12.19995690009921</v>
      </c>
      <c r="R1112" s="49">
        <v>11.92781076208705</v>
      </c>
      <c r="S1112" s="49">
        <v>11.67121627803675</v>
      </c>
      <c r="T1112" s="49">
        <v>11.430788353998899</v>
      </c>
      <c r="U1112" s="49">
        <v>11.207581967809929</v>
      </c>
      <c r="V1112" s="49">
        <v>10.9900913253274</v>
      </c>
      <c r="W1112" s="49">
        <v>10.74131201254235</v>
      </c>
      <c r="X1112" s="49">
        <v>10.50473231964143</v>
      </c>
      <c r="Y1112" s="49">
        <v>10.284674611114379</v>
      </c>
      <c r="Z1112" s="49">
        <v>10.08971548458959</v>
      </c>
      <c r="AA1112" s="49">
        <v>9.7952181904819291</v>
      </c>
      <c r="AB1112" s="49">
        <v>9.5980078925327206</v>
      </c>
      <c r="AC1112" s="49">
        <v>9.4121351413391707</v>
      </c>
      <c r="AD1112" s="49">
        <v>9.2361482635645924</v>
      </c>
      <c r="AE1112" s="49">
        <v>9.0688566283307903</v>
      </c>
      <c r="AF1112" s="50">
        <v>8.9092717629188378</v>
      </c>
    </row>
    <row r="1113" spans="1:32" hidden="1">
      <c r="A1113" s="49" t="s">
        <v>1428</v>
      </c>
      <c r="B1113" s="49">
        <v>23.205570974167681</v>
      </c>
      <c r="C1113" s="49">
        <v>22.345039940877271</v>
      </c>
      <c r="D1113" s="49">
        <v>21.630724724648879</v>
      </c>
      <c r="E1113" s="49">
        <v>21.020320114772289</v>
      </c>
      <c r="F1113" s="49">
        <v>20.487322896118631</v>
      </c>
      <c r="G1113" s="49">
        <v>20.014085633189179</v>
      </c>
      <c r="H1113" s="49">
        <v>19.588295435440461</v>
      </c>
      <c r="I1113" s="49">
        <v>19.201037482923041</v>
      </c>
      <c r="J1113" s="49">
        <v>18.845660229370591</v>
      </c>
      <c r="K1113" s="49">
        <v>18.517075565835121</v>
      </c>
      <c r="L1113" s="49">
        <v>18.211308720851289</v>
      </c>
      <c r="M1113" s="49">
        <v>17.610266241022732</v>
      </c>
      <c r="N1113" s="49">
        <v>17.094115905405431</v>
      </c>
      <c r="O1113" s="49">
        <v>16.633247313294952</v>
      </c>
      <c r="P1113" s="49">
        <v>16.215258113088201</v>
      </c>
      <c r="Q1113" s="49">
        <v>15.832473913394461</v>
      </c>
      <c r="R1113" s="49">
        <v>15.482211897301189</v>
      </c>
      <c r="S1113" s="49">
        <v>15.152367332833011</v>
      </c>
      <c r="T1113" s="49">
        <v>14.84375063325689</v>
      </c>
      <c r="U1113" s="49">
        <v>14.557752570975101</v>
      </c>
      <c r="V1113" s="49">
        <v>14.27919337409871</v>
      </c>
      <c r="W1113" s="49">
        <v>13.95916450814142</v>
      </c>
      <c r="X1113" s="49">
        <v>13.655202694460121</v>
      </c>
      <c r="Y1113" s="49">
        <v>13.37301639849356</v>
      </c>
      <c r="Z1113" s="49">
        <v>13.123930468740021</v>
      </c>
      <c r="AA1113" s="49">
        <v>12.74345955747018</v>
      </c>
      <c r="AB1113" s="49">
        <v>12.491361078761489</v>
      </c>
      <c r="AC1113" s="49">
        <v>12.25421463103137</v>
      </c>
      <c r="AD1113" s="49">
        <v>12.03010881371438</v>
      </c>
      <c r="AE1113" s="49">
        <v>11.817476252168319</v>
      </c>
      <c r="AF1113" s="50">
        <v>11.61501599356443</v>
      </c>
    </row>
    <row r="1114" spans="1:32" hidden="1">
      <c r="A1114" s="49" t="s">
        <v>1429</v>
      </c>
      <c r="B1114" s="49">
        <v>3.632472875894901</v>
      </c>
      <c r="C1114" s="49">
        <v>3.4401326897235882</v>
      </c>
      <c r="D1114" s="49">
        <v>3.280015579297852</v>
      </c>
      <c r="E1114" s="49">
        <v>3.1426960954569818</v>
      </c>
      <c r="F1114" s="49">
        <v>3.0222571650051999</v>
      </c>
      <c r="G1114" s="49">
        <v>2.9147655630295248</v>
      </c>
      <c r="H1114" s="49">
        <v>2.817487675128886</v>
      </c>
      <c r="I1114" s="49">
        <v>2.7284545159506202</v>
      </c>
      <c r="J1114" s="49">
        <v>2.6462056514204551</v>
      </c>
      <c r="K1114" s="49">
        <v>2.569630965875946</v>
      </c>
      <c r="L1114" s="49">
        <v>2.4978688823144841</v>
      </c>
      <c r="M1114" s="49">
        <v>2.4116356384339781</v>
      </c>
      <c r="N1114" s="49">
        <v>2.3321954453005191</v>
      </c>
      <c r="O1114" s="49">
        <v>2.2573845379745792</v>
      </c>
      <c r="P1114" s="49">
        <v>2.186769666806585</v>
      </c>
      <c r="Q1114" s="49">
        <v>2.1189863246535272</v>
      </c>
      <c r="R1114" s="49">
        <v>2.053206219406555</v>
      </c>
      <c r="S1114" s="49">
        <v>1.991057582389024</v>
      </c>
      <c r="T1114" s="49">
        <v>1.931305362676369</v>
      </c>
      <c r="U1114" s="49">
        <v>1.874120530594652</v>
      </c>
      <c r="V1114" s="49">
        <v>1.8185150010565549</v>
      </c>
      <c r="W1114" s="49">
        <v>1.7625119081736851</v>
      </c>
      <c r="X1114" s="49">
        <v>1.7074593111966669</v>
      </c>
      <c r="Y1114" s="49">
        <v>1.654777853673429</v>
      </c>
      <c r="Z1114" s="49">
        <v>1.6096980704739541</v>
      </c>
      <c r="AA1114" s="49">
        <v>1.5328355054525811</v>
      </c>
      <c r="AB1114" s="49">
        <v>1.482430598074604</v>
      </c>
      <c r="AC1114" s="49">
        <v>1.4341263601236001</v>
      </c>
      <c r="AD1114" s="49">
        <v>1.3876873553927069</v>
      </c>
      <c r="AE1114" s="49">
        <v>1.3429157441356989</v>
      </c>
      <c r="AF1114" s="50">
        <v>1.2996437708185991</v>
      </c>
    </row>
    <row r="1115" spans="1:32" hidden="1">
      <c r="A1115" s="49" t="s">
        <v>1430</v>
      </c>
      <c r="B1115" s="49">
        <v>18.90377062368319</v>
      </c>
      <c r="C1115" s="49">
        <v>18.0545402160344</v>
      </c>
      <c r="D1115" s="49">
        <v>17.303462470473679</v>
      </c>
      <c r="E1115" s="49">
        <v>16.620167727855581</v>
      </c>
      <c r="F1115" s="49">
        <v>15.98543649259004</v>
      </c>
      <c r="G1115" s="49">
        <v>15.38629007492707</v>
      </c>
      <c r="H1115" s="49">
        <v>14.813498298234411</v>
      </c>
      <c r="I1115" s="49">
        <v>14.26020613661464</v>
      </c>
      <c r="J1115" s="49">
        <v>13.72112653432621</v>
      </c>
      <c r="K1115" s="49">
        <v>13.192040377170709</v>
      </c>
      <c r="L1115" s="49">
        <v>12.66947267344254</v>
      </c>
      <c r="M1115" s="49">
        <v>12.30338837990206</v>
      </c>
      <c r="N1115" s="49">
        <v>11.990247925068861</v>
      </c>
      <c r="O1115" s="49">
        <v>11.711160342745041</v>
      </c>
      <c r="P1115" s="49">
        <v>11.45831855495325</v>
      </c>
      <c r="Q1115" s="49">
        <v>11.22693330041797</v>
      </c>
      <c r="R1115" s="49">
        <v>11.01545911003207</v>
      </c>
      <c r="S1115" s="49">
        <v>10.81605668448422</v>
      </c>
      <c r="T1115" s="49">
        <v>10.6294043641046</v>
      </c>
      <c r="U1115" s="49">
        <v>10.45657498881816</v>
      </c>
      <c r="V1115" s="49">
        <v>10.287521261220981</v>
      </c>
      <c r="W1115" s="49">
        <v>10.08918407637416</v>
      </c>
      <c r="X1115" s="49">
        <v>9.9003829280083213</v>
      </c>
      <c r="Y1115" s="49">
        <v>9.7250926972460494</v>
      </c>
      <c r="Z1115" s="49">
        <v>9.5711515068235915</v>
      </c>
      <c r="AA1115" s="49">
        <v>9.3266185034873814</v>
      </c>
      <c r="AB1115" s="49">
        <v>9.1683369688471714</v>
      </c>
      <c r="AC1115" s="49">
        <v>9.019299728549937</v>
      </c>
      <c r="AD1115" s="49">
        <v>8.878288088813715</v>
      </c>
      <c r="AE1115" s="49">
        <v>8.7443049286451746</v>
      </c>
      <c r="AF1115" s="50">
        <v>8.616524541428678</v>
      </c>
    </row>
    <row r="1116" spans="1:32" hidden="1">
      <c r="A1116" s="49" t="s">
        <v>1431</v>
      </c>
      <c r="B1116" s="49">
        <v>23.583660503317962</v>
      </c>
      <c r="C1116" s="49">
        <v>22.544238347053881</v>
      </c>
      <c r="D1116" s="49">
        <v>21.63372850239686</v>
      </c>
      <c r="E1116" s="49">
        <v>20.813002449422768</v>
      </c>
      <c r="F1116" s="49">
        <v>20.057368220691689</v>
      </c>
      <c r="G1116" s="49">
        <v>19.350219773673061</v>
      </c>
      <c r="H1116" s="49">
        <v>18.679814239018771</v>
      </c>
      <c r="I1116" s="49">
        <v>18.03749713570776</v>
      </c>
      <c r="J1116" s="49">
        <v>17.416660323638968</v>
      </c>
      <c r="K1116" s="49">
        <v>16.812097571289279</v>
      </c>
      <c r="L1116" s="49">
        <v>16.219588368928619</v>
      </c>
      <c r="M1116" s="49">
        <v>15.74737246675531</v>
      </c>
      <c r="N1116" s="49">
        <v>15.344686295773</v>
      </c>
      <c r="O1116" s="49">
        <v>14.9867109030785</v>
      </c>
      <c r="P1116" s="49">
        <v>14.66319018702899</v>
      </c>
      <c r="Q1116" s="49">
        <v>14.36783287845825</v>
      </c>
      <c r="R1116" s="49">
        <v>14.098609903877611</v>
      </c>
      <c r="S1116" s="49">
        <v>13.845221050958539</v>
      </c>
      <c r="T1116" s="49">
        <v>13.608558862906021</v>
      </c>
      <c r="U1116" s="49">
        <v>13.390034408009081</v>
      </c>
      <c r="V1116" s="49">
        <v>13.17644454607146</v>
      </c>
      <c r="W1116" s="49">
        <v>12.92430234856309</v>
      </c>
      <c r="X1116" s="49">
        <v>12.68468583947694</v>
      </c>
      <c r="Y1116" s="49">
        <v>12.46282584403499</v>
      </c>
      <c r="Z1116" s="49">
        <v>12.26903588390741</v>
      </c>
      <c r="AA1116" s="49">
        <v>11.95611459456428</v>
      </c>
      <c r="AB1116" s="49">
        <v>11.756610550474431</v>
      </c>
      <c r="AC1116" s="49">
        <v>11.569270714252671</v>
      </c>
      <c r="AD1116" s="49">
        <v>11.39249677603037</v>
      </c>
      <c r="AE1116" s="49">
        <v>11.224981158007401</v>
      </c>
      <c r="AF1116" s="50">
        <v>11.065641194518641</v>
      </c>
    </row>
    <row r="1117" spans="1:32" hidden="1">
      <c r="A1117" s="49" t="s">
        <v>1432</v>
      </c>
      <c r="B1117" s="49">
        <v>6.4360519127331219</v>
      </c>
      <c r="C1117" s="49">
        <v>5.995456680405292</v>
      </c>
      <c r="D1117" s="49">
        <v>5.5886276566874136</v>
      </c>
      <c r="E1117" s="49">
        <v>5.2051546810969596</v>
      </c>
      <c r="F1117" s="49">
        <v>4.8384607625066964</v>
      </c>
      <c r="G1117" s="49">
        <v>4.4841396773406039</v>
      </c>
      <c r="H1117" s="49">
        <v>4.1390995197727616</v>
      </c>
      <c r="I1117" s="49">
        <v>3.801086942649806</v>
      </c>
      <c r="J1117" s="49">
        <v>3.4684066347523381</v>
      </c>
      <c r="K1117" s="49">
        <v>3.1397476999766969</v>
      </c>
      <c r="L1117" s="49">
        <v>2.8140717858975699</v>
      </c>
      <c r="M1117" s="49">
        <v>2.736907395960559</v>
      </c>
      <c r="N1117" s="49">
        <v>2.6653524107764959</v>
      </c>
      <c r="O1117" s="49">
        <v>2.5975165483092648</v>
      </c>
      <c r="P1117" s="49">
        <v>2.5330553794406998</v>
      </c>
      <c r="Q1117" s="49">
        <v>2.4707663454789381</v>
      </c>
      <c r="R1117" s="49">
        <v>2.4099198303234539</v>
      </c>
      <c r="S1117" s="49">
        <v>2.3520386848087669</v>
      </c>
      <c r="T1117" s="49">
        <v>2.296019317273772</v>
      </c>
      <c r="U1117" s="49">
        <v>2.242046502621593</v>
      </c>
      <c r="V1117" s="49">
        <v>2.189226790663354</v>
      </c>
      <c r="W1117" s="49">
        <v>2.1356543367553278</v>
      </c>
      <c r="X1117" s="49">
        <v>2.082692214255804</v>
      </c>
      <c r="Y1117" s="49">
        <v>2.031690477123794</v>
      </c>
      <c r="Z1117" s="49">
        <v>1.987624176023036</v>
      </c>
      <c r="AA1117" s="49">
        <v>1.9131683718271351</v>
      </c>
      <c r="AB1117" s="49">
        <v>1.863507848989534</v>
      </c>
      <c r="AC1117" s="49">
        <v>1.815617532993911</v>
      </c>
      <c r="AD1117" s="49">
        <v>1.769294073804746</v>
      </c>
      <c r="AE1117" s="49">
        <v>1.7243670432939959</v>
      </c>
      <c r="AF1117" s="50">
        <v>1.6806923294797049</v>
      </c>
    </row>
    <row r="1118" spans="1:32" hidden="1">
      <c r="A1118" s="49" t="s">
        <v>1433</v>
      </c>
      <c r="B1118" s="49">
        <v>11.215261382944011</v>
      </c>
      <c r="C1118" s="49">
        <v>10.808361480182329</v>
      </c>
      <c r="D1118" s="49">
        <v>10.468378428314811</v>
      </c>
      <c r="E1118" s="49">
        <v>10.17596794584561</v>
      </c>
      <c r="F1118" s="49">
        <v>9.919011149635196</v>
      </c>
      <c r="G1118" s="49">
        <v>9.6894384273965102</v>
      </c>
      <c r="H1118" s="49">
        <v>9.4816193681963519</v>
      </c>
      <c r="I1118" s="49">
        <v>9.2914773178165113</v>
      </c>
      <c r="J1118" s="49">
        <v>9.1159704976926097</v>
      </c>
      <c r="K1118" s="49">
        <v>8.9527720076983641</v>
      </c>
      <c r="L1118" s="49">
        <v>8.8000640198875804</v>
      </c>
      <c r="M1118" s="49">
        <v>8.5111078344486337</v>
      </c>
      <c r="N1118" s="49">
        <v>8.2611076078171308</v>
      </c>
      <c r="O1118" s="49">
        <v>8.0365154073463962</v>
      </c>
      <c r="P1118" s="49">
        <v>7.8316537606457288</v>
      </c>
      <c r="Q1118" s="49">
        <v>7.6430081701263486</v>
      </c>
      <c r="R1118" s="49">
        <v>7.469346550814171</v>
      </c>
      <c r="S1118" s="49">
        <v>7.3051320644962914</v>
      </c>
      <c r="T1118" s="49">
        <v>7.150730873910792</v>
      </c>
      <c r="U1118" s="49">
        <v>7.0067741427309853</v>
      </c>
      <c r="V1118" s="49">
        <v>6.866323312964246</v>
      </c>
      <c r="W1118" s="49">
        <v>6.7072356430565767</v>
      </c>
      <c r="X1118" s="49">
        <v>6.5555609149137144</v>
      </c>
      <c r="Y1118" s="49">
        <v>6.4139002703094352</v>
      </c>
      <c r="Z1118" s="49">
        <v>6.2874164887882404</v>
      </c>
      <c r="AA1118" s="49">
        <v>6.1010331467095309</v>
      </c>
      <c r="AB1118" s="49">
        <v>5.9733075675813234</v>
      </c>
      <c r="AC1118" s="49">
        <v>5.8524628283139108</v>
      </c>
      <c r="AD1118" s="49">
        <v>5.7376221591521199</v>
      </c>
      <c r="AE1118" s="49">
        <v>5.6280663121639227</v>
      </c>
      <c r="AF1118" s="50">
        <v>5.523198035560279</v>
      </c>
    </row>
    <row r="1119" spans="1:32" hidden="1">
      <c r="A1119" s="49" t="s">
        <v>1434</v>
      </c>
      <c r="B1119" s="49">
        <v>15.440698498193109</v>
      </c>
      <c r="C1119" s="49">
        <v>14.874772680876459</v>
      </c>
      <c r="D1119" s="49">
        <v>14.403360694463309</v>
      </c>
      <c r="E1119" s="49">
        <v>13.999129090207431</v>
      </c>
      <c r="F1119" s="49">
        <v>13.64495399875862</v>
      </c>
      <c r="G1119" s="49">
        <v>13.32943322072602</v>
      </c>
      <c r="H1119" s="49">
        <v>13.044611177566869</v>
      </c>
      <c r="I1119" s="49">
        <v>12.784727766824361</v>
      </c>
      <c r="J1119" s="49">
        <v>12.545485176467009</v>
      </c>
      <c r="K1119" s="49">
        <v>12.32359572468749</v>
      </c>
      <c r="L1119" s="49">
        <v>12.116491053009311</v>
      </c>
      <c r="M1119" s="49">
        <v>11.71764608981313</v>
      </c>
      <c r="N1119" s="49">
        <v>11.373758198552681</v>
      </c>
      <c r="O1119" s="49">
        <v>11.0656988085296</v>
      </c>
      <c r="P1119" s="49">
        <v>10.78545610052012</v>
      </c>
      <c r="Q1119" s="49">
        <v>10.528072326125301</v>
      </c>
      <c r="R1119" s="49">
        <v>10.29181482017745</v>
      </c>
      <c r="S1119" s="49">
        <v>10.068861386031029</v>
      </c>
      <c r="T1119" s="49">
        <v>9.8597358214641577</v>
      </c>
      <c r="U1119" s="49">
        <v>9.6653371968501887</v>
      </c>
      <c r="V1119" s="49">
        <v>9.4758539418758776</v>
      </c>
      <c r="W1119" s="49">
        <v>9.2596121726816047</v>
      </c>
      <c r="X1119" s="49">
        <v>9.0538678044544199</v>
      </c>
      <c r="Y1119" s="49">
        <v>8.8623123102320545</v>
      </c>
      <c r="Z1119" s="49">
        <v>8.6922696071736087</v>
      </c>
      <c r="AA1119" s="49">
        <v>8.4373871457228606</v>
      </c>
      <c r="AB1119" s="49">
        <v>8.2656166166659162</v>
      </c>
      <c r="AC1119" s="49">
        <v>8.1036269381499508</v>
      </c>
      <c r="AD1119" s="49">
        <v>7.950183290982304</v>
      </c>
      <c r="AE1119" s="49">
        <v>7.8042731186488083</v>
      </c>
      <c r="AF1119" s="50">
        <v>7.6650559985348359</v>
      </c>
    </row>
    <row r="1120" spans="1:32" hidden="1">
      <c r="A1120" s="49" t="s">
        <v>1435</v>
      </c>
      <c r="B1120" s="49">
        <v>5.1522206734075393</v>
      </c>
      <c r="C1120" s="49">
        <v>4.875537731924517</v>
      </c>
      <c r="D1120" s="49">
        <v>4.6457638713117237</v>
      </c>
      <c r="E1120" s="49">
        <v>4.4491609821964992</v>
      </c>
      <c r="F1120" s="49">
        <v>4.2771039515299378</v>
      </c>
      <c r="G1120" s="49">
        <v>4.1238591197671433</v>
      </c>
      <c r="H1120" s="49">
        <v>3.9854414089749062</v>
      </c>
      <c r="I1120" s="49">
        <v>3.858980378819973</v>
      </c>
      <c r="J1120" s="49">
        <v>3.742346991562099</v>
      </c>
      <c r="K1120" s="49">
        <v>3.6339229705152869</v>
      </c>
      <c r="L1120" s="49">
        <v>3.5324524346713062</v>
      </c>
      <c r="M1120" s="49">
        <v>3.4101379341996729</v>
      </c>
      <c r="N1120" s="49">
        <v>3.297625881923437</v>
      </c>
      <c r="O1120" s="49">
        <v>3.191786169176833</v>
      </c>
      <c r="P1120" s="49">
        <v>3.091992150404784</v>
      </c>
      <c r="Q1120" s="49">
        <v>2.9962701468195281</v>
      </c>
      <c r="R1120" s="49">
        <v>2.9034222384341701</v>
      </c>
      <c r="S1120" s="49">
        <v>2.8158038288383271</v>
      </c>
      <c r="T1120" s="49">
        <v>2.7316286142757629</v>
      </c>
      <c r="U1120" s="49">
        <v>2.6511440820054202</v>
      </c>
      <c r="V1120" s="49">
        <v>2.572921266838041</v>
      </c>
      <c r="W1120" s="49">
        <v>2.494061401887127</v>
      </c>
      <c r="X1120" s="49">
        <v>2.416572097884516</v>
      </c>
      <c r="Y1120" s="49">
        <v>2.342511253720136</v>
      </c>
      <c r="Z1120" s="49">
        <v>2.2794581073380868</v>
      </c>
      <c r="AA1120" s="49">
        <v>2.1703579094909768</v>
      </c>
      <c r="AB1120" s="49">
        <v>2.099578287627279</v>
      </c>
      <c r="AC1120" s="49">
        <v>2.0318427901192102</v>
      </c>
      <c r="AD1120" s="49">
        <v>1.96681285241348</v>
      </c>
      <c r="AE1120" s="49">
        <v>1.90420401534657</v>
      </c>
      <c r="AF1120" s="50">
        <v>1.8437751124313451</v>
      </c>
    </row>
    <row r="1121" spans="1:32" hidden="1">
      <c r="A1121" s="49" t="s">
        <v>1436</v>
      </c>
      <c r="B1121" s="49">
        <v>12.91605304927104</v>
      </c>
      <c r="C1121" s="49">
        <v>12.312504690500139</v>
      </c>
      <c r="D1121" s="49">
        <v>11.76849401875212</v>
      </c>
      <c r="E1121" s="49">
        <v>11.26483612769495</v>
      </c>
      <c r="F1121" s="49">
        <v>10.78932253238554</v>
      </c>
      <c r="G1121" s="49">
        <v>10.33364435729105</v>
      </c>
      <c r="H1121" s="49">
        <v>9.8918292308724585</v>
      </c>
      <c r="I1121" s="49">
        <v>9.4593789475390544</v>
      </c>
      <c r="J1121" s="49">
        <v>9.0327616693804647</v>
      </c>
      <c r="K1121" s="49">
        <v>8.6090963710437958</v>
      </c>
      <c r="L1121" s="49">
        <v>8.1859474489447717</v>
      </c>
      <c r="M1121" s="49">
        <v>7.9535095572055274</v>
      </c>
      <c r="N1121" s="49">
        <v>7.7532612442393773</v>
      </c>
      <c r="O1121" s="49">
        <v>7.5737303309343043</v>
      </c>
      <c r="P1121" s="49">
        <v>7.4101757152339864</v>
      </c>
      <c r="Q1121" s="49">
        <v>7.2596889360572323</v>
      </c>
      <c r="R1121" s="49">
        <v>7.1213314855565892</v>
      </c>
      <c r="S1121" s="49">
        <v>6.990342390111719</v>
      </c>
      <c r="T1121" s="49">
        <v>6.8671335979666264</v>
      </c>
      <c r="U1121" s="49">
        <v>6.7523566700699256</v>
      </c>
      <c r="V1121" s="49">
        <v>6.639909418994943</v>
      </c>
      <c r="W1121" s="49">
        <v>6.5097651738307798</v>
      </c>
      <c r="X1121" s="49">
        <v>6.3854287444110849</v>
      </c>
      <c r="Y1121" s="49">
        <v>6.2693091696650862</v>
      </c>
      <c r="Z1121" s="49">
        <v>6.166157810019647</v>
      </c>
      <c r="AA1121" s="49">
        <v>6.0080501342459556</v>
      </c>
      <c r="AB1121" s="49">
        <v>5.9022918947851659</v>
      </c>
      <c r="AC1121" s="49">
        <v>5.802148122983886</v>
      </c>
      <c r="AD1121" s="49">
        <v>5.706876193380892</v>
      </c>
      <c r="AE1121" s="49">
        <v>5.6158683887521894</v>
      </c>
      <c r="AF1121" s="50">
        <v>5.528621364499017</v>
      </c>
    </row>
    <row r="1122" spans="1:32" hidden="1">
      <c r="A1122" s="49" t="s">
        <v>1437</v>
      </c>
      <c r="B1122" s="49">
        <v>16.844859690979419</v>
      </c>
      <c r="C1122" s="49">
        <v>16.075012726389261</v>
      </c>
      <c r="D1122" s="49">
        <v>15.38890319885912</v>
      </c>
      <c r="E1122" s="49">
        <v>14.76036804303749</v>
      </c>
      <c r="F1122" s="49">
        <v>14.17283345311129</v>
      </c>
      <c r="G1122" s="49">
        <v>13.61509241563418</v>
      </c>
      <c r="H1122" s="49">
        <v>13.079160934485669</v>
      </c>
      <c r="I1122" s="49">
        <v>12.55909659864359</v>
      </c>
      <c r="J1122" s="49">
        <v>12.050304126701</v>
      </c>
      <c r="K1122" s="49">
        <v>11.549105112000561</v>
      </c>
      <c r="L1122" s="49">
        <v>11.052459348906361</v>
      </c>
      <c r="M1122" s="49">
        <v>10.73511310208719</v>
      </c>
      <c r="N1122" s="49">
        <v>10.462964674622439</v>
      </c>
      <c r="O1122" s="49">
        <v>10.21989302095866</v>
      </c>
      <c r="P1122" s="49">
        <v>9.9992356002503602</v>
      </c>
      <c r="Q1122" s="49">
        <v>9.7969051817018702</v>
      </c>
      <c r="R1122" s="49">
        <v>9.611582599480144</v>
      </c>
      <c r="S1122" s="49">
        <v>9.4365781385857641</v>
      </c>
      <c r="T1122" s="49">
        <v>9.272470370708648</v>
      </c>
      <c r="U1122" s="49">
        <v>9.120174481222513</v>
      </c>
      <c r="V1122" s="49">
        <v>8.9711168871734763</v>
      </c>
      <c r="W1122" s="49">
        <v>8.7971464370988386</v>
      </c>
      <c r="X1122" s="49">
        <v>8.6313205446215129</v>
      </c>
      <c r="Y1122" s="49">
        <v>8.4770288110488803</v>
      </c>
      <c r="Z1122" s="49">
        <v>8.3409556460943808</v>
      </c>
      <c r="AA1122" s="49">
        <v>8.12760862595999</v>
      </c>
      <c r="AB1122" s="49">
        <v>7.9878455306930327</v>
      </c>
      <c r="AC1122" s="49">
        <v>7.8559712377657913</v>
      </c>
      <c r="AD1122" s="49">
        <v>7.7309448074658436</v>
      </c>
      <c r="AE1122" s="49">
        <v>7.6119145083557589</v>
      </c>
      <c r="AF1122" s="50">
        <v>7.4981749871559327</v>
      </c>
    </row>
    <row r="1123" spans="1:32" hidden="1">
      <c r="A1123" s="49" t="s">
        <v>1438</v>
      </c>
      <c r="B1123" s="49">
        <v>8.8516798954144953</v>
      </c>
      <c r="C1123" s="49">
        <v>8.2463288084358837</v>
      </c>
      <c r="D1123" s="49">
        <v>7.6903890992683772</v>
      </c>
      <c r="E1123" s="49">
        <v>7.1684058285768248</v>
      </c>
      <c r="F1123" s="49">
        <v>6.6706019874759548</v>
      </c>
      <c r="G1123" s="49">
        <v>6.19041553653582</v>
      </c>
      <c r="H1123" s="49">
        <v>5.7232303543811121</v>
      </c>
      <c r="I1123" s="49">
        <v>5.2656711646211329</v>
      </c>
      <c r="J1123" s="49">
        <v>4.8151877137111336</v>
      </c>
      <c r="K1123" s="49">
        <v>4.3697973350962878</v>
      </c>
      <c r="L1123" s="49">
        <v>3.9279190032438871</v>
      </c>
      <c r="M1123" s="49">
        <v>3.8191005523648758</v>
      </c>
      <c r="N1123" s="49">
        <v>3.718426899295785</v>
      </c>
      <c r="O1123" s="49">
        <v>3.6231491566814409</v>
      </c>
      <c r="P1123" s="49">
        <v>3.5327653223466871</v>
      </c>
      <c r="Q1123" s="49">
        <v>3.4455271631849169</v>
      </c>
      <c r="R1123" s="49">
        <v>3.3603741145681121</v>
      </c>
      <c r="S1123" s="49">
        <v>3.2795171418716631</v>
      </c>
      <c r="T1123" s="49">
        <v>3.201352508842124</v>
      </c>
      <c r="U1123" s="49">
        <v>3.1261477582827131</v>
      </c>
      <c r="V1123" s="49">
        <v>3.0526050232644741</v>
      </c>
      <c r="W1123" s="49">
        <v>2.9779507528337898</v>
      </c>
      <c r="X1123" s="49">
        <v>2.9041717288804039</v>
      </c>
      <c r="Y1123" s="49">
        <v>2.8332288331379329</v>
      </c>
      <c r="Z1123" s="49">
        <v>2.7723488707087172</v>
      </c>
      <c r="AA1123" s="49">
        <v>2.66731767842953</v>
      </c>
      <c r="AB1123" s="49">
        <v>2.598289707411741</v>
      </c>
      <c r="AC1123" s="49">
        <v>2.5318238726570441</v>
      </c>
      <c r="AD1123" s="49">
        <v>2.4676255661744229</v>
      </c>
      <c r="AE1123" s="49">
        <v>2.405447887774764</v>
      </c>
      <c r="AF1123" s="50">
        <v>2.3450820717120351</v>
      </c>
    </row>
    <row r="1124" spans="1:32" hidden="1">
      <c r="A1124" s="49" t="s">
        <v>1439</v>
      </c>
      <c r="B1124" s="49">
        <v>19.778052332309649</v>
      </c>
      <c r="C1124" s="49">
        <v>19.047129906410611</v>
      </c>
      <c r="D1124" s="49">
        <v>18.43978228044702</v>
      </c>
      <c r="E1124" s="49">
        <v>17.920259807854109</v>
      </c>
      <c r="F1124" s="49">
        <v>17.466166138411531</v>
      </c>
      <c r="G1124" s="49">
        <v>17.062588398020001</v>
      </c>
      <c r="H1124" s="49">
        <v>16.699121609668261</v>
      </c>
      <c r="I1124" s="49">
        <v>16.368232297947721</v>
      </c>
      <c r="J1124" s="49">
        <v>16.064299541912678</v>
      </c>
      <c r="K1124" s="49">
        <v>15.78302358636703</v>
      </c>
      <c r="L1124" s="49">
        <v>15.52104549014401</v>
      </c>
      <c r="M1124" s="49">
        <v>15.00926541609722</v>
      </c>
      <c r="N1124" s="49">
        <v>14.56925516294287</v>
      </c>
      <c r="O1124" s="49">
        <v>14.17598065375919</v>
      </c>
      <c r="P1124" s="49">
        <v>13.81895288061259</v>
      </c>
      <c r="Q1124" s="49">
        <v>13.49167999782455</v>
      </c>
      <c r="R1124" s="49">
        <v>13.19188816151641</v>
      </c>
      <c r="S1124" s="49">
        <v>12.909347532814561</v>
      </c>
      <c r="T1124" s="49">
        <v>12.64473772183011</v>
      </c>
      <c r="U1124" s="49">
        <v>12.399227992366511</v>
      </c>
      <c r="V1124" s="49">
        <v>12.159997491439309</v>
      </c>
      <c r="W1124" s="49">
        <v>11.88607050184868</v>
      </c>
      <c r="X1124" s="49">
        <v>11.625704791258849</v>
      </c>
      <c r="Y1124" s="49">
        <v>11.383715835659739</v>
      </c>
      <c r="Z1124" s="49">
        <v>11.169658155452391</v>
      </c>
      <c r="AA1124" s="49">
        <v>10.844704651537681</v>
      </c>
      <c r="AB1124" s="49">
        <v>10.62809051462054</v>
      </c>
      <c r="AC1124" s="49">
        <v>10.42408262525012</v>
      </c>
      <c r="AD1124" s="49">
        <v>10.2310649591476</v>
      </c>
      <c r="AE1124" s="49">
        <v>10.04771211817064</v>
      </c>
      <c r="AF1124" s="50">
        <v>9.872923768819847</v>
      </c>
    </row>
    <row r="1125" spans="1:32" hidden="1">
      <c r="A1125" s="49" t="s">
        <v>1440</v>
      </c>
      <c r="B1125" s="49">
        <v>27.009527549357209</v>
      </c>
      <c r="C1125" s="49">
        <v>26.005280661199869</v>
      </c>
      <c r="D1125" s="49">
        <v>25.172338001496861</v>
      </c>
      <c r="E1125" s="49">
        <v>24.461125194499829</v>
      </c>
      <c r="F1125" s="49">
        <v>23.84058487949893</v>
      </c>
      <c r="G1125" s="49">
        <v>23.29003709399214</v>
      </c>
      <c r="H1125" s="49">
        <v>22.795053050629281</v>
      </c>
      <c r="I1125" s="49">
        <v>22.345185943771231</v>
      </c>
      <c r="J1125" s="49">
        <v>21.932641169052001</v>
      </c>
      <c r="K1125" s="49">
        <v>21.551456235637581</v>
      </c>
      <c r="L1125" s="49">
        <v>21.19697332425811</v>
      </c>
      <c r="M1125" s="49">
        <v>20.496966707430229</v>
      </c>
      <c r="N1125" s="49">
        <v>19.89635880300996</v>
      </c>
      <c r="O1125" s="49">
        <v>19.360467633518478</v>
      </c>
      <c r="P1125" s="49">
        <v>18.8747673438391</v>
      </c>
      <c r="Q1125" s="49">
        <v>18.430269901805701</v>
      </c>
      <c r="R1125" s="49">
        <v>18.02383413723188</v>
      </c>
      <c r="S1125" s="49">
        <v>17.641281747210201</v>
      </c>
      <c r="T1125" s="49">
        <v>17.2835631186218</v>
      </c>
      <c r="U1125" s="49">
        <v>16.952308522238489</v>
      </c>
      <c r="V1125" s="49">
        <v>16.62973670392207</v>
      </c>
      <c r="W1125" s="49">
        <v>16.258615429907859</v>
      </c>
      <c r="X1125" s="49">
        <v>15.906264686773421</v>
      </c>
      <c r="Y1125" s="49">
        <v>15.57937020296052</v>
      </c>
      <c r="Z1125" s="49">
        <v>15.291195744011979</v>
      </c>
      <c r="AA1125" s="49">
        <v>14.84907312317165</v>
      </c>
      <c r="AB1125" s="49">
        <v>14.557265975388271</v>
      </c>
      <c r="AC1125" s="49">
        <v>14.282917859959211</v>
      </c>
      <c r="AD1125" s="49">
        <v>14.023788581273131</v>
      </c>
      <c r="AE1125" s="49">
        <v>13.7780409838815</v>
      </c>
      <c r="AF1125" s="50">
        <v>13.54415002522437</v>
      </c>
    </row>
    <row r="1126" spans="1:32" hidden="1">
      <c r="A1126" s="49" t="s">
        <v>1441</v>
      </c>
      <c r="B1126" s="49">
        <v>20.378265585921501</v>
      </c>
      <c r="C1126" s="49">
        <v>19.484388516151949</v>
      </c>
      <c r="D1126" s="49">
        <v>18.699728122117019</v>
      </c>
      <c r="E1126" s="49">
        <v>17.990124332933181</v>
      </c>
      <c r="F1126" s="49">
        <v>17.333875658251291</v>
      </c>
      <c r="G1126" s="49">
        <v>16.716238236807211</v>
      </c>
      <c r="H1126" s="49">
        <v>16.126630454934549</v>
      </c>
      <c r="I1126" s="49">
        <v>15.55708947935894</v>
      </c>
      <c r="J1126" s="49">
        <v>15.00136061238144</v>
      </c>
      <c r="K1126" s="49">
        <v>14.45432920278782</v>
      </c>
      <c r="L1126" s="49">
        <v>13.91164820303459</v>
      </c>
      <c r="M1126" s="49">
        <v>13.50794618520222</v>
      </c>
      <c r="N1126" s="49">
        <v>13.163217251973011</v>
      </c>
      <c r="O1126" s="49">
        <v>12.8564188982979</v>
      </c>
      <c r="P1126" s="49">
        <v>12.57885732302773</v>
      </c>
      <c r="Q1126" s="49">
        <v>12.32520024990006</v>
      </c>
      <c r="R1126" s="49">
        <v>12.093730192825079</v>
      </c>
      <c r="S1126" s="49">
        <v>11.875711652193379</v>
      </c>
      <c r="T1126" s="49">
        <v>11.67190409305419</v>
      </c>
      <c r="U1126" s="49">
        <v>11.48350715927471</v>
      </c>
      <c r="V1126" s="49">
        <v>11.29931921343165</v>
      </c>
      <c r="W1126" s="49">
        <v>11.082476956452879</v>
      </c>
      <c r="X1126" s="49">
        <v>10.87624559095757</v>
      </c>
      <c r="Y1126" s="49">
        <v>10.685055978595731</v>
      </c>
      <c r="Z1126" s="49">
        <v>10.51764569346811</v>
      </c>
      <c r="AA1126" s="49">
        <v>10.249199909945981</v>
      </c>
      <c r="AB1126" s="49">
        <v>10.07689981176417</v>
      </c>
      <c r="AC1126" s="49">
        <v>9.9148784192787236</v>
      </c>
      <c r="AD1126" s="49">
        <v>9.7617754681386213</v>
      </c>
      <c r="AE1126" s="49">
        <v>9.6164779257541202</v>
      </c>
      <c r="AF1126" s="50">
        <v>9.4780640241714735</v>
      </c>
    </row>
    <row r="1127" spans="1:32" hidden="1">
      <c r="A1127" s="49" t="s">
        <v>1442</v>
      </c>
      <c r="B1127" s="49">
        <v>26.883594584484321</v>
      </c>
      <c r="C1127" s="49">
        <v>25.722602708223281</v>
      </c>
      <c r="D1127" s="49">
        <v>24.712246860272099</v>
      </c>
      <c r="E1127" s="49">
        <v>23.806393545614</v>
      </c>
      <c r="F1127" s="49">
        <v>22.975848631883121</v>
      </c>
      <c r="G1127" s="49">
        <v>22.20089192226397</v>
      </c>
      <c r="H1127" s="49">
        <v>21.467486400852909</v>
      </c>
      <c r="I1127" s="49">
        <v>20.765188138933532</v>
      </c>
      <c r="J1127" s="49">
        <v>20.085916331148159</v>
      </c>
      <c r="K1127" s="49">
        <v>19.423189528083551</v>
      </c>
      <c r="L1127" s="49">
        <v>18.77162885434791</v>
      </c>
      <c r="M1127" s="49">
        <v>18.2232618043621</v>
      </c>
      <c r="N1127" s="49">
        <v>17.756272864289919</v>
      </c>
      <c r="O1127" s="49">
        <v>17.341609215601871</v>
      </c>
      <c r="P1127" s="49">
        <v>16.967265771986501</v>
      </c>
      <c r="Q1127" s="49">
        <v>16.625878652438988</v>
      </c>
      <c r="R1127" s="49">
        <v>16.315073629418912</v>
      </c>
      <c r="S1127" s="49">
        <v>16.022792646106151</v>
      </c>
      <c r="T1127" s="49">
        <v>15.750081467665121</v>
      </c>
      <c r="U1127" s="49">
        <v>15.498593013465181</v>
      </c>
      <c r="V1127" s="49">
        <v>15.25286954540482</v>
      </c>
      <c r="W1127" s="49">
        <v>14.96206952117762</v>
      </c>
      <c r="X1127" s="49">
        <v>14.68589834323152</v>
      </c>
      <c r="Y1127" s="49">
        <v>14.43047525729377</v>
      </c>
      <c r="Z1127" s="49">
        <v>14.207866243528461</v>
      </c>
      <c r="AA1127" s="49">
        <v>13.845788977532591</v>
      </c>
      <c r="AB1127" s="49">
        <v>13.61641431452847</v>
      </c>
      <c r="AC1127" s="49">
        <v>13.401228896551171</v>
      </c>
      <c r="AD1127" s="49">
        <v>13.198358814236601</v>
      </c>
      <c r="AE1127" s="49">
        <v>13.0062708869864</v>
      </c>
      <c r="AF1127" s="50">
        <v>12.82369552643601</v>
      </c>
    </row>
    <row r="1128" spans="1:32" hidden="1">
      <c r="A1128" s="49" t="s">
        <v>1443</v>
      </c>
      <c r="B1128" s="49">
        <v>4.9568145094126681</v>
      </c>
      <c r="C1128" s="49">
        <v>4.8143331031105632</v>
      </c>
      <c r="D1128" s="49">
        <v>4.687243521039294</v>
      </c>
      <c r="E1128" s="49">
        <v>4.5721780546362503</v>
      </c>
      <c r="F1128" s="49">
        <v>4.4667500166685121</v>
      </c>
      <c r="G1128" s="49">
        <v>4.3692099384707168</v>
      </c>
      <c r="H1128" s="49">
        <v>4.2782394399069412</v>
      </c>
      <c r="I1128" s="49">
        <v>4.1928217417829829</v>
      </c>
      <c r="J1128" s="49">
        <v>4.1121571130558401</v>
      </c>
      <c r="K1128" s="49">
        <v>4.0356058256188154</v>
      </c>
      <c r="L1128" s="49">
        <v>3.962648576058772</v>
      </c>
      <c r="M1128" s="49">
        <v>3.8569307472698591</v>
      </c>
      <c r="N1128" s="49">
        <v>3.7717511113547282</v>
      </c>
      <c r="O1128" s="49">
        <v>3.6893039919981501</v>
      </c>
      <c r="P1128" s="49">
        <v>3.609695976923518</v>
      </c>
      <c r="Q1128" s="49">
        <v>3.5335176490681</v>
      </c>
      <c r="R1128" s="49">
        <v>3.4588281920571862</v>
      </c>
      <c r="S1128" s="49">
        <v>3.3859166293073382</v>
      </c>
      <c r="T1128" s="49">
        <v>3.3180551783767132</v>
      </c>
      <c r="U1128" s="49">
        <v>3.2499438684709432</v>
      </c>
      <c r="V1128" s="49">
        <v>3.1819633908752838</v>
      </c>
      <c r="W1128" s="49">
        <v>3.1219313559072308</v>
      </c>
      <c r="X1128" s="49">
        <v>3.0640804486431139</v>
      </c>
      <c r="Y1128" s="49">
        <v>3.0073879603627249</v>
      </c>
      <c r="Z1128" s="49">
        <v>2.957028688426846</v>
      </c>
      <c r="AA1128" s="49">
        <v>2.860802633244202</v>
      </c>
      <c r="AB1128" s="49">
        <v>2.801095359553349</v>
      </c>
      <c r="AC1128" s="49">
        <v>2.7431229461098252</v>
      </c>
      <c r="AD1128" s="49">
        <v>2.6867287446261519</v>
      </c>
      <c r="AE1128" s="49">
        <v>2.631775813957824</v>
      </c>
      <c r="AF1128" s="50">
        <v>2.5781436915003901</v>
      </c>
    </row>
    <row r="1129" spans="1:32" hidden="1">
      <c r="A1129" s="49" t="s">
        <v>1444</v>
      </c>
      <c r="B1129" s="49">
        <v>7.3140992018269051</v>
      </c>
      <c r="C1129" s="49">
        <v>7.0518185299034712</v>
      </c>
      <c r="D1129" s="49">
        <v>6.8318993646753903</v>
      </c>
      <c r="E1129" s="49">
        <v>6.6420997133499169</v>
      </c>
      <c r="F1129" s="49">
        <v>6.4747500080461666</v>
      </c>
      <c r="G1129" s="49">
        <v>6.3247431966927818</v>
      </c>
      <c r="H1129" s="49">
        <v>6.1885158540715892</v>
      </c>
      <c r="I1129" s="49">
        <v>6.0634878473147582</v>
      </c>
      <c r="J1129" s="49">
        <v>5.9477339704373744</v>
      </c>
      <c r="K1129" s="49">
        <v>5.8397814375625776</v>
      </c>
      <c r="L1129" s="49">
        <v>5.7384796395501123</v>
      </c>
      <c r="M1129" s="49">
        <v>5.5505164689106641</v>
      </c>
      <c r="N1129" s="49">
        <v>5.3872437873700463</v>
      </c>
      <c r="O1129" s="49">
        <v>5.2400975753156178</v>
      </c>
      <c r="P1129" s="49">
        <v>5.105489570091934</v>
      </c>
      <c r="Q1129" s="49">
        <v>4.9811986561593402</v>
      </c>
      <c r="R1129" s="49">
        <v>4.8664470773334534</v>
      </c>
      <c r="S1129" s="49">
        <v>4.7577328155140499</v>
      </c>
      <c r="T1129" s="49">
        <v>4.6552882754855558</v>
      </c>
      <c r="U1129" s="49">
        <v>4.5595137202527658</v>
      </c>
      <c r="V1129" s="49">
        <v>4.4660181255991338</v>
      </c>
      <c r="W1129" s="49">
        <v>4.3607351190927668</v>
      </c>
      <c r="X1129" s="49">
        <v>4.2601989199202883</v>
      </c>
      <c r="Y1129" s="49">
        <v>4.1660566801122343</v>
      </c>
      <c r="Z1129" s="49">
        <v>4.0815779517255937</v>
      </c>
      <c r="AA1129" s="49">
        <v>3.9592265944289009</v>
      </c>
      <c r="AB1129" s="49">
        <v>3.874068765602912</v>
      </c>
      <c r="AC1129" s="49">
        <v>3.7933226274073291</v>
      </c>
      <c r="AD1129" s="49">
        <v>3.7164334820070288</v>
      </c>
      <c r="AE1129" s="49">
        <v>3.64294629580903</v>
      </c>
      <c r="AF1129" s="50">
        <v>3.57248322646294</v>
      </c>
    </row>
    <row r="1130" spans="1:32" hidden="1">
      <c r="A1130" s="49" t="s">
        <v>1445</v>
      </c>
      <c r="B1130" s="49">
        <v>9.5902475464202439</v>
      </c>
      <c r="C1130" s="49">
        <v>9.2417669601872454</v>
      </c>
      <c r="D1130" s="49">
        <v>8.9507315447461959</v>
      </c>
      <c r="E1130" s="49">
        <v>8.7005340103523601</v>
      </c>
      <c r="F1130" s="49">
        <v>8.4807701647824381</v>
      </c>
      <c r="G1130" s="49">
        <v>8.2845121668793062</v>
      </c>
      <c r="H1130" s="49">
        <v>8.106926261108141</v>
      </c>
      <c r="I1130" s="49">
        <v>7.9445126119075722</v>
      </c>
      <c r="J1130" s="49">
        <v>7.7946598376037031</v>
      </c>
      <c r="K1130" s="49">
        <v>7.6553702886724686</v>
      </c>
      <c r="L1130" s="49">
        <v>7.5250833604131184</v>
      </c>
      <c r="M1130" s="49">
        <v>7.2778641906781569</v>
      </c>
      <c r="N1130" s="49">
        <v>7.0640847699947402</v>
      </c>
      <c r="O1130" s="49">
        <v>6.8721216893125288</v>
      </c>
      <c r="P1130" s="49">
        <v>6.6971060228926564</v>
      </c>
      <c r="Q1130" s="49">
        <v>6.5360245420116536</v>
      </c>
      <c r="R1130" s="49">
        <v>6.3878235171949367</v>
      </c>
      <c r="S1130" s="49">
        <v>6.2477496837897224</v>
      </c>
      <c r="T1130" s="49">
        <v>6.1161203971209606</v>
      </c>
      <c r="U1130" s="49">
        <v>5.9934809973380894</v>
      </c>
      <c r="V1130" s="49">
        <v>5.8738699466680666</v>
      </c>
      <c r="W1130" s="49">
        <v>5.738044709706875</v>
      </c>
      <c r="X1130" s="49">
        <v>5.6086396967591741</v>
      </c>
      <c r="Y1130" s="49">
        <v>5.4878969610711614</v>
      </c>
      <c r="Z1130" s="49">
        <v>5.3802653312833737</v>
      </c>
      <c r="AA1130" s="49">
        <v>5.2211336800556571</v>
      </c>
      <c r="AB1130" s="49">
        <v>5.1125343833910044</v>
      </c>
      <c r="AC1130" s="49">
        <v>5.0099173317612848</v>
      </c>
      <c r="AD1130" s="49">
        <v>4.9125318736057828</v>
      </c>
      <c r="AE1130" s="49">
        <v>4.8197623994852323</v>
      </c>
      <c r="AF1130" s="50">
        <v>4.7310978871843776</v>
      </c>
    </row>
    <row r="1131" spans="1:32" hidden="1">
      <c r="A1131" s="49" t="s">
        <v>1446</v>
      </c>
      <c r="B1131" s="49">
        <v>2.8765521376842318</v>
      </c>
      <c r="C1131" s="49">
        <v>2.7360057472978792</v>
      </c>
      <c r="D1131" s="49">
        <v>2.6176233038744661</v>
      </c>
      <c r="E1131" s="49">
        <v>2.5149327933649732</v>
      </c>
      <c r="F1131" s="49">
        <v>2.4238712807559182</v>
      </c>
      <c r="G1131" s="49">
        <v>2.3417380509164052</v>
      </c>
      <c r="H1131" s="49">
        <v>2.2666560958657969</v>
      </c>
      <c r="I1131" s="49">
        <v>2.1972734291482672</v>
      </c>
      <c r="J1131" s="49">
        <v>2.1325872485936999</v>
      </c>
      <c r="K1131" s="49">
        <v>2.0718352859711229</v>
      </c>
      <c r="L1131" s="49">
        <v>2.0144259208130091</v>
      </c>
      <c r="M1131" s="49">
        <v>1.9462312677224261</v>
      </c>
      <c r="N1131" s="49">
        <v>1.8828002778677511</v>
      </c>
      <c r="O1131" s="49">
        <v>1.8226419036345349</v>
      </c>
      <c r="P1131" s="49">
        <v>1.765455491820654</v>
      </c>
      <c r="Q1131" s="49">
        <v>1.710300807392134</v>
      </c>
      <c r="R1131" s="49">
        <v>1.6566067135860021</v>
      </c>
      <c r="S1131" s="49">
        <v>1.6054896619632379</v>
      </c>
      <c r="T1131" s="49">
        <v>1.556099146005248</v>
      </c>
      <c r="U1131" s="49">
        <v>1.508550609145463</v>
      </c>
      <c r="V1131" s="49">
        <v>1.462163862040847</v>
      </c>
      <c r="W1131" s="49">
        <v>1.415581984014977</v>
      </c>
      <c r="X1131" s="49">
        <v>1.3697308843622791</v>
      </c>
      <c r="Y1131" s="49">
        <v>1.3255844566147961</v>
      </c>
      <c r="Z1131" s="49">
        <v>1.286731202955834</v>
      </c>
      <c r="AA1131" s="49">
        <v>1.226141148310141</v>
      </c>
      <c r="AB1131" s="49">
        <v>1.183782906081515</v>
      </c>
      <c r="AC1131" s="49">
        <v>1.142939346934688</v>
      </c>
      <c r="AD1131" s="49">
        <v>1.1034478539200241</v>
      </c>
      <c r="AE1131" s="49">
        <v>1.0651716531104809</v>
      </c>
      <c r="AF1131" s="50">
        <v>1.027994653410599</v>
      </c>
    </row>
    <row r="1132" spans="1:32" hidden="1">
      <c r="A1132" s="49" t="s">
        <v>1447</v>
      </c>
      <c r="B1132" s="49">
        <v>3.0176469834963471</v>
      </c>
      <c r="C1132" s="49">
        <v>2.8695664740355231</v>
      </c>
      <c r="D1132" s="49">
        <v>2.7449387019761731</v>
      </c>
      <c r="E1132" s="49">
        <v>2.63691121000284</v>
      </c>
      <c r="F1132" s="49">
        <v>2.541181988168669</v>
      </c>
      <c r="G1132" s="49">
        <v>2.4548912657501951</v>
      </c>
      <c r="H1132" s="49">
        <v>2.376051414558995</v>
      </c>
      <c r="I1132" s="49">
        <v>2.3032307311715958</v>
      </c>
      <c r="J1132" s="49">
        <v>2.23536727014592</v>
      </c>
      <c r="K1132" s="49">
        <v>2.1716538058825998</v>
      </c>
      <c r="L1132" s="49">
        <v>2.1114638343822651</v>
      </c>
      <c r="M1132" s="49">
        <v>2.0399365612145881</v>
      </c>
      <c r="N1132" s="49">
        <v>1.9734235850371571</v>
      </c>
      <c r="O1132" s="49">
        <v>1.91035570127234</v>
      </c>
      <c r="P1132" s="49">
        <v>1.85041765361769</v>
      </c>
      <c r="Q1132" s="49">
        <v>1.792619396137789</v>
      </c>
      <c r="R1132" s="49">
        <v>1.7363594395274451</v>
      </c>
      <c r="S1132" s="49">
        <v>1.682816379765919</v>
      </c>
      <c r="T1132" s="49">
        <v>1.631094031680141</v>
      </c>
      <c r="U1132" s="49">
        <v>1.581315072689452</v>
      </c>
      <c r="V1132" s="49">
        <v>1.532762302701757</v>
      </c>
      <c r="W1132" s="49">
        <v>1.4839963441514239</v>
      </c>
      <c r="X1132" s="49">
        <v>1.4360006520266131</v>
      </c>
      <c r="Y1132" s="49">
        <v>1.3898039842220651</v>
      </c>
      <c r="Z1132" s="49">
        <v>1.3491974556477451</v>
      </c>
      <c r="AA1132" s="49">
        <v>1.285627637677486</v>
      </c>
      <c r="AB1132" s="49">
        <v>1.241315273587535</v>
      </c>
      <c r="AC1132" s="49">
        <v>1.198602601712899</v>
      </c>
      <c r="AD1132" s="49">
        <v>1.157318292885716</v>
      </c>
      <c r="AE1132" s="49">
        <v>1.1173182502179071</v>
      </c>
      <c r="AF1132" s="50">
        <v>1.0784801711400089</v>
      </c>
    </row>
    <row r="1133" spans="1:32" hidden="1">
      <c r="A1133" s="49" t="s">
        <v>1448</v>
      </c>
      <c r="B1133" s="49">
        <v>3.6573042227915389</v>
      </c>
      <c r="C1133" s="49">
        <v>3.4752214363476939</v>
      </c>
      <c r="D1133" s="49">
        <v>3.3222612447636801</v>
      </c>
      <c r="E1133" s="49">
        <v>3.189919348895752</v>
      </c>
      <c r="F1133" s="49">
        <v>3.0728571873067958</v>
      </c>
      <c r="G1133" s="49">
        <v>2.9675262094927328</v>
      </c>
      <c r="H1133" s="49">
        <v>2.8714602108738281</v>
      </c>
      <c r="I1133" s="49">
        <v>2.7828828380119108</v>
      </c>
      <c r="J1133" s="49">
        <v>2.7004765320874422</v>
      </c>
      <c r="K1133" s="49">
        <v>2.6232397624071622</v>
      </c>
      <c r="L1133" s="49">
        <v>2.5503951985934949</v>
      </c>
      <c r="M1133" s="49">
        <v>2.4636468166944741</v>
      </c>
      <c r="N1133" s="49">
        <v>2.3831431010738751</v>
      </c>
      <c r="O1133" s="49">
        <v>2.3069212215434449</v>
      </c>
      <c r="P1133" s="49">
        <v>2.234586845828002</v>
      </c>
      <c r="Q1133" s="49">
        <v>2.1649018761808811</v>
      </c>
      <c r="R1133" s="49">
        <v>2.097114305687529</v>
      </c>
      <c r="S1133" s="49">
        <v>2.0326980542663691</v>
      </c>
      <c r="T1133" s="49">
        <v>1.9705325962086711</v>
      </c>
      <c r="U1133" s="49">
        <v>1.910771459475977</v>
      </c>
      <c r="V1133" s="49">
        <v>1.852518110062354</v>
      </c>
      <c r="W1133" s="49">
        <v>1.793983338953159</v>
      </c>
      <c r="X1133" s="49">
        <v>1.7363775787316791</v>
      </c>
      <c r="Y1133" s="49">
        <v>1.680985315435549</v>
      </c>
      <c r="Z1133" s="49">
        <v>1.632536876975291</v>
      </c>
      <c r="AA1133" s="49">
        <v>1.5553989482416091</v>
      </c>
      <c r="AB1133" s="49">
        <v>1.5022644327767229</v>
      </c>
      <c r="AC1133" s="49">
        <v>1.451091370777867</v>
      </c>
      <c r="AD1133" s="49">
        <v>1.401664651996871</v>
      </c>
      <c r="AE1133" s="49">
        <v>1.3538033959897571</v>
      </c>
      <c r="AF1133" s="50">
        <v>1.3073541164863509</v>
      </c>
    </row>
    <row r="1134" spans="1:32" hidden="1">
      <c r="A1134" s="49" t="s">
        <v>1449</v>
      </c>
      <c r="B1134" s="49">
        <v>7.245280067596223</v>
      </c>
      <c r="C1134" s="49">
        <v>6.9044924440572526</v>
      </c>
      <c r="D1134" s="49">
        <v>6.5759312437451616</v>
      </c>
      <c r="E1134" s="49">
        <v>6.2553877642535163</v>
      </c>
      <c r="F1134" s="49">
        <v>5.939741834715953</v>
      </c>
      <c r="G1134" s="49">
        <v>5.6265691541111922</v>
      </c>
      <c r="H1134" s="49">
        <v>5.3139040232441284</v>
      </c>
      <c r="I1134" s="49">
        <v>5.0000884824976968</v>
      </c>
      <c r="J1134" s="49">
        <v>4.683671940717776</v>
      </c>
      <c r="K1134" s="49">
        <v>4.363341496100297</v>
      </c>
      <c r="L1134" s="49">
        <v>4.0378714858825857</v>
      </c>
      <c r="M1134" s="49">
        <v>3.949271150032045</v>
      </c>
      <c r="N1134" s="49">
        <v>3.8784991624860718</v>
      </c>
      <c r="O1134" s="49">
        <v>3.8097133468001618</v>
      </c>
      <c r="P1134" s="49">
        <v>3.743038292373436</v>
      </c>
      <c r="Q1134" s="49">
        <v>3.6790388234668372</v>
      </c>
      <c r="R1134" s="49">
        <v>3.61598298051103</v>
      </c>
      <c r="S1134" s="49">
        <v>3.5541509566252598</v>
      </c>
      <c r="T1134" s="49">
        <v>3.4965604217011119</v>
      </c>
      <c r="U1134" s="49">
        <v>3.4383871088692488</v>
      </c>
      <c r="V1134" s="49">
        <v>3.3799820014656321</v>
      </c>
      <c r="W1134" s="49">
        <v>3.3283807879681828</v>
      </c>
      <c r="X1134" s="49">
        <v>3.2784804655079132</v>
      </c>
      <c r="Y1134" s="49">
        <v>3.2293485528927941</v>
      </c>
      <c r="Z1134" s="49">
        <v>3.1858186114824409</v>
      </c>
      <c r="AA1134" s="49">
        <v>3.099171765150408</v>
      </c>
      <c r="AB1134" s="49">
        <v>3.0462505204176109</v>
      </c>
      <c r="AC1134" s="49">
        <v>2.994653798406488</v>
      </c>
      <c r="AD1134" s="49">
        <v>2.9442489684058639</v>
      </c>
      <c r="AE1134" s="49">
        <v>2.8949204411984031</v>
      </c>
      <c r="AF1134" s="50">
        <v>2.8465668589453972</v>
      </c>
    </row>
    <row r="1135" spans="1:32" hidden="1">
      <c r="A1135" s="49" t="s">
        <v>1450</v>
      </c>
      <c r="B1135" s="49">
        <v>9.1024689980868239</v>
      </c>
      <c r="C1135" s="49">
        <v>8.6568681355328501</v>
      </c>
      <c r="D1135" s="49">
        <v>8.248996677642447</v>
      </c>
      <c r="E1135" s="49">
        <v>7.8666673959729749</v>
      </c>
      <c r="F1135" s="49">
        <v>7.502139617065378</v>
      </c>
      <c r="G1135" s="49">
        <v>7.1501619763858972</v>
      </c>
      <c r="H1135" s="49">
        <v>6.8069784983352033</v>
      </c>
      <c r="I1135" s="49">
        <v>6.4697807830506866</v>
      </c>
      <c r="J1135" s="49">
        <v>6.1363860154683856</v>
      </c>
      <c r="K1135" s="49">
        <v>5.8050375462942059</v>
      </c>
      <c r="L1135" s="49">
        <v>5.4742758443343824</v>
      </c>
      <c r="M1135" s="49">
        <v>5.321257067541338</v>
      </c>
      <c r="N1135" s="49">
        <v>5.1885698610986601</v>
      </c>
      <c r="O1135" s="49">
        <v>5.0689764176175904</v>
      </c>
      <c r="P1135" s="49">
        <v>4.9594854561520814</v>
      </c>
      <c r="Q1135" s="49">
        <v>4.8582618910370092</v>
      </c>
      <c r="R1135" s="49">
        <v>4.7647134349069784</v>
      </c>
      <c r="S1135" s="49">
        <v>4.6758363703377093</v>
      </c>
      <c r="T1135" s="49">
        <v>4.5918904029790459</v>
      </c>
      <c r="U1135" s="49">
        <v>4.513286396604312</v>
      </c>
      <c r="V1135" s="49">
        <v>4.4361745890359359</v>
      </c>
      <c r="W1135" s="49">
        <v>4.3479173076746793</v>
      </c>
      <c r="X1135" s="49">
        <v>4.2633506268469379</v>
      </c>
      <c r="Y1135" s="49">
        <v>4.1839954548237177</v>
      </c>
      <c r="Z1135" s="49">
        <v>4.1128513839256078</v>
      </c>
      <c r="AA1135" s="49">
        <v>4.0070523401048517</v>
      </c>
      <c r="AB1135" s="49">
        <v>3.9343172283749799</v>
      </c>
      <c r="AC1135" s="49">
        <v>3.865154361920355</v>
      </c>
      <c r="AD1135" s="49">
        <v>3.7990958314134269</v>
      </c>
      <c r="AE1135" s="49">
        <v>3.7357587609269798</v>
      </c>
      <c r="AF1135" s="50">
        <v>3.6748260610693779</v>
      </c>
    </row>
    <row r="1136" spans="1:32" hidden="1">
      <c r="A1136" s="49" t="s">
        <v>1451</v>
      </c>
      <c r="B1136" s="49">
        <v>11.149121394511541</v>
      </c>
      <c r="C1136" s="49">
        <v>10.617266049406011</v>
      </c>
      <c r="D1136" s="49">
        <v>10.136417449253271</v>
      </c>
      <c r="E1136" s="49">
        <v>9.6906756435968227</v>
      </c>
      <c r="F1136" s="49">
        <v>9.2699857621817578</v>
      </c>
      <c r="G1136" s="49">
        <v>8.8675678423094908</v>
      </c>
      <c r="H1136" s="49">
        <v>8.4786122747003194</v>
      </c>
      <c r="I1136" s="49">
        <v>8.0995612862830377</v>
      </c>
      <c r="J1136" s="49">
        <v>7.7276870728161136</v>
      </c>
      <c r="K1136" s="49">
        <v>7.3608309669994583</v>
      </c>
      <c r="L1136" s="49">
        <v>6.9972350952326519</v>
      </c>
      <c r="M1136" s="49">
        <v>6.7987923719226693</v>
      </c>
      <c r="N1136" s="49">
        <v>6.6277431365382018</v>
      </c>
      <c r="O1136" s="49">
        <v>6.4743258506344379</v>
      </c>
      <c r="P1136" s="49">
        <v>6.3345065659118847</v>
      </c>
      <c r="Q1136" s="49">
        <v>6.2058107030735341</v>
      </c>
      <c r="R1136" s="49">
        <v>6.0874400225863807</v>
      </c>
      <c r="S1136" s="49">
        <v>5.9753431684373179</v>
      </c>
      <c r="T1136" s="49">
        <v>5.8698709742229251</v>
      </c>
      <c r="U1136" s="49">
        <v>5.7715782213516418</v>
      </c>
      <c r="V1136" s="49">
        <v>5.6752717602364013</v>
      </c>
      <c r="W1136" s="49">
        <v>5.5638734232446154</v>
      </c>
      <c r="X1136" s="49">
        <v>5.4574381926508444</v>
      </c>
      <c r="Y1136" s="49">
        <v>5.3580212240144807</v>
      </c>
      <c r="Z1136" s="49">
        <v>5.2696751470689396</v>
      </c>
      <c r="AA1136" s="49">
        <v>5.1345291612528232</v>
      </c>
      <c r="AB1136" s="49">
        <v>5.0440068700608913</v>
      </c>
      <c r="AC1136" s="49">
        <v>4.9582984555389134</v>
      </c>
      <c r="AD1136" s="49">
        <v>4.876774225536618</v>
      </c>
      <c r="AE1136" s="49">
        <v>4.7989189813095781</v>
      </c>
      <c r="AF1136" s="50">
        <v>4.7243060993582562</v>
      </c>
    </row>
    <row r="1137" spans="1:32" hidden="1">
      <c r="A1137" s="49" t="s">
        <v>1452</v>
      </c>
      <c r="B1137" s="49">
        <v>5.8688782868464013</v>
      </c>
      <c r="C1137" s="49">
        <v>5.4679987606051172</v>
      </c>
      <c r="D1137" s="49">
        <v>5.0924277422312958</v>
      </c>
      <c r="E1137" s="49">
        <v>4.734060406918962</v>
      </c>
      <c r="F1137" s="49">
        <v>4.387756848807129</v>
      </c>
      <c r="G1137" s="49">
        <v>4.0500566120290671</v>
      </c>
      <c r="H1137" s="49">
        <v>3.7185160469863932</v>
      </c>
      <c r="I1137" s="49">
        <v>3.3913399818054359</v>
      </c>
      <c r="J1137" s="49">
        <v>3.0671643940077882</v>
      </c>
      <c r="K1137" s="49">
        <v>2.7449217944431781</v>
      </c>
      <c r="L1137" s="49">
        <v>2.423754405015897</v>
      </c>
      <c r="M1137" s="49">
        <v>2.36028515709478</v>
      </c>
      <c r="N1137" s="49">
        <v>2.3008104065589281</v>
      </c>
      <c r="O1137" s="49">
        <v>2.243995121057897</v>
      </c>
      <c r="P1137" s="49">
        <v>2.1895954846735299</v>
      </c>
      <c r="Q1137" s="49">
        <v>2.136762295980986</v>
      </c>
      <c r="R1137" s="49">
        <v>2.084980290201468</v>
      </c>
      <c r="S1137" s="49">
        <v>2.0353233864145732</v>
      </c>
      <c r="T1137" s="49">
        <v>1.987012474164165</v>
      </c>
      <c r="U1137" s="49">
        <v>1.9401774356231849</v>
      </c>
      <c r="V1137" s="49">
        <v>1.8941876493019389</v>
      </c>
      <c r="W1137" s="49">
        <v>1.8476958608075229</v>
      </c>
      <c r="X1137" s="49">
        <v>1.8016667068498879</v>
      </c>
      <c r="Y1137" s="49">
        <v>1.757052831526601</v>
      </c>
      <c r="Z1137" s="49">
        <v>1.7173659487708131</v>
      </c>
      <c r="AA1137" s="49">
        <v>1.65626093664314</v>
      </c>
      <c r="AB1137" s="49">
        <v>1.612687741226204</v>
      </c>
      <c r="AC1137" s="49">
        <v>1.570396308076583</v>
      </c>
      <c r="AD1137" s="49">
        <v>1.529243428090874</v>
      </c>
      <c r="AE1137" s="49">
        <v>1.4891090533268929</v>
      </c>
      <c r="AF1137" s="50">
        <v>1.4498916494487839</v>
      </c>
    </row>
    <row r="1138" spans="1:32" hidden="1">
      <c r="A1138" s="49" t="s">
        <v>1453</v>
      </c>
      <c r="B1138" s="49">
        <v>6.1185228924627992</v>
      </c>
      <c r="C1138" s="49">
        <v>5.6998261988303396</v>
      </c>
      <c r="D1138" s="49">
        <v>5.3082230233638326</v>
      </c>
      <c r="E1138" s="49">
        <v>4.9350176734198756</v>
      </c>
      <c r="F1138" s="49">
        <v>4.5746937446487728</v>
      </c>
      <c r="G1138" s="49">
        <v>4.2235356877528263</v>
      </c>
      <c r="H1138" s="49">
        <v>3.878918199751328</v>
      </c>
      <c r="I1138" s="49">
        <v>3.5389112065245301</v>
      </c>
      <c r="J1138" s="49">
        <v>3.202046766909767</v>
      </c>
      <c r="K1138" s="49">
        <v>2.8671746739424728</v>
      </c>
      <c r="L1138" s="49">
        <v>2.5333693092497369</v>
      </c>
      <c r="M1138" s="49">
        <v>2.466817855367188</v>
      </c>
      <c r="N1138" s="49">
        <v>2.404496906018661</v>
      </c>
      <c r="O1138" s="49">
        <v>2.3449916776615849</v>
      </c>
      <c r="P1138" s="49">
        <v>2.2880452880530169</v>
      </c>
      <c r="Q1138" s="49">
        <v>2.2327571487836839</v>
      </c>
      <c r="R1138" s="49">
        <v>2.1785807004634772</v>
      </c>
      <c r="S1138" s="49">
        <v>2.1266587153982122</v>
      </c>
      <c r="T1138" s="49">
        <v>2.0761641616231179</v>
      </c>
      <c r="U1138" s="49">
        <v>2.027236246817532</v>
      </c>
      <c r="V1138" s="49">
        <v>1.9792049603142781</v>
      </c>
      <c r="W1138" s="49">
        <v>1.930642851835572</v>
      </c>
      <c r="X1138" s="49">
        <v>1.8825688275747721</v>
      </c>
      <c r="Y1138" s="49">
        <v>1.8359952786413201</v>
      </c>
      <c r="Z1138" s="49">
        <v>1.7946525228394801</v>
      </c>
      <c r="AA1138" s="49">
        <v>1.7305492922961729</v>
      </c>
      <c r="AB1138" s="49">
        <v>1.6850711819124391</v>
      </c>
      <c r="AC1138" s="49">
        <v>1.640948497954317</v>
      </c>
      <c r="AD1138" s="49">
        <v>1.5980279633232759</v>
      </c>
      <c r="AE1138" s="49">
        <v>1.5561810898742829</v>
      </c>
      <c r="AF1138" s="50">
        <v>1.515299205403807</v>
      </c>
    </row>
    <row r="1139" spans="1:32" hidden="1">
      <c r="A1139" s="49" t="s">
        <v>1454</v>
      </c>
      <c r="B1139" s="49">
        <v>7.2121618428948411</v>
      </c>
      <c r="C1139" s="49">
        <v>6.71955643666249</v>
      </c>
      <c r="D1139" s="49">
        <v>6.2595280286286687</v>
      </c>
      <c r="E1139" s="49">
        <v>5.8218454363520742</v>
      </c>
      <c r="F1139" s="49">
        <v>5.4000328370874087</v>
      </c>
      <c r="G1139" s="49">
        <v>4.9897414853376256</v>
      </c>
      <c r="H1139" s="49">
        <v>4.5879105967337122</v>
      </c>
      <c r="I1139" s="49">
        <v>4.192301076128814</v>
      </c>
      <c r="J1139" s="49">
        <v>3.8012204989863672</v>
      </c>
      <c r="K1139" s="49">
        <v>3.4133528354721299</v>
      </c>
      <c r="L1139" s="49">
        <v>3.027648688655693</v>
      </c>
      <c r="M1139" s="49">
        <v>2.9473133925893369</v>
      </c>
      <c r="N1139" s="49">
        <v>2.8722526630892982</v>
      </c>
      <c r="O1139" s="49">
        <v>2.800699226780095</v>
      </c>
      <c r="P1139" s="49">
        <v>2.7323334938406671</v>
      </c>
      <c r="Q1139" s="49">
        <v>2.6660299568201862</v>
      </c>
      <c r="R1139" s="49">
        <v>2.6011054753568041</v>
      </c>
      <c r="S1139" s="49">
        <v>2.538991558587687</v>
      </c>
      <c r="T1139" s="49">
        <v>2.4786539742194091</v>
      </c>
      <c r="U1139" s="49">
        <v>2.4202679655650221</v>
      </c>
      <c r="V1139" s="49">
        <v>2.3629951655623871</v>
      </c>
      <c r="W1139" s="49">
        <v>2.3050539844433842</v>
      </c>
      <c r="X1139" s="49">
        <v>2.2477136927521011</v>
      </c>
      <c r="Y1139" s="49">
        <v>2.1922425878459619</v>
      </c>
      <c r="Z1139" s="49">
        <v>2.1433137545777159</v>
      </c>
      <c r="AA1139" s="49">
        <v>2.0658621235711161</v>
      </c>
      <c r="AB1139" s="49">
        <v>2.0117321799562951</v>
      </c>
      <c r="AC1139" s="49">
        <v>1.959289930334134</v>
      </c>
      <c r="AD1139" s="49">
        <v>1.908343411859823</v>
      </c>
      <c r="AE1139" s="49">
        <v>1.858731715229607</v>
      </c>
      <c r="AF1139" s="50">
        <v>1.810318754828995</v>
      </c>
    </row>
    <row r="1140" spans="1:32" hidden="1">
      <c r="A1140" s="49" t="s">
        <v>1455</v>
      </c>
      <c r="B1140" s="49">
        <v>5.1891761460459751</v>
      </c>
      <c r="C1140" s="49">
        <v>5.0380226432138926</v>
      </c>
      <c r="D1140" s="49">
        <v>4.9038987142273216</v>
      </c>
      <c r="E1140" s="49">
        <v>4.783073132631066</v>
      </c>
      <c r="F1140" s="49">
        <v>4.6729016760157274</v>
      </c>
      <c r="G1140" s="49">
        <v>4.5714461729660769</v>
      </c>
      <c r="H1140" s="49">
        <v>4.4772461011507882</v>
      </c>
      <c r="I1140" s="49">
        <v>4.3891751101052234</v>
      </c>
      <c r="J1140" s="49">
        <v>4.3063473342805603</v>
      </c>
      <c r="K1140" s="49">
        <v>4.2280541858180571</v>
      </c>
      <c r="L1140" s="49">
        <v>4.1537205014433409</v>
      </c>
      <c r="M1140" s="49">
        <v>4.0436164774514376</v>
      </c>
      <c r="N1140" s="49">
        <v>3.9562422521673151</v>
      </c>
      <c r="O1140" s="49">
        <v>3.8718539173823681</v>
      </c>
      <c r="P1140" s="49">
        <v>3.7905727800835209</v>
      </c>
      <c r="Q1140" s="49">
        <v>3.7130578950193791</v>
      </c>
      <c r="R1140" s="49">
        <v>3.637156718046783</v>
      </c>
      <c r="S1140" s="49">
        <v>3.5631922552220558</v>
      </c>
      <c r="T1140" s="49">
        <v>3.4948044097563682</v>
      </c>
      <c r="U1140" s="49">
        <v>3.426104826755743</v>
      </c>
      <c r="V1140" s="49">
        <v>3.3575170293496579</v>
      </c>
      <c r="W1140" s="49">
        <v>3.2976868231358698</v>
      </c>
      <c r="X1140" s="49">
        <v>3.2402313334341071</v>
      </c>
      <c r="Y1140" s="49">
        <v>3.1840135902843159</v>
      </c>
      <c r="Z1140" s="49">
        <v>3.1347934608250121</v>
      </c>
      <c r="AA1140" s="49">
        <v>3.034472289197403</v>
      </c>
      <c r="AB1140" s="49">
        <v>2.974742841439141</v>
      </c>
      <c r="AC1140" s="49">
        <v>2.9168939608050661</v>
      </c>
      <c r="AD1140" s="49">
        <v>2.860752034603236</v>
      </c>
      <c r="AE1140" s="49">
        <v>2.8061652846671961</v>
      </c>
      <c r="AF1140" s="50">
        <v>2.753000183902786</v>
      </c>
    </row>
    <row r="1141" spans="1:32" hidden="1">
      <c r="A1141" s="49" t="s">
        <v>1456</v>
      </c>
      <c r="B1141" s="49">
        <v>4.4744180522984838</v>
      </c>
      <c r="C1141" s="49">
        <v>4.2477419591508712</v>
      </c>
      <c r="D1141" s="49">
        <v>4.0577879278966709</v>
      </c>
      <c r="E1141" s="49">
        <v>3.893832444811455</v>
      </c>
      <c r="F1141" s="49">
        <v>3.749144083821041</v>
      </c>
      <c r="G1141" s="49">
        <v>3.6192485839452182</v>
      </c>
      <c r="H1141" s="49">
        <v>3.501036444894694</v>
      </c>
      <c r="I1141" s="49">
        <v>3.39226798547715</v>
      </c>
      <c r="J1141" s="49">
        <v>3.291281987328516</v>
      </c>
      <c r="K1141" s="49">
        <v>3.1968156758592761</v>
      </c>
      <c r="L1141" s="49">
        <v>3.107888935213158</v>
      </c>
      <c r="M1141" s="49">
        <v>3.0017130568228731</v>
      </c>
      <c r="N1141" s="49">
        <v>2.903403208208708</v>
      </c>
      <c r="O1141" s="49">
        <v>2.8104736547461489</v>
      </c>
      <c r="P1141" s="49">
        <v>2.72242332445034</v>
      </c>
      <c r="Q1141" s="49">
        <v>2.637685489638748</v>
      </c>
      <c r="R1141" s="49">
        <v>2.5553089468336081</v>
      </c>
      <c r="S1141" s="49">
        <v>2.477154485389772</v>
      </c>
      <c r="T1141" s="49">
        <v>2.401805350460509</v>
      </c>
      <c r="U1141" s="49">
        <v>2.3294543410948871</v>
      </c>
      <c r="V1141" s="49">
        <v>2.258968910038428</v>
      </c>
      <c r="W1141" s="49">
        <v>2.1881269316919361</v>
      </c>
      <c r="X1141" s="49">
        <v>2.1184250592457299</v>
      </c>
      <c r="Y1141" s="49">
        <v>2.051484404552427</v>
      </c>
      <c r="Z1141" s="49">
        <v>1.993273598499405</v>
      </c>
      <c r="AA1141" s="49">
        <v>1.898833484357725</v>
      </c>
      <c r="AB1141" s="49">
        <v>1.8346488734676769</v>
      </c>
      <c r="AC1141" s="49">
        <v>1.772908403239092</v>
      </c>
      <c r="AD1141" s="49">
        <v>1.7133408009540789</v>
      </c>
      <c r="AE1141" s="49">
        <v>1.6557180015765429</v>
      </c>
      <c r="AF1141" s="50">
        <v>1.599846517884888</v>
      </c>
    </row>
    <row r="1142" spans="1:32" hidden="1">
      <c r="A1142" s="49" t="s">
        <v>1457</v>
      </c>
      <c r="B1142" s="49">
        <v>6.9365194145914764</v>
      </c>
      <c r="C1142" s="49">
        <v>6.6218939616948127</v>
      </c>
      <c r="D1142" s="49">
        <v>6.3212767429912136</v>
      </c>
      <c r="E1142" s="49">
        <v>6.0304722002381617</v>
      </c>
      <c r="F1142" s="49">
        <v>5.7464129341493386</v>
      </c>
      <c r="G1142" s="49">
        <v>5.4667578549748246</v>
      </c>
      <c r="H1142" s="49">
        <v>5.1896501455507176</v>
      </c>
      <c r="I1142" s="49">
        <v>4.9135641775216206</v>
      </c>
      <c r="J1142" s="49">
        <v>4.6372045201986847</v>
      </c>
      <c r="K1142" s="49">
        <v>4.3594367489575641</v>
      </c>
      <c r="L1142" s="49">
        <v>4.0792383330292541</v>
      </c>
      <c r="M1142" s="49">
        <v>3.989269784831849</v>
      </c>
      <c r="N1142" s="49">
        <v>3.9187986315320278</v>
      </c>
      <c r="O1142" s="49">
        <v>3.8504766948465279</v>
      </c>
      <c r="P1142" s="49">
        <v>3.784440638685783</v>
      </c>
      <c r="Q1142" s="49">
        <v>3.7213092611117</v>
      </c>
      <c r="R1142" s="49">
        <v>3.6591859967388158</v>
      </c>
      <c r="S1142" s="49">
        <v>3.5983778674105729</v>
      </c>
      <c r="T1142" s="49">
        <v>3.5421900351185558</v>
      </c>
      <c r="U1142" s="49">
        <v>3.4853391216063661</v>
      </c>
      <c r="V1142" s="49">
        <v>3.428209613027192</v>
      </c>
      <c r="W1142" s="49">
        <v>3.3784188283204339</v>
      </c>
      <c r="X1142" s="49">
        <v>3.3305228586653608</v>
      </c>
      <c r="Y1142" s="49">
        <v>3.283502790490624</v>
      </c>
      <c r="Z1142" s="49">
        <v>3.2426702612456002</v>
      </c>
      <c r="AA1142" s="49">
        <v>3.1544869523915282</v>
      </c>
      <c r="AB1142" s="49">
        <v>3.1033769019991739</v>
      </c>
      <c r="AC1142" s="49">
        <v>3.0537545226231768</v>
      </c>
      <c r="AD1142" s="49">
        <v>3.0054776054134829</v>
      </c>
      <c r="AE1142" s="49">
        <v>2.958422381685117</v>
      </c>
      <c r="AF1142" s="50">
        <v>2.9124804837563918</v>
      </c>
    </row>
    <row r="1143" spans="1:32" hidden="1">
      <c r="A1143" s="49" t="s">
        <v>1458</v>
      </c>
      <c r="B1143" s="49">
        <v>8.4411527134897071</v>
      </c>
      <c r="C1143" s="49">
        <v>7.867761333007615</v>
      </c>
      <c r="D1143" s="49">
        <v>7.3361540474149631</v>
      </c>
      <c r="E1143" s="49">
        <v>6.8326990774370664</v>
      </c>
      <c r="F1143" s="49">
        <v>6.3487340651573252</v>
      </c>
      <c r="G1143" s="49">
        <v>5.8784094698133202</v>
      </c>
      <c r="H1143" s="49">
        <v>5.4175767912224302</v>
      </c>
      <c r="I1143" s="49">
        <v>4.9631704839950581</v>
      </c>
      <c r="J1143" s="49">
        <v>4.5128431344672277</v>
      </c>
      <c r="K1143" s="49">
        <v>4.0647393428982763</v>
      </c>
      <c r="L1143" s="49">
        <v>3.6173497341231271</v>
      </c>
      <c r="M1143" s="49">
        <v>3.5201469803373628</v>
      </c>
      <c r="N1143" s="49">
        <v>3.4295780926965018</v>
      </c>
      <c r="O1143" s="49">
        <v>3.3434155450742118</v>
      </c>
      <c r="P1143" s="49">
        <v>3.2612590854876782</v>
      </c>
      <c r="Q1143" s="49">
        <v>3.181688991900177</v>
      </c>
      <c r="R1143" s="49">
        <v>3.1038433760422088</v>
      </c>
      <c r="S1143" s="49">
        <v>3.029534541577251</v>
      </c>
      <c r="T1143" s="49">
        <v>2.9574565870920879</v>
      </c>
      <c r="U1143" s="49">
        <v>2.8878330538302341</v>
      </c>
      <c r="V1143" s="49">
        <v>2.819604359843678</v>
      </c>
      <c r="W1143" s="49">
        <v>2.7505265058172088</v>
      </c>
      <c r="X1143" s="49">
        <v>2.682193570333407</v>
      </c>
      <c r="Y1143" s="49">
        <v>2.616210970430481</v>
      </c>
      <c r="Z1143" s="49">
        <v>2.558493172636537</v>
      </c>
      <c r="AA1143" s="49">
        <v>2.4646588980169422</v>
      </c>
      <c r="AB1143" s="49">
        <v>2.4003276683043779</v>
      </c>
      <c r="AC1143" s="49">
        <v>2.338116326057456</v>
      </c>
      <c r="AD1143" s="49">
        <v>2.277781612565791</v>
      </c>
      <c r="AE1143" s="49">
        <v>2.21911963043345</v>
      </c>
      <c r="AF1143" s="50">
        <v>2.16195794731123</v>
      </c>
    </row>
    <row r="1144" spans="1:32" hidden="1">
      <c r="A1144" s="49" t="s">
        <v>1459</v>
      </c>
      <c r="B1144" s="49">
        <v>5.8287143710777034</v>
      </c>
      <c r="C1144" s="49">
        <v>5.6569986919286661</v>
      </c>
      <c r="D1144" s="49">
        <v>5.5053055078394957</v>
      </c>
      <c r="E1144" s="49">
        <v>5.3692391281209</v>
      </c>
      <c r="F1144" s="49">
        <v>5.2456844166290031</v>
      </c>
      <c r="G1144" s="49">
        <v>5.1323580212969624</v>
      </c>
      <c r="H1144" s="49">
        <v>5.0275393082138393</v>
      </c>
      <c r="I1144" s="49">
        <v>4.9299013377600804</v>
      </c>
      <c r="J1144" s="49">
        <v>4.8384004948016974</v>
      </c>
      <c r="K1144" s="49">
        <v>4.7522020251006021</v>
      </c>
      <c r="L1144" s="49">
        <v>4.6706283718371271</v>
      </c>
      <c r="M1144" s="49">
        <v>4.5475996742617069</v>
      </c>
      <c r="N1144" s="49">
        <v>4.4512364873826282</v>
      </c>
      <c r="O1144" s="49">
        <v>4.3583161816068623</v>
      </c>
      <c r="P1144" s="49">
        <v>4.2689819862038796</v>
      </c>
      <c r="Q1144" s="49">
        <v>4.1840094638792102</v>
      </c>
      <c r="R1144" s="49">
        <v>4.100867652390809</v>
      </c>
      <c r="S1144" s="49">
        <v>4.0199370031110657</v>
      </c>
      <c r="T1144" s="49">
        <v>3.945498118393223</v>
      </c>
      <c r="U1144" s="49">
        <v>3.870627291299332</v>
      </c>
      <c r="V1144" s="49">
        <v>3.7958232968462879</v>
      </c>
      <c r="W1144" s="49">
        <v>3.731142852728937</v>
      </c>
      <c r="X1144" s="49">
        <v>3.6692354120476369</v>
      </c>
      <c r="Y1144" s="49">
        <v>3.6087654058040921</v>
      </c>
      <c r="Z1144" s="49">
        <v>3.556511121463477</v>
      </c>
      <c r="AA1144" s="49">
        <v>3.444106519633142</v>
      </c>
      <c r="AB1144" s="49">
        <v>3.3794436901910299</v>
      </c>
      <c r="AC1144" s="49">
        <v>3.316976897651148</v>
      </c>
      <c r="AD1144" s="49">
        <v>3.2565033870629039</v>
      </c>
      <c r="AE1144" s="49">
        <v>3.1978459832958119</v>
      </c>
      <c r="AF1144" s="50">
        <v>3.1408488912058781</v>
      </c>
    </row>
    <row r="1145" spans="1:32" hidden="1">
      <c r="A1145" s="49" t="s">
        <v>1460</v>
      </c>
      <c r="B1145" s="49">
        <v>9.1140894696861814</v>
      </c>
      <c r="C1145" s="49">
        <v>8.7829992072131411</v>
      </c>
      <c r="D1145" s="49">
        <v>8.506465194272133</v>
      </c>
      <c r="E1145" s="49">
        <v>8.2687154984848661</v>
      </c>
      <c r="F1145" s="49">
        <v>8.0598692636705334</v>
      </c>
      <c r="G1145" s="49">
        <v>7.873347121179135</v>
      </c>
      <c r="H1145" s="49">
        <v>7.7045584536370946</v>
      </c>
      <c r="I1145" s="49">
        <v>7.5501794663110164</v>
      </c>
      <c r="J1145" s="49">
        <v>7.4077301283644266</v>
      </c>
      <c r="K1145" s="49">
        <v>7.2753132698692138</v>
      </c>
      <c r="L1145" s="49">
        <v>7.1514467820094811</v>
      </c>
      <c r="M1145" s="49">
        <v>6.9165305925579066</v>
      </c>
      <c r="N1145" s="49">
        <v>6.7133718840185077</v>
      </c>
      <c r="O1145" s="49">
        <v>6.5309288891967512</v>
      </c>
      <c r="P1145" s="49">
        <v>6.3645755346794664</v>
      </c>
      <c r="Q1145" s="49">
        <v>6.2114486012645989</v>
      </c>
      <c r="R1145" s="49">
        <v>6.0705458001040133</v>
      </c>
      <c r="S1145" s="49">
        <v>5.9373529329119714</v>
      </c>
      <c r="T1145" s="49">
        <v>5.8121702429677216</v>
      </c>
      <c r="U1145" s="49">
        <v>5.6955143026088404</v>
      </c>
      <c r="V1145" s="49">
        <v>5.5817253600529</v>
      </c>
      <c r="W1145" s="49">
        <v>5.4526561815561401</v>
      </c>
      <c r="X1145" s="49">
        <v>5.3296506796613352</v>
      </c>
      <c r="Y1145" s="49">
        <v>5.2148338158533081</v>
      </c>
      <c r="Z1145" s="49">
        <v>5.1124226311581333</v>
      </c>
      <c r="AA1145" s="49">
        <v>4.9611292436373002</v>
      </c>
      <c r="AB1145" s="49">
        <v>4.8577376303287441</v>
      </c>
      <c r="AC1145" s="49">
        <v>4.7599840828501954</v>
      </c>
      <c r="AD1145" s="49">
        <v>4.6671545968935453</v>
      </c>
      <c r="AE1145" s="49">
        <v>4.5786635537879956</v>
      </c>
      <c r="AF1145" s="50">
        <v>4.4940247670151994</v>
      </c>
    </row>
    <row r="1146" spans="1:32" hidden="1">
      <c r="A1146" s="49" t="s">
        <v>1461</v>
      </c>
      <c r="B1146" s="49">
        <v>11.229505543367511</v>
      </c>
      <c r="C1146" s="49">
        <v>10.81758518418779</v>
      </c>
      <c r="D1146" s="49">
        <v>10.474543873627731</v>
      </c>
      <c r="E1146" s="49">
        <v>10.180461089542931</v>
      </c>
      <c r="F1146" s="49">
        <v>9.922857021430449</v>
      </c>
      <c r="G1146" s="49">
        <v>9.6934217950799724</v>
      </c>
      <c r="H1146" s="49">
        <v>9.4863574233969494</v>
      </c>
      <c r="I1146" s="49">
        <v>9.2974659757387226</v>
      </c>
      <c r="J1146" s="49">
        <v>9.1236152343380912</v>
      </c>
      <c r="K1146" s="49">
        <v>8.9624091612646897</v>
      </c>
      <c r="L1146" s="49">
        <v>8.8119759592080182</v>
      </c>
      <c r="M1146" s="49">
        <v>8.5218944852028145</v>
      </c>
      <c r="N1146" s="49">
        <v>8.2718564452783188</v>
      </c>
      <c r="O1146" s="49">
        <v>8.0479174363812707</v>
      </c>
      <c r="P1146" s="49">
        <v>7.8442360797052473</v>
      </c>
      <c r="Q1146" s="49">
        <v>7.6571973967597424</v>
      </c>
      <c r="R1146" s="49">
        <v>7.4855368289014814</v>
      </c>
      <c r="S1146" s="49">
        <v>7.3235536516359492</v>
      </c>
      <c r="T1146" s="49">
        <v>7.1716283057483157</v>
      </c>
      <c r="U1146" s="49">
        <v>7.0304144951093193</v>
      </c>
      <c r="V1146" s="49">
        <v>6.8927640063035804</v>
      </c>
      <c r="W1146" s="49">
        <v>6.7356744322796462</v>
      </c>
      <c r="X1146" s="49">
        <v>6.5862175454669254</v>
      </c>
      <c r="Y1146" s="49">
        <v>6.447081591807069</v>
      </c>
      <c r="Z1146" s="49">
        <v>6.3236001414450644</v>
      </c>
      <c r="AA1146" s="49">
        <v>6.138313956813013</v>
      </c>
      <c r="AB1146" s="49">
        <v>6.0135465221207971</v>
      </c>
      <c r="AC1146" s="49">
        <v>5.8958878185859831</v>
      </c>
      <c r="AD1146" s="49">
        <v>5.784438086659546</v>
      </c>
      <c r="AE1146" s="49">
        <v>5.678459510296511</v>
      </c>
      <c r="AF1146" s="50">
        <v>5.5773396921503684</v>
      </c>
    </row>
    <row r="1147" spans="1:32" hidden="1">
      <c r="A1147" s="49" t="s">
        <v>1462</v>
      </c>
      <c r="B1147" s="49">
        <v>2.6775436413663152</v>
      </c>
      <c r="C1147" s="49">
        <v>2.5474650544407749</v>
      </c>
      <c r="D1147" s="49">
        <v>2.437763129873789</v>
      </c>
      <c r="E1147" s="49">
        <v>2.3424939297138572</v>
      </c>
      <c r="F1147" s="49">
        <v>2.2579262906315232</v>
      </c>
      <c r="G1147" s="49">
        <v>2.1815801678497548</v>
      </c>
      <c r="H1147" s="49">
        <v>2.1117319829909649</v>
      </c>
      <c r="I1147" s="49">
        <v>2.0471402830819678</v>
      </c>
      <c r="J1147" s="49">
        <v>1.986884245318504</v>
      </c>
      <c r="K1147" s="49">
        <v>1.930263895012003</v>
      </c>
      <c r="L1147" s="49">
        <v>1.8767359277570721</v>
      </c>
      <c r="M1147" s="49">
        <v>1.813257237597721</v>
      </c>
      <c r="N1147" s="49">
        <v>1.754187061951179</v>
      </c>
      <c r="O1147" s="49">
        <v>1.698147138612252</v>
      </c>
      <c r="P1147" s="49">
        <v>1.644859829702203</v>
      </c>
      <c r="Q1147" s="49">
        <v>1.5934558436093029</v>
      </c>
      <c r="R1147" s="49">
        <v>1.543407081959113</v>
      </c>
      <c r="S1147" s="49">
        <v>1.495746463013937</v>
      </c>
      <c r="T1147" s="49">
        <v>1.449687471371661</v>
      </c>
      <c r="U1147" s="49">
        <v>1.405337085461063</v>
      </c>
      <c r="V1147" s="49">
        <v>1.36206614257835</v>
      </c>
      <c r="W1147" s="49">
        <v>1.318648586702619</v>
      </c>
      <c r="X1147" s="49">
        <v>1.275899908231245</v>
      </c>
      <c r="Y1147" s="49">
        <v>1.234719510160835</v>
      </c>
      <c r="Z1147" s="49">
        <v>1.198419607012835</v>
      </c>
      <c r="AA1147" s="49">
        <v>1.1420436851600411</v>
      </c>
      <c r="AB1147" s="49">
        <v>1.102496505077847</v>
      </c>
      <c r="AC1147" s="49">
        <v>1.0643382642473891</v>
      </c>
      <c r="AD1147" s="49">
        <v>1.0274174562342651</v>
      </c>
      <c r="AE1147" s="49">
        <v>0.99160664529073483</v>
      </c>
      <c r="AF1147" s="50">
        <v>0.95679766067350314</v>
      </c>
    </row>
    <row r="1148" spans="1:32" hidden="1">
      <c r="A1148" s="49" t="s">
        <v>1463</v>
      </c>
      <c r="B1148" s="49">
        <v>2.791636898956376</v>
      </c>
      <c r="C1148" s="49">
        <v>2.6555513030696778</v>
      </c>
      <c r="D1148" s="49">
        <v>2.5408417314120508</v>
      </c>
      <c r="E1148" s="49">
        <v>2.4412723102057332</v>
      </c>
      <c r="F1148" s="49">
        <v>2.3529286199632611</v>
      </c>
      <c r="G1148" s="49">
        <v>2.273208807879918</v>
      </c>
      <c r="H1148" s="49">
        <v>2.2003046410013321</v>
      </c>
      <c r="I1148" s="49">
        <v>2.1329136910942652</v>
      </c>
      <c r="J1148" s="49">
        <v>2.0700699076668432</v>
      </c>
      <c r="K1148" s="49">
        <v>2.011038935191626</v>
      </c>
      <c r="L1148" s="49">
        <v>1.955250783233963</v>
      </c>
      <c r="M1148" s="49">
        <v>1.889064181082805</v>
      </c>
      <c r="N1148" s="49">
        <v>1.8274985097218821</v>
      </c>
      <c r="O1148" s="49">
        <v>1.7691077717067361</v>
      </c>
      <c r="P1148" s="49">
        <v>1.713600652087222</v>
      </c>
      <c r="Q1148" s="49">
        <v>1.6600651977983341</v>
      </c>
      <c r="R1148" s="49">
        <v>1.6079474242189891</v>
      </c>
      <c r="S1148" s="49">
        <v>1.558330859903525</v>
      </c>
      <c r="T1148" s="49">
        <v>1.510390437878834</v>
      </c>
      <c r="U1148" s="49">
        <v>1.4642383718344349</v>
      </c>
      <c r="V1148" s="49">
        <v>1.419214704890837</v>
      </c>
      <c r="W1148" s="49">
        <v>1.3740268989314199</v>
      </c>
      <c r="X1148" s="49">
        <v>1.329539455662107</v>
      </c>
      <c r="Y1148" s="49">
        <v>1.2866961853023791</v>
      </c>
      <c r="Z1148" s="49">
        <v>1.248973109358247</v>
      </c>
      <c r="AA1148" s="49">
        <v>1.1901814228034591</v>
      </c>
      <c r="AB1148" s="49">
        <v>1.149047803677445</v>
      </c>
      <c r="AC1148" s="49">
        <v>1.1093711396816901</v>
      </c>
      <c r="AD1148" s="49">
        <v>1.070992766539143</v>
      </c>
      <c r="AE1148" s="49">
        <v>1.033779234668377</v>
      </c>
      <c r="AF1148" s="50">
        <v>0.99761727486394425</v>
      </c>
    </row>
    <row r="1149" spans="1:32" hidden="1">
      <c r="A1149" s="49" t="s">
        <v>1464</v>
      </c>
      <c r="B1149" s="49">
        <v>3.4087581433169332</v>
      </c>
      <c r="C1149" s="49">
        <v>3.2399573028885862</v>
      </c>
      <c r="D1149" s="49">
        <v>3.0979992467644588</v>
      </c>
      <c r="E1149" s="49">
        <v>2.975052151713534</v>
      </c>
      <c r="F1149" s="49">
        <v>2.866199886331692</v>
      </c>
      <c r="G1149" s="49">
        <v>2.7681748326396578</v>
      </c>
      <c r="H1149" s="49">
        <v>2.6787060932706961</v>
      </c>
      <c r="I1149" s="49">
        <v>2.596158005003439</v>
      </c>
      <c r="J1149" s="49">
        <v>2.5193173480325322</v>
      </c>
      <c r="K1149" s="49">
        <v>2.44726187281965</v>
      </c>
      <c r="L1149" s="49">
        <v>2.379275740807997</v>
      </c>
      <c r="M1149" s="49">
        <v>2.2984228341537292</v>
      </c>
      <c r="N1149" s="49">
        <v>2.2233604258588331</v>
      </c>
      <c r="O1149" s="49">
        <v>2.1522686215769129</v>
      </c>
      <c r="P1149" s="49">
        <v>2.0847805545394231</v>
      </c>
      <c r="Q1149" s="49">
        <v>2.0197488369179522</v>
      </c>
      <c r="R1149" s="49">
        <v>1.956476649944964</v>
      </c>
      <c r="S1149" s="49">
        <v>1.8963266824533269</v>
      </c>
      <c r="T1149" s="49">
        <v>1.8382611632365931</v>
      </c>
      <c r="U1149" s="49">
        <v>1.7824211545271449</v>
      </c>
      <c r="V1149" s="49">
        <v>1.7279768399663731</v>
      </c>
      <c r="W1149" s="49">
        <v>1.673309359158671</v>
      </c>
      <c r="X1149" s="49">
        <v>1.619500581573609</v>
      </c>
      <c r="Y1149" s="49">
        <v>1.5677372066663371</v>
      </c>
      <c r="Z1149" s="49">
        <v>1.522388826169307</v>
      </c>
      <c r="AA1149" s="49">
        <v>1.450535802808699</v>
      </c>
      <c r="AB1149" s="49">
        <v>1.4008589515772389</v>
      </c>
      <c r="AC1149" s="49">
        <v>1.3529927617758599</v>
      </c>
      <c r="AD1149" s="49">
        <v>1.3067378678757069</v>
      </c>
      <c r="AE1149" s="49">
        <v>1.261926616565247</v>
      </c>
      <c r="AF1149" s="50">
        <v>1.2184167342354411</v>
      </c>
    </row>
    <row r="1150" spans="1:32" hidden="1">
      <c r="A1150" s="49" t="s">
        <v>1465</v>
      </c>
      <c r="B1150" s="49">
        <v>7.2254299258283456</v>
      </c>
      <c r="C1150" s="49">
        <v>6.9090303679597653</v>
      </c>
      <c r="D1150" s="49">
        <v>6.6094829082099107</v>
      </c>
      <c r="E1150" s="49">
        <v>6.3222025131240098</v>
      </c>
      <c r="F1150" s="49">
        <v>6.0438696401625123</v>
      </c>
      <c r="G1150" s="49">
        <v>5.7719827520571538</v>
      </c>
      <c r="H1150" s="49">
        <v>5.5045892690823743</v>
      </c>
      <c r="I1150" s="49">
        <v>5.2401158829816623</v>
      </c>
      <c r="J1150" s="49">
        <v>4.9772571134871759</v>
      </c>
      <c r="K1150" s="49">
        <v>4.7148994839655369</v>
      </c>
      <c r="L1150" s="49">
        <v>4.452068264119295</v>
      </c>
      <c r="M1150" s="49">
        <v>4.3534378603642523</v>
      </c>
      <c r="N1150" s="49">
        <v>4.2774623881596083</v>
      </c>
      <c r="O1150" s="49">
        <v>4.2039701028674958</v>
      </c>
      <c r="P1150" s="49">
        <v>4.1331212159398776</v>
      </c>
      <c r="Q1150" s="49">
        <v>4.0656371402665856</v>
      </c>
      <c r="R1150" s="49">
        <v>3.9993120139529879</v>
      </c>
      <c r="S1150" s="49">
        <v>3.934503829319711</v>
      </c>
      <c r="T1150" s="49">
        <v>3.8750616412442169</v>
      </c>
      <c r="U1150" s="49">
        <v>3.8148355072071718</v>
      </c>
      <c r="V1150" s="49">
        <v>3.754272878377189</v>
      </c>
      <c r="W1150" s="49">
        <v>3.7021647171398659</v>
      </c>
      <c r="X1150" s="49">
        <v>3.6522612426412899</v>
      </c>
      <c r="Y1150" s="49">
        <v>3.6033764104350681</v>
      </c>
      <c r="Z1150" s="49">
        <v>3.5617023401881278</v>
      </c>
      <c r="AA1150" s="49">
        <v>3.464825020051296</v>
      </c>
      <c r="AB1150" s="49">
        <v>3.411158061178662</v>
      </c>
      <c r="AC1150" s="49">
        <v>3.3592229154018511</v>
      </c>
      <c r="AD1150" s="49">
        <v>3.308854834052473</v>
      </c>
      <c r="AE1150" s="49">
        <v>3.259910464023529</v>
      </c>
      <c r="AF1150" s="50">
        <v>3.2122643210059811</v>
      </c>
    </row>
    <row r="1151" spans="1:32" hidden="1">
      <c r="A1151" s="49" t="s">
        <v>1466</v>
      </c>
      <c r="B1151" s="49">
        <v>10.53778227038922</v>
      </c>
      <c r="C1151" s="49">
        <v>10.03855646156511</v>
      </c>
      <c r="D1151" s="49">
        <v>9.5877346950769908</v>
      </c>
      <c r="E1151" s="49">
        <v>9.1701741309582765</v>
      </c>
      <c r="F1151" s="49">
        <v>8.776293290986132</v>
      </c>
      <c r="G1151" s="49">
        <v>8.3996258855044736</v>
      </c>
      <c r="H1151" s="49">
        <v>8.0355791500209186</v>
      </c>
      <c r="I1151" s="49">
        <v>7.680749902941769</v>
      </c>
      <c r="J1151" s="49">
        <v>7.3325229045178064</v>
      </c>
      <c r="K1151" s="49">
        <v>6.988822448561816</v>
      </c>
      <c r="L1151" s="49">
        <v>6.6479519481604976</v>
      </c>
      <c r="M1151" s="49">
        <v>6.459245002451107</v>
      </c>
      <c r="N1151" s="49">
        <v>6.2966514857038733</v>
      </c>
      <c r="O1151" s="49">
        <v>6.1508642253463659</v>
      </c>
      <c r="P1151" s="49">
        <v>6.0180365252708512</v>
      </c>
      <c r="Q1151" s="49">
        <v>5.895808478643346</v>
      </c>
      <c r="R1151" s="49">
        <v>5.7834181575600034</v>
      </c>
      <c r="S1151" s="49">
        <v>5.6770035265895471</v>
      </c>
      <c r="T1151" s="49">
        <v>5.5768982770371611</v>
      </c>
      <c r="U1151" s="49">
        <v>5.4836303923424579</v>
      </c>
      <c r="V1151" s="49">
        <v>5.392250632792706</v>
      </c>
      <c r="W1151" s="49">
        <v>5.2865001832301557</v>
      </c>
      <c r="X1151" s="49">
        <v>5.1854710909437713</v>
      </c>
      <c r="Y1151" s="49">
        <v>5.091119928841259</v>
      </c>
      <c r="Z1151" s="49">
        <v>5.0073051956222638</v>
      </c>
      <c r="AA1151" s="49">
        <v>4.8789049953155228</v>
      </c>
      <c r="AB1151" s="49">
        <v>4.7930001061342624</v>
      </c>
      <c r="AC1151" s="49">
        <v>4.7116689027456919</v>
      </c>
      <c r="AD1151" s="49">
        <v>4.634310539600949</v>
      </c>
      <c r="AE1151" s="49">
        <v>4.5604333910998331</v>
      </c>
      <c r="AF1151" s="50">
        <v>4.4896303286326322</v>
      </c>
    </row>
    <row r="1152" spans="1:32" hidden="1">
      <c r="A1152" s="49" t="s">
        <v>1467</v>
      </c>
      <c r="B1152" s="49">
        <v>12.3220569686587</v>
      </c>
      <c r="C1152" s="49">
        <v>11.75263180599112</v>
      </c>
      <c r="D1152" s="49">
        <v>11.24393253789874</v>
      </c>
      <c r="E1152" s="49">
        <v>10.77729547978754</v>
      </c>
      <c r="F1152" s="49">
        <v>10.3409349915785</v>
      </c>
      <c r="G1152" s="49">
        <v>9.9269191003509292</v>
      </c>
      <c r="H1152" s="49">
        <v>9.5296346728863028</v>
      </c>
      <c r="I1152" s="49">
        <v>9.144942234355975</v>
      </c>
      <c r="J1152" s="49">
        <v>8.7696798445235622</v>
      </c>
      <c r="K1152" s="49">
        <v>8.4013564390875697</v>
      </c>
      <c r="L1152" s="49">
        <v>8.037953977693574</v>
      </c>
      <c r="M1152" s="49">
        <v>7.8074188628269479</v>
      </c>
      <c r="N1152" s="49">
        <v>7.6096216295468739</v>
      </c>
      <c r="O1152" s="49">
        <v>7.4328882243110366</v>
      </c>
      <c r="P1152" s="49">
        <v>7.2723948176469992</v>
      </c>
      <c r="Q1152" s="49">
        <v>7.1251824851939416</v>
      </c>
      <c r="R1152" s="49">
        <v>6.9902973459173321</v>
      </c>
      <c r="S1152" s="49">
        <v>6.8628938183037507</v>
      </c>
      <c r="T1152" s="49">
        <v>6.7433922161670026</v>
      </c>
      <c r="U1152" s="49">
        <v>6.632456880248693</v>
      </c>
      <c r="V1152" s="49">
        <v>6.5238756475638606</v>
      </c>
      <c r="W1152" s="49">
        <v>6.3971915356898137</v>
      </c>
      <c r="X1152" s="49">
        <v>6.2764280653908768</v>
      </c>
      <c r="Y1152" s="49">
        <v>6.1640458280750012</v>
      </c>
      <c r="Z1152" s="49">
        <v>6.0648965568495763</v>
      </c>
      <c r="AA1152" s="49">
        <v>5.909723488029897</v>
      </c>
      <c r="AB1152" s="49">
        <v>5.8079380287571256</v>
      </c>
      <c r="AC1152" s="49">
        <v>5.7119006996030093</v>
      </c>
      <c r="AD1152" s="49">
        <v>5.6208590646665568</v>
      </c>
      <c r="AE1152" s="49">
        <v>5.5341975350371388</v>
      </c>
      <c r="AF1152" s="50">
        <v>5.4514063884581176</v>
      </c>
    </row>
    <row r="1153" spans="1:32" hidden="1">
      <c r="A1153" s="49" t="s">
        <v>1468</v>
      </c>
      <c r="B1153" s="49">
        <v>5.4976745265139826</v>
      </c>
      <c r="C1153" s="49">
        <v>5.1208970501859534</v>
      </c>
      <c r="D1153" s="49">
        <v>4.7674159773071514</v>
      </c>
      <c r="E1153" s="49">
        <v>4.4299665995024364</v>
      </c>
      <c r="F1153" s="49">
        <v>4.1039519513493454</v>
      </c>
      <c r="G1153" s="49">
        <v>3.7862864267355438</v>
      </c>
      <c r="H1153" s="49">
        <v>3.474799813723259</v>
      </c>
      <c r="I1153" s="49">
        <v>3.1679061186245638</v>
      </c>
      <c r="J1153" s="49">
        <v>2.8644082250707128</v>
      </c>
      <c r="K1153" s="49">
        <v>2.563376950550361</v>
      </c>
      <c r="L1153" s="49">
        <v>2.2640730888148441</v>
      </c>
      <c r="M1153" s="49">
        <v>2.2048009400789161</v>
      </c>
      <c r="N1153" s="49">
        <v>2.149249044765948</v>
      </c>
      <c r="O1153" s="49">
        <v>2.096174267727104</v>
      </c>
      <c r="P1153" s="49">
        <v>2.045351814540973</v>
      </c>
      <c r="Q1153" s="49">
        <v>1.995989936565679</v>
      </c>
      <c r="R1153" s="49">
        <v>1.9476080461548251</v>
      </c>
      <c r="S1153" s="49">
        <v>1.901213177581732</v>
      </c>
      <c r="T1153" s="49">
        <v>1.8560777586243331</v>
      </c>
      <c r="U1153" s="49">
        <v>1.812325062765213</v>
      </c>
      <c r="V1153" s="49">
        <v>1.7693652738804431</v>
      </c>
      <c r="W1153" s="49">
        <v>1.7259426092966419</v>
      </c>
      <c r="X1153" s="49">
        <v>1.68295241009993</v>
      </c>
      <c r="Y1153" s="49">
        <v>1.6412868670418459</v>
      </c>
      <c r="Z1153" s="49">
        <v>1.6042333970821669</v>
      </c>
      <c r="AA1153" s="49">
        <v>1.5471238824867</v>
      </c>
      <c r="AB1153" s="49">
        <v>1.506430593521273</v>
      </c>
      <c r="AC1153" s="49">
        <v>1.4669340062418721</v>
      </c>
      <c r="AD1153" s="49">
        <v>1.4284990021364561</v>
      </c>
      <c r="AE1153" s="49">
        <v>1.391012313029568</v>
      </c>
      <c r="AF1153" s="50">
        <v>1.354378137643421</v>
      </c>
    </row>
    <row r="1154" spans="1:32" hidden="1">
      <c r="A1154" s="49" t="s">
        <v>1469</v>
      </c>
      <c r="B1154" s="49">
        <v>5.6847889942647134</v>
      </c>
      <c r="C1154" s="49">
        <v>5.2957106150066107</v>
      </c>
      <c r="D1154" s="49">
        <v>4.9310109228215229</v>
      </c>
      <c r="E1154" s="49">
        <v>4.5830640209388473</v>
      </c>
      <c r="F1154" s="49">
        <v>4.2470436859328773</v>
      </c>
      <c r="G1154" s="49">
        <v>3.919709700937517</v>
      </c>
      <c r="H1154" s="49">
        <v>3.5987823758830961</v>
      </c>
      <c r="I1154" s="49">
        <v>3.282594973038544</v>
      </c>
      <c r="J1154" s="49">
        <v>2.969888693805427</v>
      </c>
      <c r="K1154" s="49">
        <v>2.6596857456773741</v>
      </c>
      <c r="L1154" s="49">
        <v>2.3512075220299629</v>
      </c>
      <c r="M1154" s="49">
        <v>2.2894865574560952</v>
      </c>
      <c r="N1154" s="49">
        <v>2.2316774257693539</v>
      </c>
      <c r="O1154" s="49">
        <v>2.1764721992427769</v>
      </c>
      <c r="P1154" s="49">
        <v>2.1236337722628451</v>
      </c>
      <c r="Q1154" s="49">
        <v>2.0723294050787939</v>
      </c>
      <c r="R1154" s="49">
        <v>2.0220536825211219</v>
      </c>
      <c r="S1154" s="49">
        <v>1.97386424704675</v>
      </c>
      <c r="T1154" s="49">
        <v>1.926996175270411</v>
      </c>
      <c r="U1154" s="49">
        <v>1.881578549758903</v>
      </c>
      <c r="V1154" s="49">
        <v>1.8369915221631981</v>
      </c>
      <c r="W1154" s="49">
        <v>1.791914564158841</v>
      </c>
      <c r="X1154" s="49">
        <v>1.747290155889087</v>
      </c>
      <c r="Y1154" s="49">
        <v>1.704055748315872</v>
      </c>
      <c r="Z1154" s="49">
        <v>1.6656660159451131</v>
      </c>
      <c r="AA1154" s="49">
        <v>1.606199918325216</v>
      </c>
      <c r="AB1154" s="49">
        <v>1.5639816158389639</v>
      </c>
      <c r="AC1154" s="49">
        <v>1.52301996324235</v>
      </c>
      <c r="AD1154" s="49">
        <v>1.4831733598585499</v>
      </c>
      <c r="AE1154" s="49">
        <v>1.444323106475631</v>
      </c>
      <c r="AF1154" s="50">
        <v>1.4063688106387899</v>
      </c>
    </row>
    <row r="1155" spans="1:32" hidden="1">
      <c r="A1155" s="49" t="s">
        <v>1470</v>
      </c>
      <c r="B1155" s="49">
        <v>6.6971566379764287</v>
      </c>
      <c r="C1155" s="49">
        <v>6.2413503877521928</v>
      </c>
      <c r="D1155" s="49">
        <v>5.8164641362180074</v>
      </c>
      <c r="E1155" s="49">
        <v>5.4125125269868164</v>
      </c>
      <c r="F1155" s="49">
        <v>5.023158571489529</v>
      </c>
      <c r="G1155" s="49">
        <v>4.6441311804732681</v>
      </c>
      <c r="H1155" s="49">
        <v>4.2724094380645594</v>
      </c>
      <c r="I1155" s="49">
        <v>3.9057691754895258</v>
      </c>
      <c r="J1155" s="49">
        <v>3.5425154111974928</v>
      </c>
      <c r="K1155" s="49">
        <v>3.1813165925711222</v>
      </c>
      <c r="L1155" s="49">
        <v>2.821097655069122</v>
      </c>
      <c r="M1155" s="49">
        <v>2.7462205782527151</v>
      </c>
      <c r="N1155" s="49">
        <v>2.6762597208728049</v>
      </c>
      <c r="O1155" s="49">
        <v>2.6095678909152848</v>
      </c>
      <c r="P1155" s="49">
        <v>2.545848917758851</v>
      </c>
      <c r="Q1155" s="49">
        <v>2.4840530051515111</v>
      </c>
      <c r="R1155" s="49">
        <v>2.423542829182777</v>
      </c>
      <c r="S1155" s="49">
        <v>2.3656579763448971</v>
      </c>
      <c r="T1155" s="49">
        <v>2.3094328908947732</v>
      </c>
      <c r="U1155" s="49">
        <v>2.255032670181095</v>
      </c>
      <c r="V1155" s="49">
        <v>2.2016739299099699</v>
      </c>
      <c r="W1155" s="49">
        <v>2.147690429959257</v>
      </c>
      <c r="X1155" s="49">
        <v>2.0942680882159168</v>
      </c>
      <c r="Y1155" s="49">
        <v>2.042593102470764</v>
      </c>
      <c r="Z1155" s="49">
        <v>1.997035174797537</v>
      </c>
      <c r="AA1155" s="49">
        <v>1.9248022680728329</v>
      </c>
      <c r="AB1155" s="49">
        <v>1.874379169644695</v>
      </c>
      <c r="AC1155" s="49">
        <v>1.825531920701237</v>
      </c>
      <c r="AD1155" s="49">
        <v>1.778080377332151</v>
      </c>
      <c r="AE1155" s="49">
        <v>1.731873534413112</v>
      </c>
      <c r="AF1155" s="50">
        <v>1.68678368052062</v>
      </c>
    </row>
    <row r="1156" spans="1:32" hidden="1">
      <c r="A1156" s="49" t="s">
        <v>1471</v>
      </c>
      <c r="B1156" s="49">
        <v>3.6465741766277588</v>
      </c>
      <c r="C1156" s="49">
        <v>3.5418081111659041</v>
      </c>
      <c r="D1156" s="49">
        <v>3.448338831673611</v>
      </c>
      <c r="E1156" s="49">
        <v>3.3636960767477628</v>
      </c>
      <c r="F1156" s="49">
        <v>3.2861292070259052</v>
      </c>
      <c r="G1156" s="49">
        <v>3.2143550035669759</v>
      </c>
      <c r="H1156" s="49">
        <v>3.1474064599290501</v>
      </c>
      <c r="I1156" s="49">
        <v>3.084537796918982</v>
      </c>
      <c r="J1156" s="49">
        <v>3.025162439879566</v>
      </c>
      <c r="K1156" s="49">
        <v>2.968811174339693</v>
      </c>
      <c r="L1156" s="49">
        <v>2.9151031145520938</v>
      </c>
      <c r="M1156" s="49">
        <v>2.8372689641143038</v>
      </c>
      <c r="N1156" s="49">
        <v>2.7745388095634151</v>
      </c>
      <c r="O1156" s="49">
        <v>2.713835859642463</v>
      </c>
      <c r="P1156" s="49">
        <v>2.6552398454016042</v>
      </c>
      <c r="Q1156" s="49">
        <v>2.5991867016721231</v>
      </c>
      <c r="R1156" s="49">
        <v>2.5442501303145941</v>
      </c>
      <c r="S1156" s="49">
        <v>2.4906434781248379</v>
      </c>
      <c r="T1156" s="49">
        <v>2.4407772007154138</v>
      </c>
      <c r="U1156" s="49">
        <v>2.390750442755722</v>
      </c>
      <c r="V1156" s="49">
        <v>2.340843119270775</v>
      </c>
      <c r="W1156" s="49">
        <v>2.2967057249790388</v>
      </c>
      <c r="X1156" s="49">
        <v>2.254202442045647</v>
      </c>
      <c r="Y1156" s="49">
        <v>2.21258044012164</v>
      </c>
      <c r="Z1156" s="49">
        <v>2.1756579917513799</v>
      </c>
      <c r="AA1156" s="49">
        <v>2.1049203698215102</v>
      </c>
      <c r="AB1156" s="49">
        <v>2.0611490021559868</v>
      </c>
      <c r="AC1156" s="49">
        <v>2.018685089864916</v>
      </c>
      <c r="AD1156" s="49">
        <v>1.9774142313695471</v>
      </c>
      <c r="AE1156" s="49">
        <v>1.9372364977819281</v>
      </c>
      <c r="AF1156" s="50">
        <v>1.8980640646674649</v>
      </c>
    </row>
    <row r="1157" spans="1:32" hidden="1">
      <c r="A1157" s="49" t="s">
        <v>1472</v>
      </c>
      <c r="B1157" s="49">
        <v>5.018209014895783</v>
      </c>
      <c r="C1157" s="49">
        <v>4.8738583726068354</v>
      </c>
      <c r="D1157" s="49">
        <v>4.7451346675182782</v>
      </c>
      <c r="E1157" s="49">
        <v>4.6286208511995524</v>
      </c>
      <c r="F1157" s="49">
        <v>4.521895330214118</v>
      </c>
      <c r="G1157" s="49">
        <v>4.4231830910794008</v>
      </c>
      <c r="H1157" s="49">
        <v>4.3311465325916956</v>
      </c>
      <c r="I1157" s="49">
        <v>4.2447540722314274</v>
      </c>
      <c r="J1157" s="49">
        <v>4.1631943502139883</v>
      </c>
      <c r="K1157" s="49">
        <v>4.0858183465135109</v>
      </c>
      <c r="L1157" s="49">
        <v>4.012099222042691</v>
      </c>
      <c r="M1157" s="49">
        <v>3.9050991605333238</v>
      </c>
      <c r="N1157" s="49">
        <v>3.8189805072775909</v>
      </c>
      <c r="O1157" s="49">
        <v>3.7356442834721202</v>
      </c>
      <c r="P1157" s="49">
        <v>3.6551997175078959</v>
      </c>
      <c r="Q1157" s="49">
        <v>3.5782484129364152</v>
      </c>
      <c r="R1157" s="49">
        <v>3.502817169369655</v>
      </c>
      <c r="S1157" s="49">
        <v>3.4292004560479472</v>
      </c>
      <c r="T1157" s="49">
        <v>3.3607284477623272</v>
      </c>
      <c r="U1157" s="49">
        <v>3.2920093578360929</v>
      </c>
      <c r="V1157" s="49">
        <v>3.2234304221098542</v>
      </c>
      <c r="W1157" s="49">
        <v>3.1628896551112118</v>
      </c>
      <c r="X1157" s="49">
        <v>3.1045770997877979</v>
      </c>
      <c r="Y1157" s="49">
        <v>3.047452280217521</v>
      </c>
      <c r="Z1157" s="49">
        <v>2.9967847729020991</v>
      </c>
      <c r="AA1157" s="49">
        <v>2.8994198773072162</v>
      </c>
      <c r="AB1157" s="49">
        <v>2.8392474984694842</v>
      </c>
      <c r="AC1157" s="49">
        <v>2.7808504839636621</v>
      </c>
      <c r="AD1157" s="49">
        <v>2.7240699619850459</v>
      </c>
      <c r="AE1157" s="49">
        <v>2.668767092776307</v>
      </c>
      <c r="AF1157" s="50">
        <v>2.6148197880808919</v>
      </c>
    </row>
    <row r="1158" spans="1:32" hidden="1">
      <c r="A1158" s="49" t="s">
        <v>1473</v>
      </c>
      <c r="B1158" s="49">
        <v>3.9303110712278899</v>
      </c>
      <c r="C1158" s="49">
        <v>3.789721953516608</v>
      </c>
      <c r="D1158" s="49">
        <v>3.6717471859536128</v>
      </c>
      <c r="E1158" s="49">
        <v>3.5698534396894992</v>
      </c>
      <c r="F1158" s="49">
        <v>3.4799476538047869</v>
      </c>
      <c r="G1158" s="49">
        <v>3.3993043471254931</v>
      </c>
      <c r="H1158" s="49">
        <v>3.3260218420240859</v>
      </c>
      <c r="I1158" s="49">
        <v>3.2587232191129121</v>
      </c>
      <c r="J1158" s="49">
        <v>3.1963810731436779</v>
      </c>
      <c r="K1158" s="49">
        <v>3.1382094388644619</v>
      </c>
      <c r="L1158" s="49">
        <v>3.0835942831151049</v>
      </c>
      <c r="M1158" s="49">
        <v>2.982643401785102</v>
      </c>
      <c r="N1158" s="49">
        <v>2.8948850472086569</v>
      </c>
      <c r="O1158" s="49">
        <v>2.8157456901427418</v>
      </c>
      <c r="P1158" s="49">
        <v>2.7433091132850582</v>
      </c>
      <c r="Q1158" s="49">
        <v>2.676389195333468</v>
      </c>
      <c r="R1158" s="49">
        <v>2.614570683996893</v>
      </c>
      <c r="S1158" s="49">
        <v>2.5559831471620291</v>
      </c>
      <c r="T1158" s="49">
        <v>2.5007507834693619</v>
      </c>
      <c r="U1158" s="49">
        <v>2.4490874682310828</v>
      </c>
      <c r="V1158" s="49">
        <v>2.3986477072225338</v>
      </c>
      <c r="W1158" s="49">
        <v>2.3418732215810611</v>
      </c>
      <c r="X1158" s="49">
        <v>2.287654306176647</v>
      </c>
      <c r="Y1158" s="49">
        <v>2.2368722092931441</v>
      </c>
      <c r="Z1158" s="49">
        <v>2.1912760300753451</v>
      </c>
      <c r="AA1158" s="49">
        <v>2.1254542021949399</v>
      </c>
      <c r="AB1158" s="49">
        <v>2.0795350131690209</v>
      </c>
      <c r="AC1158" s="49">
        <v>2.0359964913830049</v>
      </c>
      <c r="AD1158" s="49">
        <v>1.9945429207348959</v>
      </c>
      <c r="AE1158" s="49">
        <v>1.9549317244776709</v>
      </c>
      <c r="AF1158" s="50">
        <v>1.916961482871975</v>
      </c>
    </row>
    <row r="1159" spans="1:32" hidden="1">
      <c r="A1159" s="49" t="s">
        <v>1474</v>
      </c>
      <c r="B1159" s="49">
        <v>5.0659340891285192</v>
      </c>
      <c r="C1159" s="49">
        <v>4.8820724724018492</v>
      </c>
      <c r="D1159" s="49">
        <v>4.728465135932117</v>
      </c>
      <c r="E1159" s="49">
        <v>4.5963657637208364</v>
      </c>
      <c r="F1159" s="49">
        <v>4.4802949172619382</v>
      </c>
      <c r="G1159" s="49">
        <v>4.3766039910472729</v>
      </c>
      <c r="H1159" s="49">
        <v>4.2827472396036361</v>
      </c>
      <c r="I1159" s="49">
        <v>4.1968814340727949</v>
      </c>
      <c r="J1159" s="49">
        <v>4.1176312558663906</v>
      </c>
      <c r="K1159" s="49">
        <v>4.0439446132399191</v>
      </c>
      <c r="L1159" s="49">
        <v>3.9749995879862401</v>
      </c>
      <c r="M1159" s="49">
        <v>3.844440845277882</v>
      </c>
      <c r="N1159" s="49">
        <v>3.7314953704894358</v>
      </c>
      <c r="O1159" s="49">
        <v>3.6300433815072388</v>
      </c>
      <c r="P1159" s="49">
        <v>3.537521588179203</v>
      </c>
      <c r="Q1159" s="49">
        <v>3.4523437171907791</v>
      </c>
      <c r="R1159" s="49">
        <v>3.373955340864776</v>
      </c>
      <c r="S1159" s="49">
        <v>3.2998533994967159</v>
      </c>
      <c r="T1159" s="49">
        <v>3.2302053224953968</v>
      </c>
      <c r="U1159" s="49">
        <v>3.1652986551192068</v>
      </c>
      <c r="V1159" s="49">
        <v>3.101993437298074</v>
      </c>
      <c r="W1159" s="49">
        <v>3.0301279705181949</v>
      </c>
      <c r="X1159" s="49">
        <v>2.9616582413705301</v>
      </c>
      <c r="Y1159" s="49">
        <v>2.897766299461995</v>
      </c>
      <c r="Z1159" s="49">
        <v>2.8407975548124189</v>
      </c>
      <c r="AA1159" s="49">
        <v>2.756702904826962</v>
      </c>
      <c r="AB1159" s="49">
        <v>2.699251700316454</v>
      </c>
      <c r="AC1159" s="49">
        <v>2.6449684641220661</v>
      </c>
      <c r="AD1159" s="49">
        <v>2.593458175897863</v>
      </c>
      <c r="AE1159" s="49">
        <v>2.5443968695373909</v>
      </c>
      <c r="AF1159" s="50">
        <v>2.4975156085076931</v>
      </c>
    </row>
    <row r="1160" spans="1:32" hidden="1">
      <c r="A1160" s="49" t="s">
        <v>1475</v>
      </c>
      <c r="B1160" s="49">
        <v>4.6360041526615419</v>
      </c>
      <c r="C1160" s="49">
        <v>4.3998548630741716</v>
      </c>
      <c r="D1160" s="49">
        <v>4.2019657627918239</v>
      </c>
      <c r="E1160" s="49">
        <v>4.0311839640870142</v>
      </c>
      <c r="F1160" s="49">
        <v>3.8805092922990312</v>
      </c>
      <c r="G1160" s="49">
        <v>3.7452891715671681</v>
      </c>
      <c r="H1160" s="49">
        <v>3.6222902388313019</v>
      </c>
      <c r="I1160" s="49">
        <v>3.5091835146654131</v>
      </c>
      <c r="J1160" s="49">
        <v>3.4042413800828601</v>
      </c>
      <c r="K1160" s="49">
        <v>3.3061503737436611</v>
      </c>
      <c r="L1160" s="49">
        <v>3.2138908024182169</v>
      </c>
      <c r="M1160" s="49">
        <v>3.1038414709686948</v>
      </c>
      <c r="N1160" s="49">
        <v>3.002061921870951</v>
      </c>
      <c r="O1160" s="49">
        <v>2.9059333325994352</v>
      </c>
      <c r="P1160" s="49">
        <v>2.814928174510301</v>
      </c>
      <c r="Q1160" s="49">
        <v>2.7273958583681228</v>
      </c>
      <c r="R1160" s="49">
        <v>2.642334353355392</v>
      </c>
      <c r="S1160" s="49">
        <v>2.5617050246141519</v>
      </c>
      <c r="T1160" s="49">
        <v>2.48401521052164</v>
      </c>
      <c r="U1160" s="49">
        <v>2.4094684586791759</v>
      </c>
      <c r="V1160" s="49">
        <v>2.3368715194201548</v>
      </c>
      <c r="W1160" s="49">
        <v>2.2639737930978918</v>
      </c>
      <c r="X1160" s="49">
        <v>2.1922335784087892</v>
      </c>
      <c r="Y1160" s="49">
        <v>2.1233551256590779</v>
      </c>
      <c r="Z1160" s="49">
        <v>2.0636079810923462</v>
      </c>
      <c r="AA1160" s="49">
        <v>1.965747588954025</v>
      </c>
      <c r="AB1160" s="49">
        <v>1.899644289364125</v>
      </c>
      <c r="AC1160" s="49">
        <v>1.8360597411889821</v>
      </c>
      <c r="AD1160" s="49">
        <v>1.774705303686311</v>
      </c>
      <c r="AE1160" s="49">
        <v>1.7153382496532461</v>
      </c>
      <c r="AF1160" s="50">
        <v>1.6577525937883519</v>
      </c>
    </row>
    <row r="1161" spans="1:32" hidden="1">
      <c r="A1161" s="49" t="s">
        <v>1476</v>
      </c>
      <c r="B1161" s="49">
        <v>5.4317152762529961</v>
      </c>
      <c r="C1161" s="49">
        <v>5.1706662811595994</v>
      </c>
      <c r="D1161" s="49">
        <v>4.91861920354539</v>
      </c>
      <c r="E1161" s="49">
        <v>4.6726042836212534</v>
      </c>
      <c r="F1161" s="49">
        <v>4.4304363616909077</v>
      </c>
      <c r="G1161" s="49">
        <v>4.1904346542338402</v>
      </c>
      <c r="H1161" s="49">
        <v>3.9512538506755082</v>
      </c>
      <c r="I1161" s="49">
        <v>3.711777181898412</v>
      </c>
      <c r="J1161" s="49">
        <v>3.4710457836876558</v>
      </c>
      <c r="K1161" s="49">
        <v>3.2282102157943999</v>
      </c>
      <c r="L1161" s="49">
        <v>2.9824959685942791</v>
      </c>
      <c r="M1161" s="49">
        <v>2.9171521002411729</v>
      </c>
      <c r="N1161" s="49">
        <v>2.864737880142703</v>
      </c>
      <c r="O1161" s="49">
        <v>2.8137636730048641</v>
      </c>
      <c r="P1161" s="49">
        <v>2.7643190968609268</v>
      </c>
      <c r="Q1161" s="49">
        <v>2.716812692144448</v>
      </c>
      <c r="R1161" s="49">
        <v>2.6699887520194632</v>
      </c>
      <c r="S1161" s="49">
        <v>2.6240499264082899</v>
      </c>
      <c r="T1161" s="49">
        <v>2.581181249448381</v>
      </c>
      <c r="U1161" s="49">
        <v>2.5378879360586</v>
      </c>
      <c r="V1161" s="49">
        <v>2.494424346745475</v>
      </c>
      <c r="W1161" s="49">
        <v>2.4558473359223272</v>
      </c>
      <c r="X1161" s="49">
        <v>2.4185394373804789</v>
      </c>
      <c r="Y1161" s="49">
        <v>2.3818270265823291</v>
      </c>
      <c r="Z1161" s="49">
        <v>2.3492200686777802</v>
      </c>
      <c r="AA1161" s="49">
        <v>2.2853404288564958</v>
      </c>
      <c r="AB1161" s="49">
        <v>2.2459767244906632</v>
      </c>
      <c r="AC1161" s="49">
        <v>2.207612809403571</v>
      </c>
      <c r="AD1161" s="49">
        <v>2.1701545486885192</v>
      </c>
      <c r="AE1161" s="49">
        <v>2.1335200192461148</v>
      </c>
      <c r="AF1161" s="50">
        <v>2.0976374978358021</v>
      </c>
    </row>
    <row r="1162" spans="1:32" hidden="1">
      <c r="A1162" s="49" t="s">
        <v>1477</v>
      </c>
      <c r="B1162" s="49">
        <v>7.3749435678536148</v>
      </c>
      <c r="C1162" s="49">
        <v>7.0246916875719094</v>
      </c>
      <c r="D1162" s="49">
        <v>6.6868099718934717</v>
      </c>
      <c r="E1162" s="49">
        <v>6.3571429342954859</v>
      </c>
      <c r="F1162" s="49">
        <v>6.0326229433114316</v>
      </c>
      <c r="G1162" s="49">
        <v>5.7108800402391697</v>
      </c>
      <c r="H1162" s="49">
        <v>5.3900065204709859</v>
      </c>
      <c r="I1162" s="49">
        <v>5.068407630742561</v>
      </c>
      <c r="J1162" s="49">
        <v>4.744702657154841</v>
      </c>
      <c r="K1162" s="49">
        <v>4.4176567233264654</v>
      </c>
      <c r="L1162" s="49">
        <v>4.0861319202360633</v>
      </c>
      <c r="M1162" s="49">
        <v>3.9965334292419148</v>
      </c>
      <c r="N1162" s="49">
        <v>3.9248476339048182</v>
      </c>
      <c r="O1162" s="49">
        <v>3.8551566010079181</v>
      </c>
      <c r="P1162" s="49">
        <v>3.787585049169468</v>
      </c>
      <c r="Q1162" s="49">
        <v>3.7226998086565439</v>
      </c>
      <c r="R1162" s="49">
        <v>3.6587608990160621</v>
      </c>
      <c r="S1162" s="49">
        <v>3.5960495005607118</v>
      </c>
      <c r="T1162" s="49">
        <v>3.5375954682036541</v>
      </c>
      <c r="U1162" s="49">
        <v>3.4785540310442742</v>
      </c>
      <c r="V1162" s="49">
        <v>3.41927773233573</v>
      </c>
      <c r="W1162" s="49">
        <v>3.366769086873358</v>
      </c>
      <c r="X1162" s="49">
        <v>3.3160137405882271</v>
      </c>
      <c r="Y1162" s="49">
        <v>3.2660774079812631</v>
      </c>
      <c r="Z1162" s="49">
        <v>3.2218265109621309</v>
      </c>
      <c r="AA1162" s="49">
        <v>3.1342109461768382</v>
      </c>
      <c r="AB1162" s="49">
        <v>3.0805802429218319</v>
      </c>
      <c r="AC1162" s="49">
        <v>3.0283291250298561</v>
      </c>
      <c r="AD1162" s="49">
        <v>2.9773268781880291</v>
      </c>
      <c r="AE1162" s="49">
        <v>2.9274597359918171</v>
      </c>
      <c r="AF1162" s="50">
        <v>2.8786280875942531</v>
      </c>
    </row>
    <row r="1163" spans="1:32" hidden="1">
      <c r="A1163" s="49" t="s">
        <v>1478</v>
      </c>
      <c r="B1163" s="49">
        <v>5.0513205712221527</v>
      </c>
      <c r="C1163" s="49">
        <v>4.795290835300154</v>
      </c>
      <c r="D1163" s="49">
        <v>4.5595229355759699</v>
      </c>
      <c r="E1163" s="49">
        <v>4.3378055353445566</v>
      </c>
      <c r="F1163" s="49">
        <v>4.1262209134788916</v>
      </c>
      <c r="G1163" s="49">
        <v>3.9221376898615938</v>
      </c>
      <c r="H1163" s="49">
        <v>3.7236996481519959</v>
      </c>
      <c r="I1163" s="49">
        <v>3.5295442943617918</v>
      </c>
      <c r="J1163" s="49">
        <v>3.338637724149927</v>
      </c>
      <c r="K1163" s="49">
        <v>3.1501726438337618</v>
      </c>
      <c r="L1163" s="49">
        <v>2.963502678491039</v>
      </c>
      <c r="M1163" s="49">
        <v>2.8811530291445471</v>
      </c>
      <c r="N1163" s="49">
        <v>2.809570879503287</v>
      </c>
      <c r="O1163" s="49">
        <v>2.7449247842227762</v>
      </c>
      <c r="P1163" s="49">
        <v>2.6856312182504261</v>
      </c>
      <c r="Q1163" s="49">
        <v>2.630718702433303</v>
      </c>
      <c r="R1163" s="49">
        <v>2.5798736294248039</v>
      </c>
      <c r="S1163" s="49">
        <v>2.5315059603855641</v>
      </c>
      <c r="T1163" s="49">
        <v>2.4857531025773851</v>
      </c>
      <c r="U1163" s="49">
        <v>2.442832471990775</v>
      </c>
      <c r="V1163" s="49">
        <v>2.400706245509892</v>
      </c>
      <c r="W1163" s="49">
        <v>2.352673137133892</v>
      </c>
      <c r="X1163" s="49">
        <v>2.3066035576061559</v>
      </c>
      <c r="Y1163" s="49">
        <v>2.263303920004311</v>
      </c>
      <c r="Z1163" s="49">
        <v>2.2243644743714142</v>
      </c>
      <c r="AA1163" s="49">
        <v>2.167077502794474</v>
      </c>
      <c r="AB1163" s="49">
        <v>2.1273162056747661</v>
      </c>
      <c r="AC1163" s="49">
        <v>2.0894599650928969</v>
      </c>
      <c r="AD1163" s="49">
        <v>2.053261719004817</v>
      </c>
      <c r="AE1163" s="49">
        <v>2.0185193188084032</v>
      </c>
      <c r="AF1163" s="50">
        <v>1.9850653622184069</v>
      </c>
    </row>
    <row r="1164" spans="1:32" hidden="1">
      <c r="A1164" s="49" t="s">
        <v>1479</v>
      </c>
      <c r="B1164" s="49">
        <v>6.0236937352147351</v>
      </c>
      <c r="C1164" s="49">
        <v>5.7277638620185307</v>
      </c>
      <c r="D1164" s="49">
        <v>5.4588515030435554</v>
      </c>
      <c r="E1164" s="49">
        <v>5.2089060964317317</v>
      </c>
      <c r="F1164" s="49">
        <v>4.9728630709225277</v>
      </c>
      <c r="G1164" s="49">
        <v>4.7473326168898868</v>
      </c>
      <c r="H1164" s="49">
        <v>4.5299344350702437</v>
      </c>
      <c r="I1164" s="49">
        <v>4.3189315774603543</v>
      </c>
      <c r="J1164" s="49">
        <v>4.1130156858250029</v>
      </c>
      <c r="K1164" s="49">
        <v>3.9111744247219109</v>
      </c>
      <c r="L1164" s="49">
        <v>3.7126061364437448</v>
      </c>
      <c r="M1164" s="49">
        <v>3.6077149360018068</v>
      </c>
      <c r="N1164" s="49">
        <v>3.5171615923853992</v>
      </c>
      <c r="O1164" s="49">
        <v>3.4358384592178668</v>
      </c>
      <c r="P1164" s="49">
        <v>3.361634896454293</v>
      </c>
      <c r="Q1164" s="49">
        <v>3.2932561874865969</v>
      </c>
      <c r="R1164" s="49">
        <v>3.230284809940863</v>
      </c>
      <c r="S1164" s="49">
        <v>3.1706007649133152</v>
      </c>
      <c r="T1164" s="49">
        <v>3.1143877648647118</v>
      </c>
      <c r="U1164" s="49">
        <v>3.061936268239057</v>
      </c>
      <c r="V1164" s="49">
        <v>3.010528557437858</v>
      </c>
      <c r="W1164" s="49">
        <v>2.9512097531435431</v>
      </c>
      <c r="X1164" s="49">
        <v>2.8944974924913311</v>
      </c>
      <c r="Y1164" s="49">
        <v>2.8414686897464829</v>
      </c>
      <c r="Z1164" s="49">
        <v>2.7942467630968562</v>
      </c>
      <c r="AA1164" s="49">
        <v>2.722527287129898</v>
      </c>
      <c r="AB1164" s="49">
        <v>2.6741848517275111</v>
      </c>
      <c r="AC1164" s="49">
        <v>2.6283749417405482</v>
      </c>
      <c r="AD1164" s="49">
        <v>2.5847685956872368</v>
      </c>
      <c r="AE1164" s="49">
        <v>2.5430966760029849</v>
      </c>
      <c r="AF1164" s="50">
        <v>2.503136325273164</v>
      </c>
    </row>
    <row r="1165" spans="1:32" hidden="1">
      <c r="A1165" s="49" t="s">
        <v>1480</v>
      </c>
      <c r="B1165" s="49">
        <v>8.4807441432818962</v>
      </c>
      <c r="C1165" s="49">
        <v>7.9064647727822521</v>
      </c>
      <c r="D1165" s="49">
        <v>7.3768089693808614</v>
      </c>
      <c r="E1165" s="49">
        <v>6.8770654895550356</v>
      </c>
      <c r="F1165" s="49">
        <v>6.3978708336019672</v>
      </c>
      <c r="G1165" s="49">
        <v>5.9328866983119699</v>
      </c>
      <c r="H1165" s="49">
        <v>5.4776025001343607</v>
      </c>
      <c r="I1165" s="49">
        <v>5.0286694800098601</v>
      </c>
      <c r="J1165" s="49">
        <v>4.583507485985848</v>
      </c>
      <c r="K1165" s="49">
        <v>4.1400610715726716</v>
      </c>
      <c r="L1165" s="49">
        <v>3.6966418289409391</v>
      </c>
      <c r="M1165" s="49">
        <v>3.5962007570454002</v>
      </c>
      <c r="N1165" s="49">
        <v>3.5028588102845362</v>
      </c>
      <c r="O1165" s="49">
        <v>3.4142274760985498</v>
      </c>
      <c r="P1165" s="49">
        <v>3.3298743772549382</v>
      </c>
      <c r="Q1165" s="49">
        <v>3.2482786775628472</v>
      </c>
      <c r="R1165" s="49">
        <v>3.1685173977349201</v>
      </c>
      <c r="S1165" s="49">
        <v>3.0925237246336388</v>
      </c>
      <c r="T1165" s="49">
        <v>3.0189004658608201</v>
      </c>
      <c r="U1165" s="49">
        <v>2.9478840284922319</v>
      </c>
      <c r="V1165" s="49">
        <v>2.8783420874297558</v>
      </c>
      <c r="W1165" s="49">
        <v>2.8078661388068071</v>
      </c>
      <c r="X1165" s="49">
        <v>2.7381740693757388</v>
      </c>
      <c r="Y1165" s="49">
        <v>2.6709798053020619</v>
      </c>
      <c r="Z1165" s="49">
        <v>2.612599247224145</v>
      </c>
      <c r="AA1165" s="49">
        <v>2.5156467048400359</v>
      </c>
      <c r="AB1165" s="49">
        <v>2.4501818354468301</v>
      </c>
      <c r="AC1165" s="49">
        <v>2.3869727713747988</v>
      </c>
      <c r="AD1165" s="49">
        <v>2.325761175866166</v>
      </c>
      <c r="AE1165" s="49">
        <v>2.2663305287571842</v>
      </c>
      <c r="AF1165" s="50">
        <v>2.2084977362050502</v>
      </c>
    </row>
    <row r="1166" spans="1:32" hidden="1">
      <c r="A1166" s="49" t="s">
        <v>1481</v>
      </c>
      <c r="B1166" s="49">
        <v>5.7493539722441991</v>
      </c>
      <c r="C1166" s="49">
        <v>5.5807836250648677</v>
      </c>
      <c r="D1166" s="49">
        <v>5.4315824100211154</v>
      </c>
      <c r="E1166" s="49">
        <v>5.2975040690732591</v>
      </c>
      <c r="F1166" s="49">
        <v>5.1755394397298708</v>
      </c>
      <c r="G1166" s="49">
        <v>5.0634828955600364</v>
      </c>
      <c r="H1166" s="49">
        <v>4.9596724051027667</v>
      </c>
      <c r="I1166" s="49">
        <v>4.8628262431714564</v>
      </c>
      <c r="J1166" s="49">
        <v>4.7719363680129998</v>
      </c>
      <c r="K1166" s="49">
        <v>4.686196487037483</v>
      </c>
      <c r="L1166" s="49">
        <v>4.6049521491321341</v>
      </c>
      <c r="M1166" s="49">
        <v>4.4833092657563736</v>
      </c>
      <c r="N1166" s="49">
        <v>4.3875173008274313</v>
      </c>
      <c r="O1166" s="49">
        <v>4.2950961478511074</v>
      </c>
      <c r="P1166" s="49">
        <v>4.2061851474978766</v>
      </c>
      <c r="Q1166" s="49">
        <v>4.1215362658638206</v>
      </c>
      <c r="R1166" s="49">
        <v>4.0386986405047374</v>
      </c>
      <c r="S1166" s="49">
        <v>3.9580410470569198</v>
      </c>
      <c r="T1166" s="49">
        <v>3.883711840195875</v>
      </c>
      <c r="U1166" s="49">
        <v>3.8090029050510021</v>
      </c>
      <c r="V1166" s="49">
        <v>3.7343970763180532</v>
      </c>
      <c r="W1166" s="49">
        <v>3.6694671949225071</v>
      </c>
      <c r="X1166" s="49">
        <v>3.607301812060308</v>
      </c>
      <c r="Y1166" s="49">
        <v>3.5466080389871961</v>
      </c>
      <c r="Z1166" s="49">
        <v>3.4939657777159829</v>
      </c>
      <c r="AA1166" s="49">
        <v>3.3830145698909848</v>
      </c>
      <c r="AB1166" s="49">
        <v>3.318471853349759</v>
      </c>
      <c r="AC1166" s="49">
        <v>3.2561394161651021</v>
      </c>
      <c r="AD1166" s="49">
        <v>3.1958229887408511</v>
      </c>
      <c r="AE1166" s="49">
        <v>3.137353040319256</v>
      </c>
      <c r="AF1166" s="50">
        <v>3.0805807286762401</v>
      </c>
    </row>
    <row r="1167" spans="1:32" hidden="1">
      <c r="A1167" s="49" t="s">
        <v>1482</v>
      </c>
      <c r="B1167" s="49">
        <v>6.6798507472093487</v>
      </c>
      <c r="C1167" s="49">
        <v>6.439961243934138</v>
      </c>
      <c r="D1167" s="49">
        <v>6.238901635954945</v>
      </c>
      <c r="E1167" s="49">
        <v>6.0654519258345116</v>
      </c>
      <c r="F1167" s="49">
        <v>5.9125829217924002</v>
      </c>
      <c r="G1167" s="49">
        <v>5.7756140514048226</v>
      </c>
      <c r="H1167" s="49">
        <v>5.6512795048917788</v>
      </c>
      <c r="I1167" s="49">
        <v>5.5372146682004084</v>
      </c>
      <c r="J1167" s="49">
        <v>5.4316551666955331</v>
      </c>
      <c r="K1167" s="49">
        <v>5.333251263505562</v>
      </c>
      <c r="L1167" s="49">
        <v>5.240948489786601</v>
      </c>
      <c r="M1167" s="49">
        <v>5.0692280005054391</v>
      </c>
      <c r="N1167" s="49">
        <v>4.920146088062924</v>
      </c>
      <c r="O1167" s="49">
        <v>4.7858469883234127</v>
      </c>
      <c r="P1167" s="49">
        <v>4.6630390105951376</v>
      </c>
      <c r="Q1167" s="49">
        <v>4.5496845678938413</v>
      </c>
      <c r="R1167" s="49">
        <v>4.4450699220425296</v>
      </c>
      <c r="S1167" s="49">
        <v>4.3459831115492547</v>
      </c>
      <c r="T1167" s="49">
        <v>4.2526370446854251</v>
      </c>
      <c r="U1167" s="49">
        <v>4.1653985292267537</v>
      </c>
      <c r="V1167" s="49">
        <v>4.0802408033736111</v>
      </c>
      <c r="W1167" s="49">
        <v>3.9842250202761069</v>
      </c>
      <c r="X1167" s="49">
        <v>3.8925712981125749</v>
      </c>
      <c r="Y1167" s="49">
        <v>3.8067915160331589</v>
      </c>
      <c r="Z1167" s="49">
        <v>3.7298864117518939</v>
      </c>
      <c r="AA1167" s="49">
        <v>3.6182483073489049</v>
      </c>
      <c r="AB1167" s="49">
        <v>3.540740067896671</v>
      </c>
      <c r="AC1167" s="49">
        <v>3.4672912689315751</v>
      </c>
      <c r="AD1167" s="49">
        <v>3.397393973430062</v>
      </c>
      <c r="AE1167" s="49">
        <v>3.3306315392468031</v>
      </c>
      <c r="AF1167" s="50">
        <v>3.26665803284209</v>
      </c>
    </row>
    <row r="1168" spans="1:32" hidden="1">
      <c r="A1168" s="49" t="s">
        <v>1483</v>
      </c>
      <c r="B1168" s="49">
        <v>9.3699661920372392</v>
      </c>
      <c r="C1168" s="49">
        <v>9.0288551447695209</v>
      </c>
      <c r="D1168" s="49">
        <v>8.7441363233359084</v>
      </c>
      <c r="E1168" s="49">
        <v>8.4995048696392566</v>
      </c>
      <c r="F1168" s="49">
        <v>8.2847460407753832</v>
      </c>
      <c r="G1168" s="49">
        <v>8.0930581356768343</v>
      </c>
      <c r="H1168" s="49">
        <v>7.9196954077244879</v>
      </c>
      <c r="I1168" s="49">
        <v>7.7612217441168392</v>
      </c>
      <c r="J1168" s="49">
        <v>7.6150733122838012</v>
      </c>
      <c r="K1168" s="49">
        <v>7.4792888406593256</v>
      </c>
      <c r="L1168" s="49">
        <v>7.3523361483870628</v>
      </c>
      <c r="M1168" s="49">
        <v>7.1106860103166323</v>
      </c>
      <c r="N1168" s="49">
        <v>6.9018513702324391</v>
      </c>
      <c r="O1168" s="49">
        <v>6.714423447743771</v>
      </c>
      <c r="P1168" s="49">
        <v>6.5436235413941128</v>
      </c>
      <c r="Q1168" s="49">
        <v>6.3864943951132114</v>
      </c>
      <c r="R1168" s="49">
        <v>6.2420022446013226</v>
      </c>
      <c r="S1168" s="49">
        <v>6.1054813041921907</v>
      </c>
      <c r="T1168" s="49">
        <v>5.9772435707426554</v>
      </c>
      <c r="U1168" s="49">
        <v>5.8578248892363307</v>
      </c>
      <c r="V1168" s="49">
        <v>5.7413728136498543</v>
      </c>
      <c r="W1168" s="49">
        <v>5.6090209546545253</v>
      </c>
      <c r="X1168" s="49">
        <v>5.4829612284823401</v>
      </c>
      <c r="Y1168" s="49">
        <v>5.3653950268235988</v>
      </c>
      <c r="Z1168" s="49">
        <v>5.2606903468736936</v>
      </c>
      <c r="AA1168" s="49">
        <v>5.105412712832516</v>
      </c>
      <c r="AB1168" s="49">
        <v>4.9997366922614228</v>
      </c>
      <c r="AC1168" s="49">
        <v>4.8999235987987406</v>
      </c>
      <c r="AD1168" s="49">
        <v>4.8052365940025439</v>
      </c>
      <c r="AE1168" s="49">
        <v>4.7150714139429351</v>
      </c>
      <c r="AF1168" s="50">
        <v>4.6289264701951964</v>
      </c>
    </row>
    <row r="1169" spans="1:32" hidden="1">
      <c r="A1169" s="49" t="s">
        <v>1484</v>
      </c>
      <c r="B1169" s="49">
        <v>2.6214260198753898</v>
      </c>
      <c r="C1169" s="49">
        <v>2.4930722110750132</v>
      </c>
      <c r="D1169" s="49">
        <v>2.385007420385826</v>
      </c>
      <c r="E1169" s="49">
        <v>2.2913046301267328</v>
      </c>
      <c r="F1169" s="49">
        <v>2.2082428877468172</v>
      </c>
      <c r="G1169" s="49">
        <v>2.1333487168292899</v>
      </c>
      <c r="H1169" s="49">
        <v>2.0649029953938949</v>
      </c>
      <c r="I1169" s="49">
        <v>2.0016674376057679</v>
      </c>
      <c r="J1169" s="49">
        <v>1.942723567475688</v>
      </c>
      <c r="K1169" s="49">
        <v>1.887373217050256</v>
      </c>
      <c r="L1169" s="49">
        <v>1.8350745227158041</v>
      </c>
      <c r="M1169" s="49">
        <v>1.7729366822218431</v>
      </c>
      <c r="N1169" s="49">
        <v>1.715144330287367</v>
      </c>
      <c r="O1169" s="49">
        <v>1.6603376940366821</v>
      </c>
      <c r="P1169" s="49">
        <v>1.608243205327277</v>
      </c>
      <c r="Q1169" s="49">
        <v>1.558003122047926</v>
      </c>
      <c r="R1169" s="49">
        <v>1.509096361549501</v>
      </c>
      <c r="S1169" s="49">
        <v>1.4625430165190061</v>
      </c>
      <c r="T1169" s="49">
        <v>1.4175668657120799</v>
      </c>
      <c r="U1169" s="49">
        <v>1.374273816563476</v>
      </c>
      <c r="V1169" s="49">
        <v>1.33204282886634</v>
      </c>
      <c r="W1169" s="49">
        <v>1.2896245102232491</v>
      </c>
      <c r="X1169" s="49">
        <v>1.247875147515872</v>
      </c>
      <c r="Y1169" s="49">
        <v>1.207685086494968</v>
      </c>
      <c r="Z1169" s="49">
        <v>1.172335446989847</v>
      </c>
      <c r="AA1169" s="49">
        <v>1.1171136072985881</v>
      </c>
      <c r="AB1169" s="49">
        <v>1.0785610123521101</v>
      </c>
      <c r="AC1169" s="49">
        <v>1.0413950572610779</v>
      </c>
      <c r="AD1169" s="49">
        <v>1.0054674230752501</v>
      </c>
      <c r="AE1169" s="49">
        <v>0.97065336208348019</v>
      </c>
      <c r="AF1169" s="50">
        <v>0.9368469910219448</v>
      </c>
    </row>
    <row r="1170" spans="1:32" hidden="1">
      <c r="A1170" s="49" t="s">
        <v>1485</v>
      </c>
      <c r="B1170" s="49">
        <v>2.7311791265494549</v>
      </c>
      <c r="C1170" s="49">
        <v>2.5968814303163641</v>
      </c>
      <c r="D1170" s="49">
        <v>2.4838814412629731</v>
      </c>
      <c r="E1170" s="49">
        <v>2.385957003949045</v>
      </c>
      <c r="F1170" s="49">
        <v>2.299201868600838</v>
      </c>
      <c r="G1170" s="49">
        <v>2.2210193769093021</v>
      </c>
      <c r="H1170" s="49">
        <v>2.149604788340743</v>
      </c>
      <c r="I1170" s="49">
        <v>2.0836581431306271</v>
      </c>
      <c r="J1170" s="49">
        <v>2.0222152180282862</v>
      </c>
      <c r="K1170" s="49">
        <v>1.9645430698158479</v>
      </c>
      <c r="L1170" s="49">
        <v>1.910072844437033</v>
      </c>
      <c r="M1170" s="49">
        <v>1.845331105432382</v>
      </c>
      <c r="N1170" s="49">
        <v>1.7851450007427681</v>
      </c>
      <c r="O1170" s="49">
        <v>1.72808795302493</v>
      </c>
      <c r="P1170" s="49">
        <v>1.673873344528257</v>
      </c>
      <c r="Q1170" s="49">
        <v>1.6216011544743401</v>
      </c>
      <c r="R1170" s="49">
        <v>1.570724607787706</v>
      </c>
      <c r="S1170" s="49">
        <v>1.522315092401987</v>
      </c>
      <c r="T1170" s="49">
        <v>1.4755579427033449</v>
      </c>
      <c r="U1170" s="49">
        <v>1.430564677722177</v>
      </c>
      <c r="V1170" s="49">
        <v>1.386683363826783</v>
      </c>
      <c r="W1170" s="49">
        <v>1.3426019699984419</v>
      </c>
      <c r="X1170" s="49">
        <v>1.299218829817355</v>
      </c>
      <c r="Y1170" s="49">
        <v>1.257469154207576</v>
      </c>
      <c r="Z1170" s="49">
        <v>1.220799287326533</v>
      </c>
      <c r="AA1170" s="49">
        <v>1.163252936880073</v>
      </c>
      <c r="AB1170" s="49">
        <v>1.1232105902152349</v>
      </c>
      <c r="AC1170" s="49">
        <v>1.0846207158907111</v>
      </c>
      <c r="AD1170" s="49">
        <v>1.0473276278617181</v>
      </c>
      <c r="AE1170" s="49">
        <v>1.0112003896181789</v>
      </c>
      <c r="AF1170" s="50">
        <v>0.97612787188748484</v>
      </c>
    </row>
    <row r="1171" spans="1:32" hidden="1">
      <c r="A1171" s="49" t="s">
        <v>1486</v>
      </c>
      <c r="B1171" s="49">
        <v>2.873910798320491</v>
      </c>
      <c r="C1171" s="49">
        <v>2.7318712290457792</v>
      </c>
      <c r="D1171" s="49">
        <v>2.6124376892242891</v>
      </c>
      <c r="E1171" s="49">
        <v>2.509006381719376</v>
      </c>
      <c r="F1171" s="49">
        <v>2.417431530430409</v>
      </c>
      <c r="G1171" s="49">
        <v>2.3349572902548821</v>
      </c>
      <c r="H1171" s="49">
        <v>2.2596683016362809</v>
      </c>
      <c r="I1171" s="49">
        <v>2.1901849348221512</v>
      </c>
      <c r="J1171" s="49">
        <v>2.1254838754275229</v>
      </c>
      <c r="K1171" s="49">
        <v>2.064787261442472</v>
      </c>
      <c r="L1171" s="49">
        <v>2.007491372366224</v>
      </c>
      <c r="M1171" s="49">
        <v>1.9393616270484979</v>
      </c>
      <c r="N1171" s="49">
        <v>1.8760668689136579</v>
      </c>
      <c r="O1171" s="49">
        <v>1.816090879167175</v>
      </c>
      <c r="P1171" s="49">
        <v>1.759129055652251</v>
      </c>
      <c r="Q1171" s="49">
        <v>1.7042248864781739</v>
      </c>
      <c r="R1171" s="49">
        <v>1.650797321558555</v>
      </c>
      <c r="S1171" s="49">
        <v>1.5999850678804439</v>
      </c>
      <c r="T1171" s="49">
        <v>1.550922362046224</v>
      </c>
      <c r="U1171" s="49">
        <v>1.5037277753234271</v>
      </c>
      <c r="V1171" s="49">
        <v>1.457708523878823</v>
      </c>
      <c r="W1171" s="49">
        <v>1.4114890821119741</v>
      </c>
      <c r="X1171" s="49">
        <v>1.366001579895328</v>
      </c>
      <c r="Y1171" s="49">
        <v>1.322239444466387</v>
      </c>
      <c r="Z1171" s="49">
        <v>1.283862656126695</v>
      </c>
      <c r="AA1171" s="49">
        <v>1.223304319270091</v>
      </c>
      <c r="AB1171" s="49">
        <v>1.181327416636561</v>
      </c>
      <c r="AC1171" s="49">
        <v>1.1408827869341629</v>
      </c>
      <c r="AD1171" s="49">
        <v>1.10180473580254</v>
      </c>
      <c r="AE1171" s="49">
        <v>1.0639539219748251</v>
      </c>
      <c r="AF1171" s="50">
        <v>1.0272120946650209</v>
      </c>
    </row>
    <row r="1172" spans="1:32" hidden="1">
      <c r="A1172" s="49" t="s">
        <v>1487</v>
      </c>
      <c r="B1172" s="49">
        <v>3.2857377843845552</v>
      </c>
      <c r="C1172" s="49">
        <v>3.121380335253487</v>
      </c>
      <c r="D1172" s="49">
        <v>2.983407596129346</v>
      </c>
      <c r="E1172" s="49">
        <v>2.8641134517018378</v>
      </c>
      <c r="F1172" s="49">
        <v>2.758660342658052</v>
      </c>
      <c r="G1172" s="49">
        <v>2.66383270338281</v>
      </c>
      <c r="H1172" s="49">
        <v>2.5773957324442809</v>
      </c>
      <c r="I1172" s="49">
        <v>2.497739741915336</v>
      </c>
      <c r="J1172" s="49">
        <v>2.4236707885781201</v>
      </c>
      <c r="K1172" s="49">
        <v>2.3542813067839292</v>
      </c>
      <c r="L1172" s="49">
        <v>2.288866898383398</v>
      </c>
      <c r="M1172" s="49">
        <v>2.2109404930900451</v>
      </c>
      <c r="N1172" s="49">
        <v>2.1386615153210071</v>
      </c>
      <c r="O1172" s="49">
        <v>2.070252219891314</v>
      </c>
      <c r="P1172" s="49">
        <v>2.0053548568733799</v>
      </c>
      <c r="Q1172" s="49">
        <v>1.942848433341543</v>
      </c>
      <c r="R1172" s="49">
        <v>1.8820521727090691</v>
      </c>
      <c r="S1172" s="49">
        <v>1.824299032061131</v>
      </c>
      <c r="T1172" s="49">
        <v>1.768574849047039</v>
      </c>
      <c r="U1172" s="49">
        <v>1.715018079860076</v>
      </c>
      <c r="V1172" s="49">
        <v>1.6628175993576779</v>
      </c>
      <c r="W1172" s="49">
        <v>1.6103847388379291</v>
      </c>
      <c r="X1172" s="49">
        <v>1.5587868561283129</v>
      </c>
      <c r="Y1172" s="49">
        <v>1.5091858382327339</v>
      </c>
      <c r="Z1172" s="49">
        <v>1.4658606671995369</v>
      </c>
      <c r="AA1172" s="49">
        <v>1.3965800442775851</v>
      </c>
      <c r="AB1172" s="49">
        <v>1.3490058977282191</v>
      </c>
      <c r="AC1172" s="49">
        <v>1.303201650537074</v>
      </c>
      <c r="AD1172" s="49">
        <v>1.2589730483332731</v>
      </c>
      <c r="AE1172" s="49">
        <v>1.216156756527468</v>
      </c>
      <c r="AF1172" s="50">
        <v>1.1746141853008729</v>
      </c>
    </row>
    <row r="1173" spans="1:32" hidden="1">
      <c r="A1173" s="49" t="s">
        <v>1488</v>
      </c>
      <c r="B1173" s="49">
        <v>7.4184941470511436</v>
      </c>
      <c r="C1173" s="49">
        <v>7.0878904006848948</v>
      </c>
      <c r="D1173" s="49">
        <v>6.7731938709119124</v>
      </c>
      <c r="E1173" s="49">
        <v>6.4697919378552537</v>
      </c>
      <c r="F1173" s="49">
        <v>6.1743215130754674</v>
      </c>
      <c r="G1173" s="49">
        <v>5.8842247163072807</v>
      </c>
      <c r="H1173" s="49">
        <v>5.5974813698988681</v>
      </c>
      <c r="I1173" s="49">
        <v>5.3124399166218934</v>
      </c>
      <c r="J1173" s="49">
        <v>5.0277059849015959</v>
      </c>
      <c r="K1173" s="49">
        <v>4.742066156118792</v>
      </c>
      <c r="L1173" s="49">
        <v>4.4544339738012768</v>
      </c>
      <c r="M1173" s="49">
        <v>4.355984175061435</v>
      </c>
      <c r="N1173" s="49">
        <v>4.2794272711220804</v>
      </c>
      <c r="O1173" s="49">
        <v>4.2052833565959533</v>
      </c>
      <c r="P1173" s="49">
        <v>4.1337076380058004</v>
      </c>
      <c r="Q1173" s="49">
        <v>4.0653975514349519</v>
      </c>
      <c r="R1173" s="49">
        <v>3.9982225131968998</v>
      </c>
      <c r="S1173" s="49">
        <v>3.9325285934401859</v>
      </c>
      <c r="T1173" s="49">
        <v>3.872035470667671</v>
      </c>
      <c r="U1173" s="49">
        <v>3.8108009816571178</v>
      </c>
      <c r="V1173" s="49">
        <v>3.749257305350405</v>
      </c>
      <c r="W1173" s="49">
        <v>3.695855836094633</v>
      </c>
      <c r="X1173" s="49">
        <v>3.6446025906251678</v>
      </c>
      <c r="Y1173" s="49">
        <v>3.594351522724387</v>
      </c>
      <c r="Z1173" s="49">
        <v>3.5510888658281918</v>
      </c>
      <c r="AA1173" s="49">
        <v>3.4544759483286902</v>
      </c>
      <c r="AB1173" s="49">
        <v>3.3996521124756258</v>
      </c>
      <c r="AC1173" s="49">
        <v>3.3465200156851158</v>
      </c>
      <c r="AD1173" s="49">
        <v>3.2949207507179121</v>
      </c>
      <c r="AE1173" s="49">
        <v>3.244716073215455</v>
      </c>
      <c r="AF1173" s="50">
        <v>3.1957849963198282</v>
      </c>
    </row>
    <row r="1174" spans="1:32" hidden="1">
      <c r="A1174" s="49" t="s">
        <v>1489</v>
      </c>
      <c r="B1174" s="49">
        <v>8.1196277350260431</v>
      </c>
      <c r="C1174" s="49">
        <v>7.7322122612053121</v>
      </c>
      <c r="D1174" s="49">
        <v>7.379388044901062</v>
      </c>
      <c r="E1174" s="49">
        <v>7.0496789073747159</v>
      </c>
      <c r="F1174" s="49">
        <v>6.7357534877079006</v>
      </c>
      <c r="G1174" s="49">
        <v>6.4325948922017151</v>
      </c>
      <c r="H1174" s="49">
        <v>6.1365703399099214</v>
      </c>
      <c r="I1174" s="49">
        <v>5.8449174593124038</v>
      </c>
      <c r="J1174" s="49">
        <v>5.5554413506210629</v>
      </c>
      <c r="K1174" s="49">
        <v>5.2663258833903583</v>
      </c>
      <c r="L1174" s="49">
        <v>4.9760103944918637</v>
      </c>
      <c r="M1174" s="49">
        <v>4.8363358846705591</v>
      </c>
      <c r="N1174" s="49">
        <v>4.7154370684391598</v>
      </c>
      <c r="O1174" s="49">
        <v>4.6066256018516833</v>
      </c>
      <c r="P1174" s="49">
        <v>4.5071363102282316</v>
      </c>
      <c r="Q1174" s="49">
        <v>4.4152724481090937</v>
      </c>
      <c r="R1174" s="49">
        <v>4.3304850825477983</v>
      </c>
      <c r="S1174" s="49">
        <v>4.249999955762835</v>
      </c>
      <c r="T1174" s="49">
        <v>4.1740555085440434</v>
      </c>
      <c r="U1174" s="49">
        <v>4.1030295509028338</v>
      </c>
      <c r="V1174" s="49">
        <v>4.0333687757955943</v>
      </c>
      <c r="W1174" s="49">
        <v>3.9534573679355618</v>
      </c>
      <c r="X1174" s="49">
        <v>3.8769362596034078</v>
      </c>
      <c r="Y1174" s="49">
        <v>3.8052064068696398</v>
      </c>
      <c r="Z1174" s="49">
        <v>3.7410311698014218</v>
      </c>
      <c r="AA1174" s="49">
        <v>3.6448902057502681</v>
      </c>
      <c r="AB1174" s="49">
        <v>3.579216677568362</v>
      </c>
      <c r="AC1174" s="49">
        <v>3.5168171121877201</v>
      </c>
      <c r="AD1174" s="49">
        <v>3.4572587067744109</v>
      </c>
      <c r="AE1174" s="49">
        <v>3.4001872615201161</v>
      </c>
      <c r="AF1174" s="50">
        <v>3.3453093896204922</v>
      </c>
    </row>
    <row r="1175" spans="1:32" hidden="1">
      <c r="A1175" s="49" t="s">
        <v>1490</v>
      </c>
      <c r="B1175" s="49">
        <v>10.703926152417869</v>
      </c>
      <c r="C1175" s="49">
        <v>10.205969743385189</v>
      </c>
      <c r="D1175" s="49">
        <v>9.7576934158940638</v>
      </c>
      <c r="E1175" s="49">
        <v>9.3431050187726399</v>
      </c>
      <c r="F1175" s="49">
        <v>8.9520279455245806</v>
      </c>
      <c r="G1175" s="49">
        <v>8.5775360033172454</v>
      </c>
      <c r="H1175" s="49">
        <v>8.2146502425186831</v>
      </c>
      <c r="I1175" s="49">
        <v>7.8596199882696576</v>
      </c>
      <c r="J1175" s="49">
        <v>7.5094994223138087</v>
      </c>
      <c r="K1175" s="49">
        <v>7.1618844075634973</v>
      </c>
      <c r="L1175" s="49">
        <v>6.8147411244631222</v>
      </c>
      <c r="M1175" s="49">
        <v>6.621024247875666</v>
      </c>
      <c r="N1175" s="49">
        <v>6.4542124866929012</v>
      </c>
      <c r="O1175" s="49">
        <v>6.3047155700142561</v>
      </c>
      <c r="P1175" s="49">
        <v>6.1685698250428089</v>
      </c>
      <c r="Q1175" s="49">
        <v>6.0433435944039049</v>
      </c>
      <c r="R1175" s="49">
        <v>5.928251821244868</v>
      </c>
      <c r="S1175" s="49">
        <v>5.8193149770427688</v>
      </c>
      <c r="T1175" s="49">
        <v>5.7168769501440968</v>
      </c>
      <c r="U1175" s="49">
        <v>5.6214818373149784</v>
      </c>
      <c r="V1175" s="49">
        <v>5.5280297775359877</v>
      </c>
      <c r="W1175" s="49">
        <v>5.4197546342919001</v>
      </c>
      <c r="X1175" s="49">
        <v>5.3163428089883009</v>
      </c>
      <c r="Y1175" s="49">
        <v>5.2198105321788626</v>
      </c>
      <c r="Z1175" s="49">
        <v>5.1341339266241723</v>
      </c>
      <c r="AA1175" s="49">
        <v>5.002512008604505</v>
      </c>
      <c r="AB1175" s="49">
        <v>4.9146781885847508</v>
      </c>
      <c r="AC1175" s="49">
        <v>4.831555831123282</v>
      </c>
      <c r="AD1175" s="49">
        <v>4.752525846516753</v>
      </c>
      <c r="AE1175" s="49">
        <v>4.6770816836212976</v>
      </c>
      <c r="AF1175" s="50">
        <v>4.6048038555827802</v>
      </c>
    </row>
    <row r="1176" spans="1:32" hidden="1">
      <c r="A1176" s="49" t="s">
        <v>1491</v>
      </c>
      <c r="B1176" s="49">
        <v>5.3782177796846886</v>
      </c>
      <c r="C1176" s="49">
        <v>5.0098727143872503</v>
      </c>
      <c r="D1176" s="49">
        <v>4.6640760809594424</v>
      </c>
      <c r="E1176" s="49">
        <v>4.3338050219077253</v>
      </c>
      <c r="F1176" s="49">
        <v>4.014616116182073</v>
      </c>
      <c r="G1176" s="49">
        <v>3.703527257334041</v>
      </c>
      <c r="H1176" s="49">
        <v>3.3984414222511701</v>
      </c>
      <c r="I1176" s="49">
        <v>3.0978264700467282</v>
      </c>
      <c r="J1176" s="49">
        <v>2.8005262801924391</v>
      </c>
      <c r="K1176" s="49">
        <v>2.505643824515515</v>
      </c>
      <c r="L1176" s="49">
        <v>2.2124658009474758</v>
      </c>
      <c r="M1176" s="49">
        <v>2.1546212037385848</v>
      </c>
      <c r="N1176" s="49">
        <v>2.10039168948907</v>
      </c>
      <c r="O1176" s="49">
        <v>2.0485695746273489</v>
      </c>
      <c r="P1176" s="49">
        <v>1.998936177137965</v>
      </c>
      <c r="Q1176" s="49">
        <v>1.9507224571396651</v>
      </c>
      <c r="R1176" s="49">
        <v>1.903461632862566</v>
      </c>
      <c r="S1176" s="49">
        <v>1.8581310877416399</v>
      </c>
      <c r="T1176" s="49">
        <v>1.8140242713498109</v>
      </c>
      <c r="U1176" s="49">
        <v>1.7712606311590759</v>
      </c>
      <c r="V1176" s="49">
        <v>1.7292675105649089</v>
      </c>
      <c r="W1176" s="49">
        <v>1.6868244675390069</v>
      </c>
      <c r="X1176" s="49">
        <v>1.6448022677454091</v>
      </c>
      <c r="Y1176" s="49">
        <v>1.6040668074267179</v>
      </c>
      <c r="Z1176" s="49">
        <v>1.5678086359609269</v>
      </c>
      <c r="AA1176" s="49">
        <v>1.512086468597484</v>
      </c>
      <c r="AB1176" s="49">
        <v>1.472297922027618</v>
      </c>
      <c r="AC1176" s="49">
        <v>1.4336719116471519</v>
      </c>
      <c r="AD1176" s="49">
        <v>1.396077296105934</v>
      </c>
      <c r="AE1176" s="49">
        <v>1.3594041403838231</v>
      </c>
      <c r="AF1176" s="50">
        <v>1.3235594615539099</v>
      </c>
    </row>
    <row r="1177" spans="1:32" hidden="1">
      <c r="A1177" s="49" t="s">
        <v>1492</v>
      </c>
      <c r="B1177" s="49">
        <v>5.557439512911901</v>
      </c>
      <c r="C1177" s="49">
        <v>5.1777838287120899</v>
      </c>
      <c r="D1177" s="49">
        <v>4.821652942041303</v>
      </c>
      <c r="E1177" s="49">
        <v>4.4816415952333717</v>
      </c>
      <c r="F1177" s="49">
        <v>4.1530610223618893</v>
      </c>
      <c r="G1177" s="49">
        <v>3.832761288553594</v>
      </c>
      <c r="H1177" s="49">
        <v>3.5185243446077341</v>
      </c>
      <c r="I1177" s="49">
        <v>3.2087267375531212</v>
      </c>
      <c r="J1177" s="49">
        <v>2.9021406532982592</v>
      </c>
      <c r="K1177" s="49">
        <v>2.5978107244048472</v>
      </c>
      <c r="L1177" s="49">
        <v>2.2949746136646341</v>
      </c>
      <c r="M1177" s="49">
        <v>2.2348900011165642</v>
      </c>
      <c r="N1177" s="49">
        <v>2.1785695723725151</v>
      </c>
      <c r="O1177" s="49">
        <v>2.1247557402441992</v>
      </c>
      <c r="P1177" s="49">
        <v>2.073223526726097</v>
      </c>
      <c r="Q1177" s="49">
        <v>2.0231708865642362</v>
      </c>
      <c r="R1177" s="49">
        <v>1.9741107845495749</v>
      </c>
      <c r="S1177" s="49">
        <v>1.927069585913338</v>
      </c>
      <c r="T1177" s="49">
        <v>1.881308978701191</v>
      </c>
      <c r="U1177" s="49">
        <v>1.836956179982955</v>
      </c>
      <c r="V1177" s="49">
        <v>1.793411684979014</v>
      </c>
      <c r="W1177" s="49">
        <v>1.7494055840470051</v>
      </c>
      <c r="X1177" s="49">
        <v>1.705838553779716</v>
      </c>
      <c r="Y1177" s="49">
        <v>1.6636186795260799</v>
      </c>
      <c r="Z1177" s="49">
        <v>1.626090365363561</v>
      </c>
      <c r="AA1177" s="49">
        <v>1.5681516826178119</v>
      </c>
      <c r="AB1177" s="49">
        <v>1.526918142256406</v>
      </c>
      <c r="AC1177" s="49">
        <v>1.4868983507240661</v>
      </c>
      <c r="AD1177" s="49">
        <v>1.4479536888593441</v>
      </c>
      <c r="AE1177" s="49">
        <v>1.4099679481027281</v>
      </c>
      <c r="AF1177" s="50">
        <v>1.372842835798584</v>
      </c>
    </row>
    <row r="1178" spans="1:32" hidden="1">
      <c r="A1178" s="49" t="s">
        <v>1493</v>
      </c>
      <c r="B1178" s="49">
        <v>5.789956310570882</v>
      </c>
      <c r="C1178" s="49">
        <v>5.3944187644249926</v>
      </c>
      <c r="D1178" s="49">
        <v>5.0239979744833843</v>
      </c>
      <c r="E1178" s="49">
        <v>4.6707455877743467</v>
      </c>
      <c r="F1178" s="49">
        <v>4.3296267500229089</v>
      </c>
      <c r="G1178" s="49">
        <v>3.9972569666884401</v>
      </c>
      <c r="H1178" s="49">
        <v>3.671251071879412</v>
      </c>
      <c r="I1178" s="49">
        <v>3.3498614186382092</v>
      </c>
      <c r="J1178" s="49">
        <v>3.031764441952419</v>
      </c>
      <c r="K1178" s="49">
        <v>2.7159284878612699</v>
      </c>
      <c r="L1178" s="49">
        <v>2.4015285973978</v>
      </c>
      <c r="M1178" s="49">
        <v>2.3384145662704272</v>
      </c>
      <c r="N1178" s="49">
        <v>2.2793154540782461</v>
      </c>
      <c r="O1178" s="49">
        <v>2.2228885977640589</v>
      </c>
      <c r="P1178" s="49">
        <v>2.1688906760736182</v>
      </c>
      <c r="Q1178" s="49">
        <v>2.1164668004282792</v>
      </c>
      <c r="R1178" s="49">
        <v>2.06509810824494</v>
      </c>
      <c r="S1178" s="49">
        <v>2.0158705820796858</v>
      </c>
      <c r="T1178" s="49">
        <v>1.9679989129143549</v>
      </c>
      <c r="U1178" s="49">
        <v>1.9216156965061471</v>
      </c>
      <c r="V1178" s="49">
        <v>1.87608453452652</v>
      </c>
      <c r="W1178" s="49">
        <v>1.830054446360535</v>
      </c>
      <c r="X1178" s="49">
        <v>1.784487861032664</v>
      </c>
      <c r="Y1178" s="49">
        <v>1.740347124970421</v>
      </c>
      <c r="Z1178" s="49">
        <v>1.701178390646416</v>
      </c>
      <c r="AA1178" s="49">
        <v>1.640373288992433</v>
      </c>
      <c r="AB1178" s="49">
        <v>1.5972725005483011</v>
      </c>
      <c r="AC1178" s="49">
        <v>1.555460180057803</v>
      </c>
      <c r="AD1178" s="49">
        <v>1.5147907971399781</v>
      </c>
      <c r="AE1178" s="49">
        <v>1.4751423585746459</v>
      </c>
      <c r="AF1178" s="50">
        <v>1.4364116862359551</v>
      </c>
    </row>
    <row r="1179" spans="1:32" hidden="1">
      <c r="A1179" s="49" t="s">
        <v>1494</v>
      </c>
      <c r="B1179" s="49">
        <v>6.4556768453487816</v>
      </c>
      <c r="C1179" s="49">
        <v>6.0145690678846657</v>
      </c>
      <c r="D1179" s="49">
        <v>5.602952733010965</v>
      </c>
      <c r="E1179" s="49">
        <v>5.2114526729990462</v>
      </c>
      <c r="F1179" s="49">
        <v>4.8341278557033274</v>
      </c>
      <c r="G1179" s="49">
        <v>4.4669823205567418</v>
      </c>
      <c r="H1179" s="49">
        <v>4.107197683117322</v>
      </c>
      <c r="I1179" s="49">
        <v>3.7527065823999091</v>
      </c>
      <c r="J1179" s="49">
        <v>3.4019410343352319</v>
      </c>
      <c r="K1179" s="49">
        <v>3.053676583446908</v>
      </c>
      <c r="L1179" s="49">
        <v>2.7069318049664162</v>
      </c>
      <c r="M1179" s="49">
        <v>2.6351594896615982</v>
      </c>
      <c r="N1179" s="49">
        <v>2.568091458538257</v>
      </c>
      <c r="O1179" s="49">
        <v>2.5041515942297679</v>
      </c>
      <c r="P1179" s="49">
        <v>2.4430541556541701</v>
      </c>
      <c r="Q1179" s="49">
        <v>2.3837956964904401</v>
      </c>
      <c r="R1179" s="49">
        <v>2.32576722050409</v>
      </c>
      <c r="S1179" s="49">
        <v>2.2702431407666031</v>
      </c>
      <c r="T1179" s="49">
        <v>2.2163017638710638</v>
      </c>
      <c r="U1179" s="49">
        <v>2.16409863175349</v>
      </c>
      <c r="V1179" s="49">
        <v>2.1128868935510341</v>
      </c>
      <c r="W1179" s="49">
        <v>2.061069367788964</v>
      </c>
      <c r="X1179" s="49">
        <v>2.0097881691545698</v>
      </c>
      <c r="Y1179" s="49">
        <v>1.9601729059180739</v>
      </c>
      <c r="Z1179" s="49">
        <v>1.9163862827277469</v>
      </c>
      <c r="AA1179" s="49">
        <v>1.847195307566639</v>
      </c>
      <c r="AB1179" s="49">
        <v>1.798777927725955</v>
      </c>
      <c r="AC1179" s="49">
        <v>1.751866054736005</v>
      </c>
      <c r="AD1179" s="49">
        <v>1.70628913654189</v>
      </c>
      <c r="AE1179" s="49">
        <v>1.6619042120912351</v>
      </c>
      <c r="AF1179" s="50">
        <v>1.618590375679378</v>
      </c>
    </row>
    <row r="1180" spans="1:32" hidden="1">
      <c r="A1180" s="49" t="s">
        <v>1495</v>
      </c>
      <c r="B1180" s="49">
        <v>5.2897032349974626</v>
      </c>
      <c r="C1180" s="49">
        <v>5.1342722127436788</v>
      </c>
      <c r="D1180" s="49">
        <v>4.9968150799004079</v>
      </c>
      <c r="E1180" s="49">
        <v>4.8733913003051432</v>
      </c>
      <c r="F1180" s="49">
        <v>4.7612083934565526</v>
      </c>
      <c r="G1180" s="49">
        <v>4.6582195755979816</v>
      </c>
      <c r="H1180" s="49">
        <v>4.5628825261601804</v>
      </c>
      <c r="I1180" s="49">
        <v>4.4740078514337904</v>
      </c>
      <c r="J1180" s="49">
        <v>4.3906601361763409</v>
      </c>
      <c r="K1180" s="49">
        <v>4.3120911873215659</v>
      </c>
      <c r="L1180" s="49">
        <v>4.2376937189814861</v>
      </c>
      <c r="M1180" s="49">
        <v>4.1258838355423073</v>
      </c>
      <c r="N1180" s="49">
        <v>4.0380678340822573</v>
      </c>
      <c r="O1180" s="49">
        <v>3.9533730086855279</v>
      </c>
      <c r="P1180" s="49">
        <v>3.871929124631142</v>
      </c>
      <c r="Q1180" s="49">
        <v>3.7944348836141679</v>
      </c>
      <c r="R1180" s="49">
        <v>3.7186146556245032</v>
      </c>
      <c r="S1180" s="49">
        <v>3.6448111657272362</v>
      </c>
      <c r="T1180" s="49">
        <v>3.576877447908696</v>
      </c>
      <c r="U1180" s="49">
        <v>3.5085838162984451</v>
      </c>
      <c r="V1180" s="49">
        <v>3.440378773305012</v>
      </c>
      <c r="W1180" s="49">
        <v>3.381138486457663</v>
      </c>
      <c r="X1180" s="49">
        <v>3.3244623501599881</v>
      </c>
      <c r="Y1180" s="49">
        <v>3.2691497861529739</v>
      </c>
      <c r="Z1180" s="49">
        <v>3.2213135840700189</v>
      </c>
      <c r="AA1180" s="49">
        <v>3.1193052569655002</v>
      </c>
      <c r="AB1180" s="49">
        <v>3.0604055519222282</v>
      </c>
      <c r="AC1180" s="49">
        <v>3.003556065581158</v>
      </c>
      <c r="AD1180" s="49">
        <v>2.948576656751428</v>
      </c>
      <c r="AE1180" s="49">
        <v>2.8953101421866951</v>
      </c>
      <c r="AF1180" s="50">
        <v>2.843618537697028</v>
      </c>
    </row>
    <row r="1181" spans="1:32" hidden="1">
      <c r="A1181" s="49" t="s">
        <v>1496</v>
      </c>
      <c r="B1181" s="49">
        <v>5.258286317480855</v>
      </c>
      <c r="C1181" s="49">
        <v>5.0701653399733999</v>
      </c>
      <c r="D1181" s="49">
        <v>4.9123119747373876</v>
      </c>
      <c r="E1181" s="49">
        <v>4.7759817896184149</v>
      </c>
      <c r="F1181" s="49">
        <v>4.6556964915653127</v>
      </c>
      <c r="G1181" s="49">
        <v>4.5478082036116039</v>
      </c>
      <c r="H1181" s="49">
        <v>4.4497716559771234</v>
      </c>
      <c r="I1181" s="49">
        <v>4.3597439334723731</v>
      </c>
      <c r="J1181" s="49">
        <v>4.2763499227249469</v>
      </c>
      <c r="K1181" s="49">
        <v>4.1985376620035222</v>
      </c>
      <c r="L1181" s="49">
        <v>4.1254853094310704</v>
      </c>
      <c r="M1181" s="49">
        <v>3.9904233273228589</v>
      </c>
      <c r="N1181" s="49">
        <v>3.8730178518946721</v>
      </c>
      <c r="O1181" s="49">
        <v>3.767147103305867</v>
      </c>
      <c r="P1181" s="49">
        <v>3.6702460756662481</v>
      </c>
      <c r="Q1181" s="49">
        <v>3.5807270190451019</v>
      </c>
      <c r="R1181" s="49">
        <v>3.4980339409681638</v>
      </c>
      <c r="S1181" s="49">
        <v>3.4196634000046511</v>
      </c>
      <c r="T1181" s="49">
        <v>3.345781481317001</v>
      </c>
      <c r="U1181" s="49">
        <v>3.2766742704600591</v>
      </c>
      <c r="V1181" s="49">
        <v>3.2092027563725578</v>
      </c>
      <c r="W1181" s="49">
        <v>3.1332785472329872</v>
      </c>
      <c r="X1181" s="49">
        <v>3.0607689754046188</v>
      </c>
      <c r="Y1181" s="49">
        <v>2.992853013232736</v>
      </c>
      <c r="Z1181" s="49">
        <v>2.93187071740503</v>
      </c>
      <c r="AA1181" s="49">
        <v>2.8438200621992968</v>
      </c>
      <c r="AB1181" s="49">
        <v>2.78239487633636</v>
      </c>
      <c r="AC1181" s="49">
        <v>2.724149219642261</v>
      </c>
      <c r="AD1181" s="49">
        <v>2.668687205908201</v>
      </c>
      <c r="AE1181" s="49">
        <v>2.6156840897153071</v>
      </c>
      <c r="AF1181" s="50">
        <v>2.5648702250667479</v>
      </c>
    </row>
    <row r="1182" spans="1:32" hidden="1">
      <c r="A1182" s="49" t="s">
        <v>1497</v>
      </c>
      <c r="B1182" s="49">
        <v>3.3122761399976661</v>
      </c>
      <c r="C1182" s="49">
        <v>3.1455643581608732</v>
      </c>
      <c r="D1182" s="49">
        <v>3.0058165935923968</v>
      </c>
      <c r="E1182" s="49">
        <v>2.8851461118595658</v>
      </c>
      <c r="F1182" s="49">
        <v>2.7786013760694339</v>
      </c>
      <c r="G1182" s="49">
        <v>2.6828907358370691</v>
      </c>
      <c r="H1182" s="49">
        <v>2.5957263437348952</v>
      </c>
      <c r="I1182" s="49">
        <v>2.5154602296157722</v>
      </c>
      <c r="J1182" s="49">
        <v>2.4408700389903069</v>
      </c>
      <c r="K1182" s="49">
        <v>2.3710266294262201</v>
      </c>
      <c r="L1182" s="49">
        <v>2.305208898889425</v>
      </c>
      <c r="M1182" s="49">
        <v>2.2266734014769272</v>
      </c>
      <c r="N1182" s="49">
        <v>2.1538506732223319</v>
      </c>
      <c r="O1182" s="49">
        <v>2.084942114758976</v>
      </c>
      <c r="P1182" s="49">
        <v>2.0195865068007159</v>
      </c>
      <c r="Q1182" s="49">
        <v>1.9566493921699919</v>
      </c>
      <c r="R1182" s="49">
        <v>1.8954417676154529</v>
      </c>
      <c r="S1182" s="49">
        <v>1.8373144872421601</v>
      </c>
      <c r="T1182" s="49">
        <v>1.781240828059373</v>
      </c>
      <c r="U1182" s="49">
        <v>1.727361619031514</v>
      </c>
      <c r="V1182" s="49">
        <v>1.6748553988039869</v>
      </c>
      <c r="W1182" s="49">
        <v>1.622062210265333</v>
      </c>
      <c r="X1182" s="49">
        <v>1.5701283196156119</v>
      </c>
      <c r="Y1182" s="49">
        <v>1.5202339502847171</v>
      </c>
      <c r="Z1182" s="49">
        <v>1.476728632386711</v>
      </c>
      <c r="AA1182" s="49">
        <v>1.406861565424818</v>
      </c>
      <c r="AB1182" s="49">
        <v>1.3590593761748819</v>
      </c>
      <c r="AC1182" s="49">
        <v>1.3130722065318949</v>
      </c>
      <c r="AD1182" s="49">
        <v>1.2687048050187459</v>
      </c>
      <c r="AE1182" s="49">
        <v>1.2257929985359219</v>
      </c>
      <c r="AF1182" s="50">
        <v>1.184197484646639</v>
      </c>
    </row>
    <row r="1183" spans="1:32" hidden="1">
      <c r="A1183" s="49" t="s">
        <v>1498</v>
      </c>
      <c r="B1183" s="49">
        <v>6.8161169475688546</v>
      </c>
      <c r="C1183" s="49">
        <v>6.506271975088235</v>
      </c>
      <c r="D1183" s="49">
        <v>6.2116886516841614</v>
      </c>
      <c r="E1183" s="49">
        <v>5.9283306315236572</v>
      </c>
      <c r="F1183" s="49">
        <v>5.6532894184404796</v>
      </c>
      <c r="G1183" s="49">
        <v>5.3843874190247396</v>
      </c>
      <c r="H1183" s="49">
        <v>5.1199394992050999</v>
      </c>
      <c r="I1183" s="49">
        <v>4.8586028344998251</v>
      </c>
      <c r="J1183" s="49">
        <v>4.5992785492719852</v>
      </c>
      <c r="K1183" s="49">
        <v>4.3410450649938817</v>
      </c>
      <c r="L1183" s="49">
        <v>4.0831115781982072</v>
      </c>
      <c r="M1183" s="49">
        <v>3.9928370156641431</v>
      </c>
      <c r="N1183" s="49">
        <v>3.9227507807491739</v>
      </c>
      <c r="O1183" s="49">
        <v>3.8548857315697722</v>
      </c>
      <c r="P1183" s="49">
        <v>3.7893845915867752</v>
      </c>
      <c r="Q1183" s="49">
        <v>3.7268899847172792</v>
      </c>
      <c r="R1183" s="49">
        <v>3.665437057279584</v>
      </c>
      <c r="S1183" s="49">
        <v>3.6053446853166058</v>
      </c>
      <c r="T1183" s="49">
        <v>3.5500415351007901</v>
      </c>
      <c r="U1183" s="49">
        <v>3.4940494023043689</v>
      </c>
      <c r="V1183" s="49">
        <v>3.4377668117390021</v>
      </c>
      <c r="W1183" s="49">
        <v>3.3889930964550938</v>
      </c>
      <c r="X1183" s="49">
        <v>3.3422103779197969</v>
      </c>
      <c r="Y1183" s="49">
        <v>3.296362837177675</v>
      </c>
      <c r="Z1183" s="49">
        <v>3.2569720929396841</v>
      </c>
      <c r="AA1183" s="49">
        <v>3.1683815896495391</v>
      </c>
      <c r="AB1183" s="49">
        <v>3.1183432483190692</v>
      </c>
      <c r="AC1183" s="49">
        <v>3.0698760006713419</v>
      </c>
      <c r="AD1183" s="49">
        <v>3.02283401955567</v>
      </c>
      <c r="AE1183" s="49">
        <v>2.9770904653668731</v>
      </c>
      <c r="AF1183" s="50">
        <v>2.932534356646268</v>
      </c>
    </row>
    <row r="1184" spans="1:32" hidden="1">
      <c r="A1184" s="49" t="s">
        <v>1499</v>
      </c>
      <c r="B1184" s="49">
        <v>6.7032533034009862</v>
      </c>
      <c r="C1184" s="49">
        <v>6.366491683127947</v>
      </c>
      <c r="D1184" s="49">
        <v>6.0568766611107376</v>
      </c>
      <c r="E1184" s="49">
        <v>5.7659661279664327</v>
      </c>
      <c r="F1184" s="49">
        <v>5.4884272342571956</v>
      </c>
      <c r="G1184" s="49">
        <v>5.2206704540187641</v>
      </c>
      <c r="H1184" s="49">
        <v>4.9601563080369804</v>
      </c>
      <c r="I1184" s="49">
        <v>4.7050135975312299</v>
      </c>
      <c r="J1184" s="49">
        <v>4.4538153501274138</v>
      </c>
      <c r="K1184" s="49">
        <v>4.2054404008985076</v>
      </c>
      <c r="L1184" s="49">
        <v>3.9589841759988</v>
      </c>
      <c r="M1184" s="49">
        <v>3.8487806007273169</v>
      </c>
      <c r="N1184" s="49">
        <v>3.7530548864319888</v>
      </c>
      <c r="O1184" s="49">
        <v>3.6666548015339511</v>
      </c>
      <c r="P1184" s="49">
        <v>3.587451027053842</v>
      </c>
      <c r="Q1184" s="49">
        <v>3.5141372772472068</v>
      </c>
      <c r="R1184" s="49">
        <v>3.446291972734655</v>
      </c>
      <c r="S1184" s="49">
        <v>3.3817768483965329</v>
      </c>
      <c r="T1184" s="49">
        <v>3.3207768109275588</v>
      </c>
      <c r="U1184" s="49">
        <v>3.2635843806693181</v>
      </c>
      <c r="V1184" s="49">
        <v>3.2074589316419422</v>
      </c>
      <c r="W1184" s="49">
        <v>3.1434079742013732</v>
      </c>
      <c r="X1184" s="49">
        <v>3.0819897087100512</v>
      </c>
      <c r="Y1184" s="49">
        <v>3.024287200366548</v>
      </c>
      <c r="Z1184" s="49">
        <v>2.972436478259755</v>
      </c>
      <c r="AA1184" s="49">
        <v>2.8959166230113702</v>
      </c>
      <c r="AB1184" s="49">
        <v>2.8429439104790211</v>
      </c>
      <c r="AC1184" s="49">
        <v>2.79252061806296</v>
      </c>
      <c r="AD1184" s="49">
        <v>2.744313785795077</v>
      </c>
      <c r="AE1184" s="49">
        <v>2.6980509662917682</v>
      </c>
      <c r="AF1184" s="50">
        <v>2.653506527823974</v>
      </c>
    </row>
    <row r="1185" spans="1:32" hidden="1">
      <c r="A1185" s="49" t="s">
        <v>1500</v>
      </c>
      <c r="B1185" s="49">
        <v>6.5169510418750756</v>
      </c>
      <c r="C1185" s="49">
        <v>6.0696859644934626</v>
      </c>
      <c r="D1185" s="49">
        <v>5.6516213040401446</v>
      </c>
      <c r="E1185" s="49">
        <v>5.2537971291270686</v>
      </c>
      <c r="F1185" s="49">
        <v>4.8705516471366801</v>
      </c>
      <c r="G1185" s="49">
        <v>4.498091372597683</v>
      </c>
      <c r="H1185" s="49">
        <v>4.1337543924531381</v>
      </c>
      <c r="I1185" s="49">
        <v>3.7756010566449598</v>
      </c>
      <c r="J1185" s="49">
        <v>3.4221726094879008</v>
      </c>
      <c r="K1185" s="49">
        <v>3.0723417892572011</v>
      </c>
      <c r="L1185" s="49">
        <v>2.7252165582549419</v>
      </c>
      <c r="M1185" s="49">
        <v>2.652901308303437</v>
      </c>
      <c r="N1185" s="49">
        <v>2.585343855425819</v>
      </c>
      <c r="O1185" s="49">
        <v>2.520949807978019</v>
      </c>
      <c r="P1185" s="49">
        <v>2.4594280577690628</v>
      </c>
      <c r="Q1185" s="49">
        <v>2.3997644450315159</v>
      </c>
      <c r="R1185" s="49">
        <v>2.341343640283053</v>
      </c>
      <c r="S1185" s="49">
        <v>2.2854483721633851</v>
      </c>
      <c r="T1185" s="49">
        <v>2.231148182603452</v>
      </c>
      <c r="U1185" s="49">
        <v>2.1785982775516901</v>
      </c>
      <c r="V1185" s="49">
        <v>2.1270455387242699</v>
      </c>
      <c r="W1185" s="49">
        <v>2.0748832094654102</v>
      </c>
      <c r="X1185" s="49">
        <v>2.0232609109976392</v>
      </c>
      <c r="Y1185" s="49">
        <v>1.9733161860628849</v>
      </c>
      <c r="Z1185" s="49">
        <v>1.92924179236869</v>
      </c>
      <c r="AA1185" s="49">
        <v>1.859582493701716</v>
      </c>
      <c r="AB1185" s="49">
        <v>1.810843873311565</v>
      </c>
      <c r="AC1185" s="49">
        <v>1.763622931092788</v>
      </c>
      <c r="AD1185" s="49">
        <v>1.717748485036001</v>
      </c>
      <c r="AE1185" s="49">
        <v>1.673077047803736</v>
      </c>
      <c r="AF1185" s="50">
        <v>1.629487269661053</v>
      </c>
    </row>
    <row r="1186" spans="1:32" hidden="1">
      <c r="A1186" s="49" t="s">
        <v>1501</v>
      </c>
      <c r="B1186" s="49">
        <v>3.0899705618276658</v>
      </c>
      <c r="C1186" s="49">
        <v>2.999499744152462</v>
      </c>
      <c r="D1186" s="49">
        <v>2.9193798490807121</v>
      </c>
      <c r="E1186" s="49">
        <v>2.847342482113568</v>
      </c>
      <c r="F1186" s="49">
        <v>2.7817801249185869</v>
      </c>
      <c r="G1186" s="49">
        <v>2.721514518470654</v>
      </c>
      <c r="H1186" s="49">
        <v>2.6656577975252902</v>
      </c>
      <c r="I1186" s="49">
        <v>2.6135252590523672</v>
      </c>
      <c r="J1186" s="49">
        <v>2.564578402778166</v>
      </c>
      <c r="K1186" s="49">
        <v>2.5183865030340828</v>
      </c>
      <c r="L1186" s="49">
        <v>2.4745999475906242</v>
      </c>
      <c r="M1186" s="49">
        <v>2.409175222003562</v>
      </c>
      <c r="N1186" s="49">
        <v>2.357574772706768</v>
      </c>
      <c r="O1186" s="49">
        <v>2.3077837972366089</v>
      </c>
      <c r="P1186" s="49">
        <v>2.259877012152594</v>
      </c>
      <c r="Q1186" s="49">
        <v>2.2142567151660639</v>
      </c>
      <c r="R1186" s="49">
        <v>2.1696127670620862</v>
      </c>
      <c r="S1186" s="49">
        <v>2.126142434830935</v>
      </c>
      <c r="T1186" s="49">
        <v>2.0860643123452078</v>
      </c>
      <c r="U1186" s="49">
        <v>2.04579136147068</v>
      </c>
      <c r="V1186" s="49">
        <v>2.0055816554365742</v>
      </c>
      <c r="W1186" s="49">
        <v>1.970564411416293</v>
      </c>
      <c r="X1186" s="49">
        <v>1.9370247001265879</v>
      </c>
      <c r="Y1186" s="49">
        <v>1.904270899567478</v>
      </c>
      <c r="Z1186" s="49">
        <v>1.875821861416433</v>
      </c>
      <c r="AA1186" s="49">
        <v>1.81618846110316</v>
      </c>
      <c r="AB1186" s="49">
        <v>1.781373334988799</v>
      </c>
      <c r="AC1186" s="49">
        <v>1.747738997557051</v>
      </c>
      <c r="AD1186" s="49">
        <v>1.7151814232503411</v>
      </c>
      <c r="AE1186" s="49">
        <v>1.683609824771183</v>
      </c>
      <c r="AF1186" s="50">
        <v>1.65294448558049</v>
      </c>
    </row>
    <row r="1187" spans="1:32" hidden="1">
      <c r="A1187" s="49" t="s">
        <v>1502</v>
      </c>
      <c r="B1187" s="49">
        <v>3.930580870714258</v>
      </c>
      <c r="C1187" s="49">
        <v>3.8150781579965098</v>
      </c>
      <c r="D1187" s="49">
        <v>3.7129374418972452</v>
      </c>
      <c r="E1187" s="49">
        <v>3.621228480223655</v>
      </c>
      <c r="F1187" s="49">
        <v>3.53787472536226</v>
      </c>
      <c r="G1187" s="49">
        <v>3.4613541342050751</v>
      </c>
      <c r="H1187" s="49">
        <v>3.3905197882404732</v>
      </c>
      <c r="I1187" s="49">
        <v>3.324487211343075</v>
      </c>
      <c r="J1187" s="49">
        <v>3.262560791455289</v>
      </c>
      <c r="K1187" s="49">
        <v>3.2041841401247311</v>
      </c>
      <c r="L1187" s="49">
        <v>3.148905652136663</v>
      </c>
      <c r="M1187" s="49">
        <v>3.065842320296492</v>
      </c>
      <c r="N1187" s="49">
        <v>3.0006063068761311</v>
      </c>
      <c r="O1187" s="49">
        <v>2.9376860723411369</v>
      </c>
      <c r="P1187" s="49">
        <v>2.877177817690705</v>
      </c>
      <c r="Q1187" s="49">
        <v>2.8196004277694189</v>
      </c>
      <c r="R1187" s="49">
        <v>2.7632629167894711</v>
      </c>
      <c r="S1187" s="49">
        <v>2.7084198045757142</v>
      </c>
      <c r="T1187" s="49">
        <v>2.6579332973668639</v>
      </c>
      <c r="U1187" s="49">
        <v>2.6071751659849549</v>
      </c>
      <c r="V1187" s="49">
        <v>2.5564786594547009</v>
      </c>
      <c r="W1187" s="49">
        <v>2.5124542199016071</v>
      </c>
      <c r="X1187" s="49">
        <v>2.4703268480161178</v>
      </c>
      <c r="Y1187" s="49">
        <v>2.4292045466526502</v>
      </c>
      <c r="Z1187" s="49">
        <v>2.3936266104140782</v>
      </c>
      <c r="AA1187" s="49">
        <v>2.317813371747218</v>
      </c>
      <c r="AB1187" s="49">
        <v>2.2740061899245432</v>
      </c>
      <c r="AC1187" s="49">
        <v>2.2317138437678339</v>
      </c>
      <c r="AD1187" s="49">
        <v>2.1908022683047959</v>
      </c>
      <c r="AE1187" s="49">
        <v>2.1511544671711391</v>
      </c>
      <c r="AF1187" s="50">
        <v>2.1126677174442969</v>
      </c>
    </row>
    <row r="1188" spans="1:32" hidden="1">
      <c r="A1188" s="49" t="s">
        <v>1503</v>
      </c>
      <c r="B1188" s="49">
        <v>5.2441580800315339</v>
      </c>
      <c r="C1188" s="49">
        <v>5.0895575391795074</v>
      </c>
      <c r="D1188" s="49">
        <v>4.9530117763334518</v>
      </c>
      <c r="E1188" s="49">
        <v>4.8305599594397366</v>
      </c>
      <c r="F1188" s="49">
        <v>4.7193952134024393</v>
      </c>
      <c r="G1188" s="49">
        <v>4.6174601986980051</v>
      </c>
      <c r="H1188" s="49">
        <v>4.5232046397884709</v>
      </c>
      <c r="I1188" s="49">
        <v>4.435433010171276</v>
      </c>
      <c r="J1188" s="49">
        <v>4.3532050749674402</v>
      </c>
      <c r="K1188" s="49">
        <v>4.275768790811723</v>
      </c>
      <c r="L1188" s="49">
        <v>4.2025137520349318</v>
      </c>
      <c r="M1188" s="49">
        <v>4.0918278817895626</v>
      </c>
      <c r="N1188" s="49">
        <v>4.0052301343799108</v>
      </c>
      <c r="O1188" s="49">
        <v>3.9217547159077002</v>
      </c>
      <c r="P1188" s="49">
        <v>3.841532512881634</v>
      </c>
      <c r="Q1188" s="49">
        <v>3.7652660440997061</v>
      </c>
      <c r="R1188" s="49">
        <v>3.690669522019332</v>
      </c>
      <c r="S1188" s="49">
        <v>3.618087645708977</v>
      </c>
      <c r="T1188" s="49">
        <v>3.551392426517038</v>
      </c>
      <c r="U1188" s="49">
        <v>3.4843247230605359</v>
      </c>
      <c r="V1188" s="49">
        <v>3.417335309781163</v>
      </c>
      <c r="W1188" s="49">
        <v>3.359421371140332</v>
      </c>
      <c r="X1188" s="49">
        <v>3.3040221728260142</v>
      </c>
      <c r="Y1188" s="49">
        <v>3.2499298631657978</v>
      </c>
      <c r="Z1188" s="49">
        <v>3.2032789318248529</v>
      </c>
      <c r="AA1188" s="49">
        <v>3.1021987912196192</v>
      </c>
      <c r="AB1188" s="49">
        <v>3.0443290127317608</v>
      </c>
      <c r="AC1188" s="49">
        <v>2.988453530586622</v>
      </c>
      <c r="AD1188" s="49">
        <v>2.934389467424761</v>
      </c>
      <c r="AE1188" s="49">
        <v>2.8819770735264831</v>
      </c>
      <c r="AF1188" s="50">
        <v>2.831075931717669</v>
      </c>
    </row>
    <row r="1189" spans="1:32" hidden="1">
      <c r="A1189" s="49" t="s">
        <v>1504</v>
      </c>
      <c r="B1189" s="49">
        <v>7.4115809554572758</v>
      </c>
      <c r="C1189" s="49">
        <v>7.1453956846057798</v>
      </c>
      <c r="D1189" s="49">
        <v>6.922303079761492</v>
      </c>
      <c r="E1189" s="49">
        <v>6.729850683953333</v>
      </c>
      <c r="F1189" s="49">
        <v>6.5602371558331836</v>
      </c>
      <c r="G1189" s="49">
        <v>6.4082677495439846</v>
      </c>
      <c r="H1189" s="49">
        <v>6.2703178866622489</v>
      </c>
      <c r="I1189" s="49">
        <v>6.1437631796039476</v>
      </c>
      <c r="J1189" s="49">
        <v>6.0266454177579218</v>
      </c>
      <c r="K1189" s="49">
        <v>5.9174665785256364</v>
      </c>
      <c r="L1189" s="49">
        <v>5.8150563451635451</v>
      </c>
      <c r="M1189" s="49">
        <v>5.6245289789463229</v>
      </c>
      <c r="N1189" s="49">
        <v>5.4591209785897439</v>
      </c>
      <c r="O1189" s="49">
        <v>5.3101148135959537</v>
      </c>
      <c r="P1189" s="49">
        <v>5.1738575170430412</v>
      </c>
      <c r="Q1189" s="49">
        <v>5.048087804171387</v>
      </c>
      <c r="R1189" s="49">
        <v>4.9320133431480704</v>
      </c>
      <c r="S1189" s="49">
        <v>4.8220701136744308</v>
      </c>
      <c r="T1189" s="49">
        <v>4.7184940961741866</v>
      </c>
      <c r="U1189" s="49">
        <v>4.6216919947080388</v>
      </c>
      <c r="V1189" s="49">
        <v>4.5271961372139229</v>
      </c>
      <c r="W1189" s="49">
        <v>4.420699891905989</v>
      </c>
      <c r="X1189" s="49">
        <v>4.3190348666803278</v>
      </c>
      <c r="Y1189" s="49">
        <v>4.2238777734509956</v>
      </c>
      <c r="Z1189" s="49">
        <v>4.1385565962287991</v>
      </c>
      <c r="AA1189" s="49">
        <v>4.0146997275589644</v>
      </c>
      <c r="AB1189" s="49">
        <v>3.9286929395947339</v>
      </c>
      <c r="AC1189" s="49">
        <v>3.847179764106369</v>
      </c>
      <c r="AD1189" s="49">
        <v>3.7695964024046429</v>
      </c>
      <c r="AE1189" s="49">
        <v>3.6954803819037809</v>
      </c>
      <c r="AF1189" s="50">
        <v>3.624447707914245</v>
      </c>
    </row>
    <row r="1190" spans="1:32" hidden="1">
      <c r="A1190" s="49" t="s">
        <v>1505</v>
      </c>
      <c r="B1190" s="49">
        <v>9.4608149866944515</v>
      </c>
      <c r="C1190" s="49">
        <v>9.1165925256096774</v>
      </c>
      <c r="D1190" s="49">
        <v>8.8292272589860072</v>
      </c>
      <c r="E1190" s="49">
        <v>8.5822803627789721</v>
      </c>
      <c r="F1190" s="49">
        <v>8.3654531668842615</v>
      </c>
      <c r="G1190" s="49">
        <v>8.1718880848774109</v>
      </c>
      <c r="H1190" s="49">
        <v>7.9968003760735247</v>
      </c>
      <c r="I1190" s="49">
        <v>7.8367256929077316</v>
      </c>
      <c r="J1190" s="49">
        <v>7.6890791340278977</v>
      </c>
      <c r="K1190" s="49">
        <v>7.5518833091031432</v>
      </c>
      <c r="L1190" s="49">
        <v>7.4235934433699926</v>
      </c>
      <c r="M1190" s="49">
        <v>7.1796430649921232</v>
      </c>
      <c r="N1190" s="49">
        <v>6.9687804059132743</v>
      </c>
      <c r="O1190" s="49">
        <v>6.779500366017686</v>
      </c>
      <c r="P1190" s="49">
        <v>6.6069832782633684</v>
      </c>
      <c r="Q1190" s="49">
        <v>6.4482463096551061</v>
      </c>
      <c r="R1190" s="49">
        <v>6.3022459609437878</v>
      </c>
      <c r="S1190" s="49">
        <v>6.1642779739974447</v>
      </c>
      <c r="T1190" s="49">
        <v>6.0346560154124207</v>
      </c>
      <c r="U1190" s="49">
        <v>5.9139193017109566</v>
      </c>
      <c r="V1190" s="49">
        <v>5.796168629506961</v>
      </c>
      <c r="W1190" s="49">
        <v>5.6624079853311091</v>
      </c>
      <c r="X1190" s="49">
        <v>5.534986492790833</v>
      </c>
      <c r="Y1190" s="49">
        <v>5.4161220542607627</v>
      </c>
      <c r="Z1190" s="49">
        <v>5.3102155837696916</v>
      </c>
      <c r="AA1190" s="49">
        <v>5.1533446192330166</v>
      </c>
      <c r="AB1190" s="49">
        <v>5.0464541994102916</v>
      </c>
      <c r="AC1190" s="49">
        <v>4.9454680568080889</v>
      </c>
      <c r="AD1190" s="49">
        <v>4.8496432391364852</v>
      </c>
      <c r="AE1190" s="49">
        <v>4.7583704558704509</v>
      </c>
      <c r="AF1190" s="50">
        <v>4.6711439344925179</v>
      </c>
    </row>
    <row r="1191" spans="1:32" hidden="1">
      <c r="A1191" s="49" t="s">
        <v>1506</v>
      </c>
      <c r="B1191" s="49">
        <v>2.870627899006831</v>
      </c>
      <c r="C1191" s="49">
        <v>2.7288945314563251</v>
      </c>
      <c r="D1191" s="49">
        <v>2.609687306678341</v>
      </c>
      <c r="E1191" s="49">
        <v>2.50642772006776</v>
      </c>
      <c r="F1191" s="49">
        <v>2.414985973179494</v>
      </c>
      <c r="G1191" s="49">
        <v>2.3326168952874129</v>
      </c>
      <c r="H1191" s="49">
        <v>2.2574125728027519</v>
      </c>
      <c r="I1191" s="49">
        <v>2.1879987505958169</v>
      </c>
      <c r="J1191" s="49">
        <v>2.1233561023970768</v>
      </c>
      <c r="K1191" s="49">
        <v>2.062709793236368</v>
      </c>
      <c r="L1191" s="49">
        <v>2.005458443683394</v>
      </c>
      <c r="M1191" s="49">
        <v>1.937400689223193</v>
      </c>
      <c r="N1191" s="49">
        <v>1.8741703397235141</v>
      </c>
      <c r="O1191" s="49">
        <v>1.8142538662395089</v>
      </c>
      <c r="P1191" s="49">
        <v>1.757347360011432</v>
      </c>
      <c r="Q1191" s="49">
        <v>1.7024959267186781</v>
      </c>
      <c r="R1191" s="49">
        <v>1.6491194803598459</v>
      </c>
      <c r="S1191" s="49">
        <v>1.598355197626637</v>
      </c>
      <c r="T1191" s="49">
        <v>1.5493386905341939</v>
      </c>
      <c r="U1191" s="49">
        <v>1.5021884737090201</v>
      </c>
      <c r="V1191" s="49">
        <v>1.456212794022405</v>
      </c>
      <c r="W1191" s="49">
        <v>1.4100418498278491</v>
      </c>
      <c r="X1191" s="49">
        <v>1.36459912566343</v>
      </c>
      <c r="Y1191" s="49">
        <v>1.320876204198379</v>
      </c>
      <c r="Z1191" s="49">
        <v>1.2825256662022779</v>
      </c>
      <c r="AA1191" s="49">
        <v>1.2220340164428809</v>
      </c>
      <c r="AB1191" s="49">
        <v>1.1800859753531341</v>
      </c>
      <c r="AC1191" s="49">
        <v>1.139663814867363</v>
      </c>
      <c r="AD1191" s="49">
        <v>1.100601740640029</v>
      </c>
      <c r="AE1191" s="49">
        <v>1.0627603272316131</v>
      </c>
      <c r="AF1191" s="50">
        <v>1.026021252525249</v>
      </c>
    </row>
    <row r="1192" spans="1:32" hidden="1">
      <c r="A1192" s="49" t="s">
        <v>1507</v>
      </c>
      <c r="B1192" s="49">
        <v>3.0031509799830491</v>
      </c>
      <c r="C1192" s="49">
        <v>2.8544266921332779</v>
      </c>
      <c r="D1192" s="49">
        <v>2.7293770532734269</v>
      </c>
      <c r="E1192" s="49">
        <v>2.6210910521681452</v>
      </c>
      <c r="F1192" s="49">
        <v>2.5252303729759569</v>
      </c>
      <c r="G1192" s="49">
        <v>2.4389113591938369</v>
      </c>
      <c r="H1192" s="49">
        <v>2.3601299113222942</v>
      </c>
      <c r="I1192" s="49">
        <v>2.2874425203454272</v>
      </c>
      <c r="J1192" s="49">
        <v>2.219778499007877</v>
      </c>
      <c r="K1192" s="49">
        <v>2.156323963883743</v>
      </c>
      <c r="L1192" s="49">
        <v>2.0964472133800118</v>
      </c>
      <c r="M1192" s="49">
        <v>2.0252267678408908</v>
      </c>
      <c r="N1192" s="49">
        <v>1.95909577036059</v>
      </c>
      <c r="O1192" s="49">
        <v>1.8964556716709571</v>
      </c>
      <c r="P1192" s="49">
        <v>1.8369846422007641</v>
      </c>
      <c r="Q1192" s="49">
        <v>1.779674625756438</v>
      </c>
      <c r="R1192" s="49">
        <v>1.723913367675201</v>
      </c>
      <c r="S1192" s="49">
        <v>1.670899161142346</v>
      </c>
      <c r="T1192" s="49">
        <v>1.6197200118264949</v>
      </c>
      <c r="U1192" s="49">
        <v>1.5705002459998689</v>
      </c>
      <c r="V1192" s="49">
        <v>1.5225104263116349</v>
      </c>
      <c r="W1192" s="49">
        <v>1.474310287055502</v>
      </c>
      <c r="X1192" s="49">
        <v>1.4268713577434089</v>
      </c>
      <c r="Y1192" s="49">
        <v>1.3812380276226459</v>
      </c>
      <c r="Z1192" s="49">
        <v>1.341256824831949</v>
      </c>
      <c r="AA1192" s="49">
        <v>1.277952183710648</v>
      </c>
      <c r="AB1192" s="49">
        <v>1.2341714331940841</v>
      </c>
      <c r="AC1192" s="49">
        <v>1.1919914372123179</v>
      </c>
      <c r="AD1192" s="49">
        <v>1.151237348299974</v>
      </c>
      <c r="AE1192" s="49">
        <v>1.1117621336369481</v>
      </c>
      <c r="AF1192" s="50">
        <v>1.073441020697691</v>
      </c>
    </row>
    <row r="1193" spans="1:32" hidden="1">
      <c r="A1193" s="49" t="s">
        <v>1508</v>
      </c>
      <c r="B1193" s="49">
        <v>3.532714198738931</v>
      </c>
      <c r="C1193" s="49">
        <v>3.354906201213478</v>
      </c>
      <c r="D1193" s="49">
        <v>3.2058366905665889</v>
      </c>
      <c r="E1193" s="49">
        <v>3.0771025510924339</v>
      </c>
      <c r="F1193" s="49">
        <v>2.9634281930896589</v>
      </c>
      <c r="G1193" s="49">
        <v>2.861306626809585</v>
      </c>
      <c r="H1193" s="49">
        <v>2.7683003788323952</v>
      </c>
      <c r="I1193" s="49">
        <v>2.6826537231646568</v>
      </c>
      <c r="J1193" s="49">
        <v>2.6030643869864289</v>
      </c>
      <c r="K1193" s="49">
        <v>2.5285424786927191</v>
      </c>
      <c r="L1193" s="49">
        <v>2.458319742139341</v>
      </c>
      <c r="M1193" s="49">
        <v>2.3745487264620819</v>
      </c>
      <c r="N1193" s="49">
        <v>2.296877569417846</v>
      </c>
      <c r="O1193" s="49">
        <v>2.223386250614007</v>
      </c>
      <c r="P1193" s="49">
        <v>2.1536898835086431</v>
      </c>
      <c r="Q1193" s="49">
        <v>2.0865770878819072</v>
      </c>
      <c r="R1193" s="49">
        <v>2.021312076439528</v>
      </c>
      <c r="S1193" s="49">
        <v>1.9593391573962999</v>
      </c>
      <c r="T1193" s="49">
        <v>1.899561596640774</v>
      </c>
      <c r="U1193" s="49">
        <v>1.842130460343179</v>
      </c>
      <c r="V1193" s="49">
        <v>1.786167968374013</v>
      </c>
      <c r="W1193" s="49">
        <v>1.729891279540515</v>
      </c>
      <c r="X1193" s="49">
        <v>1.674528329046616</v>
      </c>
      <c r="Y1193" s="49">
        <v>1.621340333198187</v>
      </c>
      <c r="Z1193" s="49">
        <v>1.5749743770812741</v>
      </c>
      <c r="AA1193" s="49">
        <v>1.500436139216758</v>
      </c>
      <c r="AB1193" s="49">
        <v>1.449470663130124</v>
      </c>
      <c r="AC1193" s="49">
        <v>1.400438698863925</v>
      </c>
      <c r="AD1193" s="49">
        <v>1.353131064826395</v>
      </c>
      <c r="AE1193" s="49">
        <v>1.3073718820519979</v>
      </c>
      <c r="AF1193" s="50">
        <v>1.2630119224530061</v>
      </c>
    </row>
    <row r="1194" spans="1:32" hidden="1">
      <c r="A1194" s="49" t="s">
        <v>1509</v>
      </c>
      <c r="B1194" s="49">
        <v>4.1108845337877344</v>
      </c>
      <c r="C1194" s="49">
        <v>3.91903646013286</v>
      </c>
      <c r="D1194" s="49">
        <v>3.7360637784755228</v>
      </c>
      <c r="E1194" s="49">
        <v>3.5596620457927228</v>
      </c>
      <c r="F1194" s="49">
        <v>3.3881748092116011</v>
      </c>
      <c r="G1194" s="49">
        <v>3.2203660120487361</v>
      </c>
      <c r="H1194" s="49">
        <v>3.0552833248286961</v>
      </c>
      <c r="I1194" s="49">
        <v>2.8921721312398279</v>
      </c>
      <c r="J1194" s="49">
        <v>2.7304192316731299</v>
      </c>
      <c r="K1194" s="49">
        <v>2.569514748020131</v>
      </c>
      <c r="L1194" s="49">
        <v>2.409025589424838</v>
      </c>
      <c r="M1194" s="49">
        <v>2.3558555735508202</v>
      </c>
      <c r="N1194" s="49">
        <v>2.3143024362036519</v>
      </c>
      <c r="O1194" s="49">
        <v>2.2740325356047961</v>
      </c>
      <c r="P1194" s="49">
        <v>2.2351281513439378</v>
      </c>
      <c r="Q1194" s="49">
        <v>2.1979591852650038</v>
      </c>
      <c r="R1194" s="49">
        <v>2.1613954184220918</v>
      </c>
      <c r="S1194" s="49">
        <v>2.125620389165793</v>
      </c>
      <c r="T1194" s="49">
        <v>2.092607106235719</v>
      </c>
      <c r="U1194" s="49">
        <v>2.059203580920232</v>
      </c>
      <c r="V1194" s="49">
        <v>2.0256390491301408</v>
      </c>
      <c r="W1194" s="49">
        <v>1.9964099565905069</v>
      </c>
      <c r="X1194" s="49">
        <v>1.9683287412048029</v>
      </c>
      <c r="Y1194" s="49">
        <v>1.9407877277446499</v>
      </c>
      <c r="Z1194" s="49">
        <v>1.9169640311942009</v>
      </c>
      <c r="AA1194" s="49">
        <v>1.8648331363745181</v>
      </c>
      <c r="AB1194" s="49">
        <v>1.8348876218676891</v>
      </c>
      <c r="AC1194" s="49">
        <v>1.805848190706302</v>
      </c>
      <c r="AD1194" s="49">
        <v>1.777630839667026</v>
      </c>
      <c r="AE1194" s="49">
        <v>1.750162500257739</v>
      </c>
      <c r="AF1194" s="50">
        <v>1.723379236610608</v>
      </c>
    </row>
    <row r="1195" spans="1:32" hidden="1">
      <c r="A1195" s="49" t="s">
        <v>1510</v>
      </c>
      <c r="B1195" s="49">
        <v>5.0319657135252127</v>
      </c>
      <c r="C1195" s="49">
        <v>4.8047897185464947</v>
      </c>
      <c r="D1195" s="49">
        <v>4.5889388502598703</v>
      </c>
      <c r="E1195" s="49">
        <v>4.3813822498082793</v>
      </c>
      <c r="F1195" s="49">
        <v>4.1799325607748612</v>
      </c>
      <c r="G1195" s="49">
        <v>3.9829486946725519</v>
      </c>
      <c r="H1195" s="49">
        <v>3.7891572404722349</v>
      </c>
      <c r="I1195" s="49">
        <v>3.5975399602088092</v>
      </c>
      <c r="J1195" s="49">
        <v>3.4072600428644959</v>
      </c>
      <c r="K1195" s="49">
        <v>3.2176120835269142</v>
      </c>
      <c r="L1195" s="49">
        <v>3.0279871180125761</v>
      </c>
      <c r="M1195" s="49">
        <v>2.9610062041886009</v>
      </c>
      <c r="N1195" s="49">
        <v>2.9090717175512149</v>
      </c>
      <c r="O1195" s="49">
        <v>2.8587944242376642</v>
      </c>
      <c r="P1195" s="49">
        <v>2.8102812077865682</v>
      </c>
      <c r="Q1195" s="49">
        <v>2.76401174181481</v>
      </c>
      <c r="R1195" s="49">
        <v>2.7185214935867168</v>
      </c>
      <c r="S1195" s="49">
        <v>2.674048484139337</v>
      </c>
      <c r="T1195" s="49">
        <v>2.633150337528321</v>
      </c>
      <c r="U1195" s="49">
        <v>2.591741708254975</v>
      </c>
      <c r="V1195" s="49">
        <v>2.5501197034592109</v>
      </c>
      <c r="W1195" s="49">
        <v>2.514111837067134</v>
      </c>
      <c r="X1195" s="49">
        <v>2.4795809176157531</v>
      </c>
      <c r="Y1195" s="49">
        <v>2.445739024520154</v>
      </c>
      <c r="Z1195" s="49">
        <v>2.416703404290292</v>
      </c>
      <c r="AA1195" s="49">
        <v>2.3509737252598071</v>
      </c>
      <c r="AB1195" s="49">
        <v>2.3139846812001221</v>
      </c>
      <c r="AC1195" s="49">
        <v>2.278158904151947</v>
      </c>
      <c r="AD1195" s="49">
        <v>2.2433872811148552</v>
      </c>
      <c r="AE1195" s="49">
        <v>2.2095748923929892</v>
      </c>
      <c r="AF1195" s="50">
        <v>2.176638672355391</v>
      </c>
    </row>
    <row r="1196" spans="1:32" hidden="1">
      <c r="A1196" s="49" t="s">
        <v>1511</v>
      </c>
      <c r="B1196" s="49">
        <v>6.4716475773697191</v>
      </c>
      <c r="C1196" s="49">
        <v>6.1886012573089593</v>
      </c>
      <c r="D1196" s="49">
        <v>5.920838496035179</v>
      </c>
      <c r="E1196" s="49">
        <v>5.664214309867349</v>
      </c>
      <c r="F1196" s="49">
        <v>5.4157280878371452</v>
      </c>
      <c r="G1196" s="49">
        <v>5.1731189484551976</v>
      </c>
      <c r="H1196" s="49">
        <v>4.9346224444203433</v>
      </c>
      <c r="I1196" s="49">
        <v>4.6988171129531029</v>
      </c>
      <c r="J1196" s="49">
        <v>4.4645236905707328</v>
      </c>
      <c r="K1196" s="49">
        <v>4.2307365350736736</v>
      </c>
      <c r="L1196" s="49">
        <v>3.996575452134782</v>
      </c>
      <c r="M1196" s="49">
        <v>3.908007537978746</v>
      </c>
      <c r="N1196" s="49">
        <v>3.839871094909753</v>
      </c>
      <c r="O1196" s="49">
        <v>3.773972922810191</v>
      </c>
      <c r="P1196" s="49">
        <v>3.710457550647003</v>
      </c>
      <c r="Q1196" s="49">
        <v>3.6499756756981991</v>
      </c>
      <c r="R1196" s="49">
        <v>3.5905377887367389</v>
      </c>
      <c r="S1196" s="49">
        <v>3.5324667934073588</v>
      </c>
      <c r="T1196" s="49">
        <v>3.479234338287335</v>
      </c>
      <c r="U1196" s="49">
        <v>3.4252935620449581</v>
      </c>
      <c r="V1196" s="49">
        <v>3.3710480397325422</v>
      </c>
      <c r="W1196" s="49">
        <v>3.3244077068112148</v>
      </c>
      <c r="X1196" s="49">
        <v>3.2797602991130832</v>
      </c>
      <c r="Y1196" s="49">
        <v>3.2360362853493849</v>
      </c>
      <c r="Z1196" s="49">
        <v>3.1988223107538349</v>
      </c>
      <c r="AA1196" s="49">
        <v>3.1118071898215498</v>
      </c>
      <c r="AB1196" s="49">
        <v>3.0637797919270482</v>
      </c>
      <c r="AC1196" s="49">
        <v>3.017319272797232</v>
      </c>
      <c r="AD1196" s="49">
        <v>2.9722773217575278</v>
      </c>
      <c r="AE1196" s="49">
        <v>2.9285249046464661</v>
      </c>
      <c r="AF1196" s="50">
        <v>2.8859490864671038</v>
      </c>
    </row>
    <row r="1197" spans="1:32" hidden="1">
      <c r="A1197" s="49" t="s">
        <v>1512</v>
      </c>
      <c r="B1197" s="49">
        <v>9.0937631359232434</v>
      </c>
      <c r="C1197" s="49">
        <v>8.6532658571447225</v>
      </c>
      <c r="D1197" s="49">
        <v>8.2511113357681172</v>
      </c>
      <c r="E1197" s="49">
        <v>7.8748818696511034</v>
      </c>
      <c r="F1197" s="49">
        <v>7.5166846813821699</v>
      </c>
      <c r="G1197" s="49">
        <v>7.1711591600811184</v>
      </c>
      <c r="H1197" s="49">
        <v>6.834464818642104</v>
      </c>
      <c r="I1197" s="49">
        <v>6.5037233811470019</v>
      </c>
      <c r="J1197" s="49">
        <v>6.1766907290976691</v>
      </c>
      <c r="K1197" s="49">
        <v>5.851553586678282</v>
      </c>
      <c r="L1197" s="49">
        <v>5.5267977971161404</v>
      </c>
      <c r="M1197" s="49">
        <v>5.3718855964124508</v>
      </c>
      <c r="N1197" s="49">
        <v>5.2377147338145207</v>
      </c>
      <c r="O1197" s="49">
        <v>5.1168987866240387</v>
      </c>
      <c r="P1197" s="49">
        <v>5.0063845735401662</v>
      </c>
      <c r="Q1197" s="49">
        <v>4.9042988546673607</v>
      </c>
      <c r="R1197" s="49">
        <v>4.8100363927618286</v>
      </c>
      <c r="S1197" s="49">
        <v>4.7205325112254544</v>
      </c>
      <c r="T1197" s="49">
        <v>4.6360514915129691</v>
      </c>
      <c r="U1197" s="49">
        <v>4.5570117223347752</v>
      </c>
      <c r="V1197" s="49">
        <v>4.4794864810407269</v>
      </c>
      <c r="W1197" s="49">
        <v>4.3906306816167611</v>
      </c>
      <c r="X1197" s="49">
        <v>4.3055267532698576</v>
      </c>
      <c r="Y1197" s="49">
        <v>4.2257240048592646</v>
      </c>
      <c r="Z1197" s="49">
        <v>4.1542783005719297</v>
      </c>
      <c r="AA1197" s="49">
        <v>4.0474964382385403</v>
      </c>
      <c r="AB1197" s="49">
        <v>3.9744038413876752</v>
      </c>
      <c r="AC1197" s="49">
        <v>3.9049369918084289</v>
      </c>
      <c r="AD1197" s="49">
        <v>3.8386178806736782</v>
      </c>
      <c r="AE1197" s="49">
        <v>3.7750553318642481</v>
      </c>
      <c r="AF1197" s="50">
        <v>3.7139253489586621</v>
      </c>
    </row>
    <row r="1198" spans="1:32" hidden="1">
      <c r="A1198" s="49" t="s">
        <v>1513</v>
      </c>
      <c r="B1198" s="49">
        <v>10.89194444450184</v>
      </c>
      <c r="C1198" s="49">
        <v>10.377942889793511</v>
      </c>
      <c r="D1198" s="49">
        <v>9.9141914301114227</v>
      </c>
      <c r="E1198" s="49">
        <v>9.4848706700907286</v>
      </c>
      <c r="F1198" s="49">
        <v>9.0799596730985499</v>
      </c>
      <c r="G1198" s="49">
        <v>8.6926843268276777</v>
      </c>
      <c r="H1198" s="49">
        <v>8.3182219619485913</v>
      </c>
      <c r="I1198" s="49">
        <v>7.9529876429031834</v>
      </c>
      <c r="J1198" s="49">
        <v>7.5942148677103711</v>
      </c>
      <c r="K1198" s="49">
        <v>7.2396960525527696</v>
      </c>
      <c r="L1198" s="49">
        <v>6.8876147493044444</v>
      </c>
      <c r="M1198" s="49">
        <v>6.6919893132486958</v>
      </c>
      <c r="N1198" s="49">
        <v>6.5234711561083891</v>
      </c>
      <c r="O1198" s="49">
        <v>6.3724003912171741</v>
      </c>
      <c r="P1198" s="49">
        <v>6.2347853996170564</v>
      </c>
      <c r="Q1198" s="49">
        <v>6.1081776934431273</v>
      </c>
      <c r="R1198" s="49">
        <v>5.9917878716299677</v>
      </c>
      <c r="S1198" s="49">
        <v>5.8816063290108644</v>
      </c>
      <c r="T1198" s="49">
        <v>5.7779807545156459</v>
      </c>
      <c r="U1198" s="49">
        <v>5.6814607585930768</v>
      </c>
      <c r="V1198" s="49">
        <v>5.586905961298462</v>
      </c>
      <c r="W1198" s="49">
        <v>5.4774280122870991</v>
      </c>
      <c r="X1198" s="49">
        <v>5.3728516058471012</v>
      </c>
      <c r="Y1198" s="49">
        <v>5.2752089435145884</v>
      </c>
      <c r="Z1198" s="49">
        <v>5.1885077312821686</v>
      </c>
      <c r="AA1198" s="49">
        <v>5.0554888642930376</v>
      </c>
      <c r="AB1198" s="49">
        <v>4.9666094159529726</v>
      </c>
      <c r="AC1198" s="49">
        <v>4.8824767627540924</v>
      </c>
      <c r="AD1198" s="49">
        <v>4.8024664986766394</v>
      </c>
      <c r="AE1198" s="49">
        <v>4.7260677114334726</v>
      </c>
      <c r="AF1198" s="50">
        <v>4.6528572923682194</v>
      </c>
    </row>
    <row r="1199" spans="1:32" hidden="1">
      <c r="A1199" s="49" t="s">
        <v>1514</v>
      </c>
      <c r="B1199" s="49">
        <v>5.7937113064000947</v>
      </c>
      <c r="C1199" s="49">
        <v>5.3957305508065119</v>
      </c>
      <c r="D1199" s="49">
        <v>5.0232398343579394</v>
      </c>
      <c r="E1199" s="49">
        <v>4.6682798380430022</v>
      </c>
      <c r="F1199" s="49">
        <v>4.3258132827232556</v>
      </c>
      <c r="G1199" s="49">
        <v>3.9924583507965541</v>
      </c>
      <c r="H1199" s="49">
        <v>3.6658358979267969</v>
      </c>
      <c r="I1199" s="49">
        <v>3.3442066816976128</v>
      </c>
      <c r="J1199" s="49">
        <v>3.0262573720492858</v>
      </c>
      <c r="K1199" s="49">
        <v>2.7109680528685201</v>
      </c>
      <c r="L1199" s="49">
        <v>2.397526809496112</v>
      </c>
      <c r="M1199" s="49">
        <v>2.3344098672844451</v>
      </c>
      <c r="N1199" s="49">
        <v>2.275335829743506</v>
      </c>
      <c r="O1199" s="49">
        <v>2.2189520542104599</v>
      </c>
      <c r="P1199" s="49">
        <v>2.165012130623714</v>
      </c>
      <c r="Q1199" s="49">
        <v>2.112655395540715</v>
      </c>
      <c r="R1199" s="49">
        <v>2.061359589770277</v>
      </c>
      <c r="S1199" s="49">
        <v>2.0122147357654039</v>
      </c>
      <c r="T1199" s="49">
        <v>1.9644308938627919</v>
      </c>
      <c r="U1199" s="49">
        <v>1.918140313946785</v>
      </c>
      <c r="V1199" s="49">
        <v>1.8727033687112831</v>
      </c>
      <c r="W1199" s="49">
        <v>1.826756300418295</v>
      </c>
      <c r="X1199" s="49">
        <v>1.7812740062734149</v>
      </c>
      <c r="Y1199" s="49">
        <v>1.737223045744515</v>
      </c>
      <c r="Z1199" s="49">
        <v>1.6981658984145089</v>
      </c>
      <c r="AA1199" s="49">
        <v>1.637374964765524</v>
      </c>
      <c r="AB1199" s="49">
        <v>1.59436626696341</v>
      </c>
      <c r="AC1199" s="49">
        <v>1.5526525963724129</v>
      </c>
      <c r="AD1199" s="49">
        <v>1.51208835820159</v>
      </c>
      <c r="AE1199" s="49">
        <v>1.4725515077199991</v>
      </c>
      <c r="AF1199" s="50">
        <v>1.433938824984204</v>
      </c>
    </row>
    <row r="1200" spans="1:32" hidden="1">
      <c r="A1200" s="49" t="s">
        <v>1515</v>
      </c>
      <c r="B1200" s="49">
        <v>6.0132080880809786</v>
      </c>
      <c r="C1200" s="49">
        <v>5.6004319231437272</v>
      </c>
      <c r="D1200" s="49">
        <v>5.2141718199932559</v>
      </c>
      <c r="E1200" s="49">
        <v>4.8462216395862789</v>
      </c>
      <c r="F1200" s="49">
        <v>4.4913920469612156</v>
      </c>
      <c r="G1200" s="49">
        <v>4.1462027674481243</v>
      </c>
      <c r="H1200" s="49">
        <v>3.8082086721882091</v>
      </c>
      <c r="I1200" s="49">
        <v>3.4756253196491369</v>
      </c>
      <c r="J1200" s="49">
        <v>3.1471081066658928</v>
      </c>
      <c r="K1200" s="49">
        <v>2.8216155472728972</v>
      </c>
      <c r="L1200" s="49">
        <v>2.4983211568068362</v>
      </c>
      <c r="M1200" s="49">
        <v>2.4323643481799482</v>
      </c>
      <c r="N1200" s="49">
        <v>2.3706716073615941</v>
      </c>
      <c r="O1200" s="49">
        <v>2.311815529876236</v>
      </c>
      <c r="P1200" s="49">
        <v>2.255536276772339</v>
      </c>
      <c r="Q1200" s="49">
        <v>2.2009255390101221</v>
      </c>
      <c r="R1200" s="49">
        <v>2.147432135885555</v>
      </c>
      <c r="S1200" s="49">
        <v>2.096206924835883</v>
      </c>
      <c r="T1200" s="49">
        <v>2.0464161423837819</v>
      </c>
      <c r="U1200" s="49">
        <v>1.9981995488836839</v>
      </c>
      <c r="V1200" s="49">
        <v>1.95088196136714</v>
      </c>
      <c r="W1200" s="49">
        <v>1.9030239464131411</v>
      </c>
      <c r="X1200" s="49">
        <v>1.855654520803881</v>
      </c>
      <c r="Y1200" s="49">
        <v>1.809794602034998</v>
      </c>
      <c r="Z1200" s="49">
        <v>1.7692074114667751</v>
      </c>
      <c r="AA1200" s="49">
        <v>1.7056610847844751</v>
      </c>
      <c r="AB1200" s="49">
        <v>1.6608951902538069</v>
      </c>
      <c r="AC1200" s="49">
        <v>1.6174957506938239</v>
      </c>
      <c r="AD1200" s="49">
        <v>1.5753092941285589</v>
      </c>
      <c r="AE1200" s="49">
        <v>1.534207175280601</v>
      </c>
      <c r="AF1200" s="50">
        <v>1.4940805938018951</v>
      </c>
    </row>
    <row r="1201" spans="1:32" hidden="1">
      <c r="A1201" s="49" t="s">
        <v>1516</v>
      </c>
      <c r="B1201" s="49">
        <v>6.8688481156584524</v>
      </c>
      <c r="C1201" s="49">
        <v>6.401014734192394</v>
      </c>
      <c r="D1201" s="49">
        <v>5.9646490285909657</v>
      </c>
      <c r="E1201" s="49">
        <v>5.5497508927752666</v>
      </c>
      <c r="F1201" s="49">
        <v>5.1499846560375673</v>
      </c>
      <c r="G1201" s="49">
        <v>4.7610899409484233</v>
      </c>
      <c r="H1201" s="49">
        <v>4.3800626605055557</v>
      </c>
      <c r="I1201" s="49">
        <v>4.0046998806163812</v>
      </c>
      <c r="J1201" s="49">
        <v>3.6333313344217979</v>
      </c>
      <c r="K1201" s="49">
        <v>3.26465316071718</v>
      </c>
      <c r="L1201" s="49">
        <v>2.8976207013694122</v>
      </c>
      <c r="M1201" s="49">
        <v>2.82057129692154</v>
      </c>
      <c r="N1201" s="49">
        <v>2.7486159676399282</v>
      </c>
      <c r="O1201" s="49">
        <v>2.680047251933384</v>
      </c>
      <c r="P1201" s="49">
        <v>2.6145561308402852</v>
      </c>
      <c r="Q1201" s="49">
        <v>2.5510553061155048</v>
      </c>
      <c r="R1201" s="49">
        <v>2.4888848536573849</v>
      </c>
      <c r="S1201" s="49">
        <v>2.4294270551131709</v>
      </c>
      <c r="T1201" s="49">
        <v>2.3716829223226781</v>
      </c>
      <c r="U1201" s="49">
        <v>2.3158215146501089</v>
      </c>
      <c r="V1201" s="49">
        <v>2.261033139231325</v>
      </c>
      <c r="W1201" s="49">
        <v>2.2056004329700758</v>
      </c>
      <c r="X1201" s="49">
        <v>2.1507460590824938</v>
      </c>
      <c r="Y1201" s="49">
        <v>2.0976947992607071</v>
      </c>
      <c r="Z1201" s="49">
        <v>2.050959505713168</v>
      </c>
      <c r="AA1201" s="49">
        <v>1.9766780429052</v>
      </c>
      <c r="AB1201" s="49">
        <v>1.924916204397733</v>
      </c>
      <c r="AC1201" s="49">
        <v>1.8747825229623509</v>
      </c>
      <c r="AD1201" s="49">
        <v>1.82609172491436</v>
      </c>
      <c r="AE1201" s="49">
        <v>1.7786885099183369</v>
      </c>
      <c r="AF1201" s="50">
        <v>1.732441537729007</v>
      </c>
    </row>
    <row r="1202" spans="1:32" hidden="1">
      <c r="A1202" s="49" t="s">
        <v>1517</v>
      </c>
      <c r="B1202" s="49">
        <v>5.2658772248356804</v>
      </c>
      <c r="C1202" s="49">
        <v>5.1124259200073601</v>
      </c>
      <c r="D1202" s="49">
        <v>4.9762904886607764</v>
      </c>
      <c r="E1202" s="49">
        <v>4.8536745942053923</v>
      </c>
      <c r="F1202" s="49">
        <v>4.7418878194785741</v>
      </c>
      <c r="G1202" s="49">
        <v>4.6389580964609447</v>
      </c>
      <c r="H1202" s="49">
        <v>4.5433993339865042</v>
      </c>
      <c r="I1202" s="49">
        <v>4.454065444545023</v>
      </c>
      <c r="J1202" s="49">
        <v>4.3700550263006122</v>
      </c>
      <c r="K1202" s="49">
        <v>4.2906470546474296</v>
      </c>
      <c r="L1202" s="49">
        <v>4.2152562645114431</v>
      </c>
      <c r="M1202" s="49">
        <v>4.1036235094908138</v>
      </c>
      <c r="N1202" s="49">
        <v>4.0150582164312878</v>
      </c>
      <c r="O1202" s="49">
        <v>3.9294990142759132</v>
      </c>
      <c r="P1202" s="49">
        <v>3.847067109246793</v>
      </c>
      <c r="Q1202" s="49">
        <v>3.7684290849135791</v>
      </c>
      <c r="R1202" s="49">
        <v>3.6913988902648498</v>
      </c>
      <c r="S1202" s="49">
        <v>3.61630312940623</v>
      </c>
      <c r="T1202" s="49">
        <v>3.5468303010522089</v>
      </c>
      <c r="U1202" s="49">
        <v>3.4770085548394309</v>
      </c>
      <c r="V1202" s="49">
        <v>3.40726762600314</v>
      </c>
      <c r="W1202" s="49">
        <v>3.3463459414200361</v>
      </c>
      <c r="X1202" s="49">
        <v>3.2878547014574449</v>
      </c>
      <c r="Y1202" s="49">
        <v>3.2306427855127602</v>
      </c>
      <c r="Z1202" s="49">
        <v>3.180549033194469</v>
      </c>
      <c r="AA1202" s="49">
        <v>3.078681316809011</v>
      </c>
      <c r="AB1202" s="49">
        <v>3.0179815906188461</v>
      </c>
      <c r="AC1202" s="49">
        <v>2.9592141433964612</v>
      </c>
      <c r="AD1202" s="49">
        <v>2.9022040403781508</v>
      </c>
      <c r="AE1202" s="49">
        <v>2.846798451547214</v>
      </c>
      <c r="AF1202" s="50">
        <v>2.7928630287327478</v>
      </c>
    </row>
    <row r="1203" spans="1:32" hidden="1">
      <c r="A1203" s="49" t="s">
        <v>1518</v>
      </c>
      <c r="B1203" s="49">
        <v>8.4608051137058684</v>
      </c>
      <c r="C1203" s="49">
        <v>8.1548462570840172</v>
      </c>
      <c r="D1203" s="49">
        <v>7.8989524681187842</v>
      </c>
      <c r="E1203" s="49">
        <v>7.6786520980739184</v>
      </c>
      <c r="F1203" s="49">
        <v>7.4848788356535749</v>
      </c>
      <c r="G1203" s="49">
        <v>7.3115956494539516</v>
      </c>
      <c r="H1203" s="49">
        <v>7.154590293427237</v>
      </c>
      <c r="I1203" s="49">
        <v>7.0108129031018054</v>
      </c>
      <c r="J1203" s="49">
        <v>6.8779878180613139</v>
      </c>
      <c r="K1203" s="49">
        <v>6.7543741897792238</v>
      </c>
      <c r="L1203" s="49">
        <v>6.6386120160963289</v>
      </c>
      <c r="M1203" s="49">
        <v>6.4207702248984484</v>
      </c>
      <c r="N1203" s="49">
        <v>6.2320846330763047</v>
      </c>
      <c r="O1203" s="49">
        <v>6.0624266447784843</v>
      </c>
      <c r="P1203" s="49">
        <v>5.9075527775651961</v>
      </c>
      <c r="Q1203" s="49">
        <v>5.7648365595295186</v>
      </c>
      <c r="R1203" s="49">
        <v>5.6333586297406164</v>
      </c>
      <c r="S1203" s="49">
        <v>5.5089776266889849</v>
      </c>
      <c r="T1203" s="49">
        <v>5.3919689577355658</v>
      </c>
      <c r="U1203" s="49">
        <v>5.2828065343872757</v>
      </c>
      <c r="V1203" s="49">
        <v>5.1762976455487104</v>
      </c>
      <c r="W1203" s="49">
        <v>5.0557697286434067</v>
      </c>
      <c r="X1203" s="49">
        <v>4.9408264743493344</v>
      </c>
      <c r="Y1203" s="49">
        <v>4.8334173161524463</v>
      </c>
      <c r="Z1203" s="49">
        <v>4.7374111872385933</v>
      </c>
      <c r="AA1203" s="49">
        <v>4.5965767447665042</v>
      </c>
      <c r="AB1203" s="49">
        <v>4.4997123037925846</v>
      </c>
      <c r="AC1203" s="49">
        <v>4.4080411635975008</v>
      </c>
      <c r="AD1203" s="49">
        <v>4.3209080935755164</v>
      </c>
      <c r="AE1203" s="49">
        <v>4.2377756610644619</v>
      </c>
      <c r="AF1203" s="50">
        <v>4.1581976670603034</v>
      </c>
    </row>
    <row r="1204" spans="1:32" hidden="1">
      <c r="A1204" s="49" t="s">
        <v>1519</v>
      </c>
      <c r="B1204" s="49">
        <v>10.49555316300027</v>
      </c>
      <c r="C1204" s="49">
        <v>10.111743926833659</v>
      </c>
      <c r="D1204" s="49">
        <v>9.7918188220986444</v>
      </c>
      <c r="E1204" s="49">
        <v>9.5173034412396333</v>
      </c>
      <c r="F1204" s="49">
        <v>9.276623882897729</v>
      </c>
      <c r="G1204" s="49">
        <v>9.0620734487937078</v>
      </c>
      <c r="H1204" s="49">
        <v>8.8682749730899424</v>
      </c>
      <c r="I1204" s="49">
        <v>8.691335191340583</v>
      </c>
      <c r="J1204" s="49">
        <v>8.5283491897482779</v>
      </c>
      <c r="K1204" s="49">
        <v>8.3770947953395414</v>
      </c>
      <c r="L1204" s="49">
        <v>8.2358360225998428</v>
      </c>
      <c r="M1204" s="49">
        <v>7.9648828319342133</v>
      </c>
      <c r="N1204" s="49">
        <v>7.7310820859383451</v>
      </c>
      <c r="O1204" s="49">
        <v>7.5215056557823869</v>
      </c>
      <c r="P1204" s="49">
        <v>7.3307382801812002</v>
      </c>
      <c r="Q1204" s="49">
        <v>7.1554287841853608</v>
      </c>
      <c r="R1204" s="49">
        <v>6.994405439533713</v>
      </c>
      <c r="S1204" s="49">
        <v>6.8423819712756737</v>
      </c>
      <c r="T1204" s="49">
        <v>6.699711699012572</v>
      </c>
      <c r="U1204" s="49">
        <v>6.5670014716346357</v>
      </c>
      <c r="V1204" s="49">
        <v>6.4376214401025278</v>
      </c>
      <c r="W1204" s="49">
        <v>6.290240734275522</v>
      </c>
      <c r="X1204" s="49">
        <v>6.1499571945428482</v>
      </c>
      <c r="Y1204" s="49">
        <v>6.0192643761540667</v>
      </c>
      <c r="Z1204" s="49">
        <v>5.9031097377962283</v>
      </c>
      <c r="AA1204" s="49">
        <v>5.7296416635155598</v>
      </c>
      <c r="AB1204" s="49">
        <v>5.6123276533249076</v>
      </c>
      <c r="AC1204" s="49">
        <v>5.5016245962932953</v>
      </c>
      <c r="AD1204" s="49">
        <v>5.3966978511449497</v>
      </c>
      <c r="AE1204" s="49">
        <v>5.2968629812843533</v>
      </c>
      <c r="AF1204" s="50">
        <v>5.2015518784625474</v>
      </c>
    </row>
    <row r="1205" spans="1:32" hidden="1">
      <c r="A1205" s="49" t="s">
        <v>1520</v>
      </c>
      <c r="B1205" s="49">
        <v>3.033685464173935</v>
      </c>
      <c r="C1205" s="49">
        <v>2.8841064388512661</v>
      </c>
      <c r="D1205" s="49">
        <v>2.758274317918286</v>
      </c>
      <c r="E1205" s="49">
        <v>2.6492545565756842</v>
      </c>
      <c r="F1205" s="49">
        <v>2.5526938710548368</v>
      </c>
      <c r="G1205" s="49">
        <v>2.465698550089384</v>
      </c>
      <c r="H1205" s="49">
        <v>2.3862574519478819</v>
      </c>
      <c r="I1205" s="49">
        <v>2.31292197167449</v>
      </c>
      <c r="J1205" s="49">
        <v>2.2446176375711802</v>
      </c>
      <c r="K1205" s="49">
        <v>2.1805276966380251</v>
      </c>
      <c r="L1205" s="49">
        <v>2.1200182346330778</v>
      </c>
      <c r="M1205" s="49">
        <v>2.048097715600274</v>
      </c>
      <c r="N1205" s="49">
        <v>1.9812711746934579</v>
      </c>
      <c r="O1205" s="49">
        <v>1.9179407736196119</v>
      </c>
      <c r="P1205" s="49">
        <v>1.85778463996884</v>
      </c>
      <c r="Q1205" s="49">
        <v>1.799795175312034</v>
      </c>
      <c r="R1205" s="49">
        <v>1.743360371948897</v>
      </c>
      <c r="S1205" s="49">
        <v>1.6896774917952611</v>
      </c>
      <c r="T1205" s="49">
        <v>1.637835004679435</v>
      </c>
      <c r="U1205" s="49">
        <v>1.5879569728839971</v>
      </c>
      <c r="V1205" s="49">
        <v>1.5393143558737541</v>
      </c>
      <c r="W1205" s="49">
        <v>1.490469214224849</v>
      </c>
      <c r="X1205" s="49">
        <v>1.4423958033897319</v>
      </c>
      <c r="Y1205" s="49">
        <v>1.3961385446954679</v>
      </c>
      <c r="Z1205" s="49">
        <v>1.3555453900932399</v>
      </c>
      <c r="AA1205" s="49">
        <v>1.2916334321676639</v>
      </c>
      <c r="AB1205" s="49">
        <v>1.2472594098667991</v>
      </c>
      <c r="AC1205" s="49">
        <v>1.2044984335131741</v>
      </c>
      <c r="AD1205" s="49">
        <v>1.163176278755651</v>
      </c>
      <c r="AE1205" s="49">
        <v>1.12314642711755</v>
      </c>
      <c r="AF1205" s="50">
        <v>1.0842845333310029</v>
      </c>
    </row>
    <row r="1206" spans="1:32" hidden="1">
      <c r="A1206" s="49" t="s">
        <v>1521</v>
      </c>
      <c r="B1206" s="49">
        <v>3.8585154832098518</v>
      </c>
      <c r="C1206" s="49">
        <v>3.6657209235184038</v>
      </c>
      <c r="D1206" s="49">
        <v>3.503791670794461</v>
      </c>
      <c r="E1206" s="49">
        <v>3.3637216454835119</v>
      </c>
      <c r="F1206" s="49">
        <v>3.23985766034968</v>
      </c>
      <c r="G1206" s="49">
        <v>3.1284422127594289</v>
      </c>
      <c r="H1206" s="49">
        <v>3.0268639535141988</v>
      </c>
      <c r="I1206" s="49">
        <v>2.9332419977889321</v>
      </c>
      <c r="J1206" s="49">
        <v>2.8461812298070002</v>
      </c>
      <c r="K1206" s="49">
        <v>2.7646211186266809</v>
      </c>
      <c r="L1206" s="49">
        <v>2.6877384821388222</v>
      </c>
      <c r="M1206" s="49">
        <v>2.5962034634807409</v>
      </c>
      <c r="N1206" s="49">
        <v>2.511316125947388</v>
      </c>
      <c r="O1206" s="49">
        <v>2.430982997292797</v>
      </c>
      <c r="P1206" s="49">
        <v>2.354782665525192</v>
      </c>
      <c r="Q1206" s="49">
        <v>2.281395134843637</v>
      </c>
      <c r="R1206" s="49">
        <v>2.2100188023825389</v>
      </c>
      <c r="S1206" s="49">
        <v>2.142222932008615</v>
      </c>
      <c r="T1206" s="49">
        <v>2.0768134094469679</v>
      </c>
      <c r="U1206" s="49">
        <v>2.013953158290926</v>
      </c>
      <c r="V1206" s="49">
        <v>1.9526871996397279</v>
      </c>
      <c r="W1206" s="49">
        <v>1.891150753962255</v>
      </c>
      <c r="X1206" s="49">
        <v>1.8305872422401319</v>
      </c>
      <c r="Y1206" s="49">
        <v>1.772362883870727</v>
      </c>
      <c r="Z1206" s="49">
        <v>1.7215073446156439</v>
      </c>
      <c r="AA1206" s="49">
        <v>1.6401277618778489</v>
      </c>
      <c r="AB1206" s="49">
        <v>1.5842602007023261</v>
      </c>
      <c r="AC1206" s="49">
        <v>1.530461304143508</v>
      </c>
      <c r="AD1206" s="49">
        <v>1.4785014014205451</v>
      </c>
      <c r="AE1206" s="49">
        <v>1.42818736975833</v>
      </c>
      <c r="AF1206" s="50">
        <v>1.3793553356525019</v>
      </c>
    </row>
    <row r="1207" spans="1:32" hidden="1">
      <c r="A1207" s="49" t="s">
        <v>1522</v>
      </c>
      <c r="B1207" s="49">
        <v>6.9732347405731208</v>
      </c>
      <c r="C1207" s="49">
        <v>6.66322807336695</v>
      </c>
      <c r="D1207" s="49">
        <v>6.3672180145768582</v>
      </c>
      <c r="E1207" s="49">
        <v>6.080769565731825</v>
      </c>
      <c r="F1207" s="49">
        <v>5.8006087768525472</v>
      </c>
      <c r="G1207" s="49">
        <v>5.5242040537978276</v>
      </c>
      <c r="H1207" s="49">
        <v>5.2495131474196324</v>
      </c>
      <c r="I1207" s="49">
        <v>4.9748222170378504</v>
      </c>
      <c r="J1207" s="49">
        <v>4.6986386472455148</v>
      </c>
      <c r="K1207" s="49">
        <v>4.4196164856687892</v>
      </c>
      <c r="L1207" s="49">
        <v>4.1365022558365254</v>
      </c>
      <c r="M1207" s="49">
        <v>4.0452589114803033</v>
      </c>
      <c r="N1207" s="49">
        <v>3.9738890739100801</v>
      </c>
      <c r="O1207" s="49">
        <v>3.904706092095914</v>
      </c>
      <c r="P1207" s="49">
        <v>3.8378489403336311</v>
      </c>
      <c r="Q1207" s="49">
        <v>3.7739479521494319</v>
      </c>
      <c r="R1207" s="49">
        <v>3.7110697709175988</v>
      </c>
      <c r="S1207" s="49">
        <v>3.649527137995999</v>
      </c>
      <c r="T1207" s="49">
        <v>3.5926879341572411</v>
      </c>
      <c r="U1207" s="49">
        <v>3.5351677263039019</v>
      </c>
      <c r="V1207" s="49">
        <v>3.477358415482068</v>
      </c>
      <c r="W1207" s="49">
        <v>3.4270834175733662</v>
      </c>
      <c r="X1207" s="49">
        <v>3.3787048707642722</v>
      </c>
      <c r="Y1207" s="49">
        <v>3.3311830964954678</v>
      </c>
      <c r="Z1207" s="49">
        <v>3.2899200056267262</v>
      </c>
      <c r="AA1207" s="49">
        <v>3.2004663165861782</v>
      </c>
      <c r="AB1207" s="49">
        <v>3.1486936948219939</v>
      </c>
      <c r="AC1207" s="49">
        <v>3.0983991482624651</v>
      </c>
      <c r="AD1207" s="49">
        <v>3.049435857690642</v>
      </c>
      <c r="AE1207" s="49">
        <v>3.0016759036401521</v>
      </c>
      <c r="AF1207" s="50">
        <v>2.9550071487236051</v>
      </c>
    </row>
    <row r="1208" spans="1:32" hidden="1">
      <c r="A1208" s="49" t="s">
        <v>1523</v>
      </c>
      <c r="B1208" s="49">
        <v>9.9087931560658813</v>
      </c>
      <c r="C1208" s="49">
        <v>9.4416299632709855</v>
      </c>
      <c r="D1208" s="49">
        <v>9.0189757836640272</v>
      </c>
      <c r="E1208" s="49">
        <v>8.6264811638890357</v>
      </c>
      <c r="F1208" s="49">
        <v>8.2550204360728117</v>
      </c>
      <c r="G1208" s="49">
        <v>7.8983891375893682</v>
      </c>
      <c r="H1208" s="49">
        <v>7.5521344417947391</v>
      </c>
      <c r="I1208" s="49">
        <v>7.2129101543267007</v>
      </c>
      <c r="J1208" s="49">
        <v>6.8780971470077263</v>
      </c>
      <c r="K1208" s="49">
        <v>6.5455677693365413</v>
      </c>
      <c r="L1208" s="49">
        <v>6.213532820740026</v>
      </c>
      <c r="M1208" s="49">
        <v>6.0377240429212744</v>
      </c>
      <c r="N1208" s="49">
        <v>5.886044230254841</v>
      </c>
      <c r="O1208" s="49">
        <v>5.7498951300891763</v>
      </c>
      <c r="P1208" s="49">
        <v>5.6257229021775892</v>
      </c>
      <c r="Q1208" s="49">
        <v>5.5113472439304356</v>
      </c>
      <c r="R1208" s="49">
        <v>5.406064028615706</v>
      </c>
      <c r="S1208" s="49">
        <v>5.3063055519010769</v>
      </c>
      <c r="T1208" s="49">
        <v>5.2123798581515084</v>
      </c>
      <c r="U1208" s="49">
        <v>5.1247744448787369</v>
      </c>
      <c r="V1208" s="49">
        <v>5.0389175701980102</v>
      </c>
      <c r="W1208" s="49">
        <v>4.9398336332507942</v>
      </c>
      <c r="X1208" s="49">
        <v>4.8451046741797761</v>
      </c>
      <c r="Y1208" s="49">
        <v>4.7565351339966817</v>
      </c>
      <c r="Z1208" s="49">
        <v>4.6776839664560956</v>
      </c>
      <c r="AA1208" s="49">
        <v>4.557671131100637</v>
      </c>
      <c r="AB1208" s="49">
        <v>4.4768757953099279</v>
      </c>
      <c r="AC1208" s="49">
        <v>4.4002901341768936</v>
      </c>
      <c r="AD1208" s="49">
        <v>4.327357790356543</v>
      </c>
      <c r="AE1208" s="49">
        <v>4.2576234758559499</v>
      </c>
      <c r="AF1208" s="50">
        <v>4.1907100959485151</v>
      </c>
    </row>
    <row r="1209" spans="1:32" hidden="1">
      <c r="A1209" s="49" t="s">
        <v>1524</v>
      </c>
      <c r="B1209" s="49">
        <v>11.641580385247471</v>
      </c>
      <c r="C1209" s="49">
        <v>11.10509672108601</v>
      </c>
      <c r="D1209" s="49">
        <v>10.625041626092949</v>
      </c>
      <c r="E1209" s="49">
        <v>10.183692052832381</v>
      </c>
      <c r="F1209" s="49">
        <v>9.7698154874005958</v>
      </c>
      <c r="G1209" s="49">
        <v>9.3758118554484433</v>
      </c>
      <c r="H1209" s="49">
        <v>8.9962624040352086</v>
      </c>
      <c r="I1209" s="49">
        <v>8.6271299677649438</v>
      </c>
      <c r="J1209" s="49">
        <v>8.2652888661082358</v>
      </c>
      <c r="K1209" s="49">
        <v>7.9082336430084101</v>
      </c>
      <c r="L1209" s="49">
        <v>7.553890420255513</v>
      </c>
      <c r="M1209" s="49">
        <v>7.3377720494136804</v>
      </c>
      <c r="N1209" s="49">
        <v>7.1521651683854097</v>
      </c>
      <c r="O1209" s="49">
        <v>6.9861886589807458</v>
      </c>
      <c r="P1209" s="49">
        <v>6.8353451250937516</v>
      </c>
      <c r="Q1209" s="49">
        <v>6.6968754058125741</v>
      </c>
      <c r="R1209" s="49">
        <v>6.5698884185716597</v>
      </c>
      <c r="S1209" s="49">
        <v>6.4498693932584441</v>
      </c>
      <c r="T1209" s="49">
        <v>6.3372081696529676</v>
      </c>
      <c r="U1209" s="49">
        <v>6.2325216630613376</v>
      </c>
      <c r="V1209" s="49">
        <v>6.1300246783025942</v>
      </c>
      <c r="W1209" s="49">
        <v>6.0107124286989233</v>
      </c>
      <c r="X1209" s="49">
        <v>5.8969081642359846</v>
      </c>
      <c r="Y1209" s="49">
        <v>5.7909003805963541</v>
      </c>
      <c r="Z1209" s="49">
        <v>5.6972018483632212</v>
      </c>
      <c r="AA1209" s="49">
        <v>5.5513643617063941</v>
      </c>
      <c r="AB1209" s="49">
        <v>5.4552025572346263</v>
      </c>
      <c r="AC1209" s="49">
        <v>5.3643810358545583</v>
      </c>
      <c r="AD1209" s="49">
        <v>5.2781982316470462</v>
      </c>
      <c r="AE1209" s="49">
        <v>5.1960801363635207</v>
      </c>
      <c r="AF1209" s="50">
        <v>5.1175514240458133</v>
      </c>
    </row>
    <row r="1210" spans="1:32" hidden="1">
      <c r="A1210" s="49" t="s">
        <v>1525</v>
      </c>
      <c r="B1210" s="49">
        <v>6.0897238955133419</v>
      </c>
      <c r="C1210" s="49">
        <v>5.6723230853743392</v>
      </c>
      <c r="D1210" s="49">
        <v>5.2818071756408402</v>
      </c>
      <c r="E1210" s="49">
        <v>4.9098148728189432</v>
      </c>
      <c r="F1210" s="49">
        <v>4.551057082722413</v>
      </c>
      <c r="G1210" s="49">
        <v>4.2019850862200672</v>
      </c>
      <c r="H1210" s="49">
        <v>3.8601042040127131</v>
      </c>
      <c r="I1210" s="49">
        <v>3.5235924284076758</v>
      </c>
      <c r="J1210" s="49">
        <v>3.1910754925526899</v>
      </c>
      <c r="K1210" s="49">
        <v>2.861487616641146</v>
      </c>
      <c r="L1210" s="49">
        <v>2.533981754531569</v>
      </c>
      <c r="M1210" s="49">
        <v>2.467072404937213</v>
      </c>
      <c r="N1210" s="49">
        <v>2.4044916449355629</v>
      </c>
      <c r="O1210" s="49">
        <v>2.3447903306667008</v>
      </c>
      <c r="P1210" s="49">
        <v>2.2877049842269148</v>
      </c>
      <c r="Q1210" s="49">
        <v>2.2323133228705712</v>
      </c>
      <c r="R1210" s="49">
        <v>2.1780556617837998</v>
      </c>
      <c r="S1210" s="49">
        <v>2.126101384798643</v>
      </c>
      <c r="T1210" s="49">
        <v>2.0756037365118978</v>
      </c>
      <c r="U1210" s="49">
        <v>2.0267049384228839</v>
      </c>
      <c r="V1210" s="49">
        <v>1.978719158928993</v>
      </c>
      <c r="W1210" s="49">
        <v>1.930181863671758</v>
      </c>
      <c r="X1210" s="49">
        <v>1.8821400389341501</v>
      </c>
      <c r="Y1210" s="49">
        <v>1.835629927138309</v>
      </c>
      <c r="Z1210" s="49">
        <v>1.7944700051511859</v>
      </c>
      <c r="AA1210" s="49">
        <v>1.730009011446489</v>
      </c>
      <c r="AB1210" s="49">
        <v>1.684608015707838</v>
      </c>
      <c r="AC1210" s="49">
        <v>1.6405910427171271</v>
      </c>
      <c r="AD1210" s="49">
        <v>1.597801463827492</v>
      </c>
      <c r="AE1210" s="49">
        <v>1.556107985589168</v>
      </c>
      <c r="AF1210" s="50">
        <v>1.5153995668721421</v>
      </c>
    </row>
    <row r="1211" spans="1:32" hidden="1">
      <c r="A1211" s="49" t="s">
        <v>1526</v>
      </c>
      <c r="B1211" s="49">
        <v>7.4806070484857834</v>
      </c>
      <c r="C1211" s="49">
        <v>6.9727839352209333</v>
      </c>
      <c r="D1211" s="49">
        <v>6.5000779112568878</v>
      </c>
      <c r="E1211" s="49">
        <v>6.0510176879002557</v>
      </c>
      <c r="F1211" s="49">
        <v>5.6183141802060437</v>
      </c>
      <c r="G1211" s="49">
        <v>5.1970458770886561</v>
      </c>
      <c r="H1211" s="49">
        <v>4.7837233478052914</v>
      </c>
      <c r="I1211" s="49">
        <v>4.3757691642928274</v>
      </c>
      <c r="J1211" s="49">
        <v>3.9712109406910789</v>
      </c>
      <c r="K1211" s="49">
        <v>3.5684910979808802</v>
      </c>
      <c r="L1211" s="49">
        <v>3.1663440644897212</v>
      </c>
      <c r="M1211" s="49">
        <v>3.082104828600102</v>
      </c>
      <c r="N1211" s="49">
        <v>3.0034492332375189</v>
      </c>
      <c r="O1211" s="49">
        <v>2.9285053954087652</v>
      </c>
      <c r="P1211" s="49">
        <v>2.8569330812976119</v>
      </c>
      <c r="Q1211" s="49">
        <v>2.7875409462070131</v>
      </c>
      <c r="R1211" s="49">
        <v>2.7196060364755539</v>
      </c>
      <c r="S1211" s="49">
        <v>2.6546391595525489</v>
      </c>
      <c r="T1211" s="49">
        <v>2.591546497158296</v>
      </c>
      <c r="U1211" s="49">
        <v>2.5305118752995588</v>
      </c>
      <c r="V1211" s="49">
        <v>2.4706493322606211</v>
      </c>
      <c r="W1211" s="49">
        <v>2.4100726260121759</v>
      </c>
      <c r="X1211" s="49">
        <v>2.3501287897816492</v>
      </c>
      <c r="Y1211" s="49">
        <v>2.2921576172392659</v>
      </c>
      <c r="Z1211" s="49">
        <v>2.241097104831026</v>
      </c>
      <c r="AA1211" s="49">
        <v>2.1599004898314118</v>
      </c>
      <c r="AB1211" s="49">
        <v>2.1033404954313539</v>
      </c>
      <c r="AC1211" s="49">
        <v>2.0485645611292709</v>
      </c>
      <c r="AD1211" s="49">
        <v>1.9953709690028349</v>
      </c>
      <c r="AE1211" s="49">
        <v>1.943590638281478</v>
      </c>
      <c r="AF1211" s="50">
        <v>1.8930805766518579</v>
      </c>
    </row>
    <row r="1212" spans="1:32" hidden="1">
      <c r="A1212" s="49" t="s">
        <v>1527</v>
      </c>
      <c r="B1212" s="49">
        <v>5.9461574897123146</v>
      </c>
      <c r="C1212" s="49">
        <v>5.772718388365071</v>
      </c>
      <c r="D1212" s="49">
        <v>5.6189006783871003</v>
      </c>
      <c r="E1212" s="49">
        <v>5.4804039765333989</v>
      </c>
      <c r="F1212" s="49">
        <v>5.3541807044868772</v>
      </c>
      <c r="G1212" s="49">
        <v>5.2379970323707301</v>
      </c>
      <c r="H1212" s="49">
        <v>5.1301696398269891</v>
      </c>
      <c r="I1212" s="49">
        <v>5.029400354388553</v>
      </c>
      <c r="J1212" s="49">
        <v>4.9346681742153624</v>
      </c>
      <c r="K1212" s="49">
        <v>4.8451564194696397</v>
      </c>
      <c r="L1212" s="49">
        <v>4.7602021898536009</v>
      </c>
      <c r="M1212" s="49">
        <v>4.6341229097784442</v>
      </c>
      <c r="N1212" s="49">
        <v>4.5342247124324251</v>
      </c>
      <c r="O1212" s="49">
        <v>4.437760498718287</v>
      </c>
      <c r="P1212" s="49">
        <v>4.3448703387399572</v>
      </c>
      <c r="Q1212" s="49">
        <v>4.2563139464145232</v>
      </c>
      <c r="R1212" s="49">
        <v>4.1696113268144952</v>
      </c>
      <c r="S1212" s="49">
        <v>4.0851348693922329</v>
      </c>
      <c r="T1212" s="49">
        <v>4.0070792374792461</v>
      </c>
      <c r="U1212" s="49">
        <v>3.928659331923376</v>
      </c>
      <c r="V1212" s="49">
        <v>3.8503632398044298</v>
      </c>
      <c r="W1212" s="49">
        <v>3.7820037050394602</v>
      </c>
      <c r="X1212" s="49">
        <v>3.7164097068685038</v>
      </c>
      <c r="Y1212" s="49">
        <v>3.6522721537648359</v>
      </c>
      <c r="Z1212" s="49">
        <v>3.5962346144862352</v>
      </c>
      <c r="AA1212" s="49">
        <v>3.4812896441507921</v>
      </c>
      <c r="AB1212" s="49">
        <v>3.413185124312978</v>
      </c>
      <c r="AC1212" s="49">
        <v>3.347280580368444</v>
      </c>
      <c r="AD1212" s="49">
        <v>3.2833774241246689</v>
      </c>
      <c r="AE1212" s="49">
        <v>3.2213021926826162</v>
      </c>
      <c r="AF1212" s="50">
        <v>3.16090243100302</v>
      </c>
    </row>
    <row r="1213" spans="1:32" hidden="1">
      <c r="A1213" s="49" t="s">
        <v>1528</v>
      </c>
      <c r="B1213" s="49">
        <v>6.6052059772579268</v>
      </c>
      <c r="C1213" s="49">
        <v>6.3676856470842003</v>
      </c>
      <c r="D1213" s="49">
        <v>6.1686911418569226</v>
      </c>
      <c r="E1213" s="49">
        <v>5.9970896864089234</v>
      </c>
      <c r="F1213" s="49">
        <v>5.8459067382035004</v>
      </c>
      <c r="G1213" s="49">
        <v>5.710498119364245</v>
      </c>
      <c r="H1213" s="49">
        <v>5.5876234183322646</v>
      </c>
      <c r="I1213" s="49">
        <v>5.4749364146318724</v>
      </c>
      <c r="J1213" s="49">
        <v>5.3706864617349694</v>
      </c>
      <c r="K1213" s="49">
        <v>5.2735343279907259</v>
      </c>
      <c r="L1213" s="49">
        <v>5.1824337546882262</v>
      </c>
      <c r="M1213" s="49">
        <v>5.0125796167374759</v>
      </c>
      <c r="N1213" s="49">
        <v>4.8651827351524961</v>
      </c>
      <c r="O1213" s="49">
        <v>4.7324483981396952</v>
      </c>
      <c r="P1213" s="49">
        <v>4.6111105191573527</v>
      </c>
      <c r="Q1213" s="49">
        <v>4.4991473804808546</v>
      </c>
      <c r="R1213" s="49">
        <v>4.395850821644868</v>
      </c>
      <c r="S1213" s="49">
        <v>4.2980339192766888</v>
      </c>
      <c r="T1213" s="49">
        <v>4.2059079657724521</v>
      </c>
      <c r="U1213" s="49">
        <v>4.1198369496824814</v>
      </c>
      <c r="V1213" s="49">
        <v>4.0358255326485173</v>
      </c>
      <c r="W1213" s="49">
        <v>3.9410519040611791</v>
      </c>
      <c r="X1213" s="49">
        <v>3.8505965962322222</v>
      </c>
      <c r="Y1213" s="49">
        <v>3.765959274863754</v>
      </c>
      <c r="Z1213" s="49">
        <v>3.690116453465488</v>
      </c>
      <c r="AA1213" s="49">
        <v>3.5798067342094901</v>
      </c>
      <c r="AB1213" s="49">
        <v>3.5033462657556771</v>
      </c>
      <c r="AC1213" s="49">
        <v>3.4309026302007699</v>
      </c>
      <c r="AD1213" s="49">
        <v>3.3619716764611911</v>
      </c>
      <c r="AE1213" s="49">
        <v>3.2961398683113088</v>
      </c>
      <c r="AF1213" s="50">
        <v>3.233063851288601</v>
      </c>
    </row>
    <row r="1214" spans="1:32" hidden="1">
      <c r="A1214" s="49" t="s">
        <v>1529</v>
      </c>
      <c r="B1214" s="49">
        <v>8.068774261944041</v>
      </c>
      <c r="C1214" s="49">
        <v>7.7748866974431996</v>
      </c>
      <c r="D1214" s="49">
        <v>7.5296194802395267</v>
      </c>
      <c r="E1214" s="49">
        <v>7.3189151798990286</v>
      </c>
      <c r="F1214" s="49">
        <v>7.1339670608430019</v>
      </c>
      <c r="G1214" s="49">
        <v>6.9689109912184586</v>
      </c>
      <c r="H1214" s="49">
        <v>6.8196554057649266</v>
      </c>
      <c r="I1214" s="49">
        <v>6.6832378534019501</v>
      </c>
      <c r="J1214" s="49">
        <v>6.5574479264851631</v>
      </c>
      <c r="K1214" s="49">
        <v>6.4405947189074828</v>
      </c>
      <c r="L1214" s="49">
        <v>6.3313572667433364</v>
      </c>
      <c r="M1214" s="49">
        <v>6.1232396087286434</v>
      </c>
      <c r="N1214" s="49">
        <v>5.9434163034998644</v>
      </c>
      <c r="O1214" s="49">
        <v>5.7820493904096626</v>
      </c>
      <c r="P1214" s="49">
        <v>5.6350181156549937</v>
      </c>
      <c r="Q1214" s="49">
        <v>5.4997723913693601</v>
      </c>
      <c r="R1214" s="49">
        <v>5.3754207707320036</v>
      </c>
      <c r="S1214" s="49">
        <v>5.257939947611832</v>
      </c>
      <c r="T1214" s="49">
        <v>5.1475989507195399</v>
      </c>
      <c r="U1214" s="49">
        <v>5.0448598265455722</v>
      </c>
      <c r="V1214" s="49">
        <v>4.9446760783135399</v>
      </c>
      <c r="W1214" s="49">
        <v>4.8307452462333744</v>
      </c>
      <c r="X1214" s="49">
        <v>4.7222496032777173</v>
      </c>
      <c r="Y1214" s="49">
        <v>4.6210884553116109</v>
      </c>
      <c r="Z1214" s="49">
        <v>4.5310302370052726</v>
      </c>
      <c r="AA1214" s="49">
        <v>4.39736214297508</v>
      </c>
      <c r="AB1214" s="49">
        <v>4.3064856553159991</v>
      </c>
      <c r="AC1214" s="49">
        <v>4.2206775009036877</v>
      </c>
      <c r="AD1214" s="49">
        <v>4.1393027739969881</v>
      </c>
      <c r="AE1214" s="49">
        <v>4.0618408085173288</v>
      </c>
      <c r="AF1214" s="50">
        <v>3.9878594134807588</v>
      </c>
    </row>
    <row r="1215" spans="1:32" hidden="1">
      <c r="A1215" s="49" t="s">
        <v>1530</v>
      </c>
      <c r="B1215" s="49">
        <v>5.4259199607045581</v>
      </c>
      <c r="C1215" s="49">
        <v>5.1338888453754956</v>
      </c>
      <c r="D1215" s="49">
        <v>4.8913478917561486</v>
      </c>
      <c r="E1215" s="49">
        <v>4.6838155768119947</v>
      </c>
      <c r="F1215" s="49">
        <v>4.5022007025703941</v>
      </c>
      <c r="G1215" s="49">
        <v>4.3404601043256994</v>
      </c>
      <c r="H1215" s="49">
        <v>4.194393738710092</v>
      </c>
      <c r="I1215" s="49">
        <v>4.0609763703243296</v>
      </c>
      <c r="J1215" s="49">
        <v>3.9379641275650741</v>
      </c>
      <c r="K1215" s="49">
        <v>3.8236513887380208</v>
      </c>
      <c r="L1215" s="49">
        <v>3.7167144038291409</v>
      </c>
      <c r="M1215" s="49">
        <v>3.5878723518692852</v>
      </c>
      <c r="N1215" s="49">
        <v>3.469426203075114</v>
      </c>
      <c r="O1215" s="49">
        <v>3.358052366592327</v>
      </c>
      <c r="P1215" s="49">
        <v>3.2530847958780811</v>
      </c>
      <c r="Q1215" s="49">
        <v>3.1524282427015802</v>
      </c>
      <c r="R1215" s="49">
        <v>3.0548111347932561</v>
      </c>
      <c r="S1215" s="49">
        <v>2.9627322390803128</v>
      </c>
      <c r="T1215" s="49">
        <v>2.8742956652003522</v>
      </c>
      <c r="U1215" s="49">
        <v>2.7897635458412848</v>
      </c>
      <c r="V1215" s="49">
        <v>2.707619615036652</v>
      </c>
      <c r="W1215" s="49">
        <v>2.6248485701263702</v>
      </c>
      <c r="X1215" s="49">
        <v>2.543506300275892</v>
      </c>
      <c r="Y1215" s="49">
        <v>2.4657732541842661</v>
      </c>
      <c r="Z1215" s="49">
        <v>2.3996767280448239</v>
      </c>
      <c r="AA1215" s="49">
        <v>2.2847786423509859</v>
      </c>
      <c r="AB1215" s="49">
        <v>2.2104533226526248</v>
      </c>
      <c r="AC1215" s="49">
        <v>2.1393246313529208</v>
      </c>
      <c r="AD1215" s="49">
        <v>2.0710319432066471</v>
      </c>
      <c r="AE1215" s="49">
        <v>2.0052722670399912</v>
      </c>
      <c r="AF1215" s="50">
        <v>1.941788728151999</v>
      </c>
    </row>
    <row r="1216" spans="1:32" hidden="1">
      <c r="A1216" s="49" t="s">
        <v>1531</v>
      </c>
      <c r="B1216" s="49">
        <v>7.8092757005611979</v>
      </c>
      <c r="C1216" s="49">
        <v>7.4617906312420139</v>
      </c>
      <c r="D1216" s="49">
        <v>7.1304235654124284</v>
      </c>
      <c r="E1216" s="49">
        <v>6.8102231727768867</v>
      </c>
      <c r="F1216" s="49">
        <v>6.4975498143337456</v>
      </c>
      <c r="G1216" s="49">
        <v>6.1896049497830354</v>
      </c>
      <c r="H1216" s="49">
        <v>5.8841471585995517</v>
      </c>
      <c r="I1216" s="49">
        <v>5.579311937347855</v>
      </c>
      <c r="J1216" s="49">
        <v>5.2734921628116922</v>
      </c>
      <c r="K1216" s="49">
        <v>4.9652554653087746</v>
      </c>
      <c r="L1216" s="49">
        <v>4.6532847670481887</v>
      </c>
      <c r="M1216" s="49">
        <v>4.5505737352474451</v>
      </c>
      <c r="N1216" s="49">
        <v>4.4704301077572488</v>
      </c>
      <c r="O1216" s="49">
        <v>4.3927647338271996</v>
      </c>
      <c r="P1216" s="49">
        <v>4.3177350065423399</v>
      </c>
      <c r="Q1216" s="49">
        <v>4.2460561868992546</v>
      </c>
      <c r="R1216" s="49">
        <v>4.1755325701814456</v>
      </c>
      <c r="S1216" s="49">
        <v>4.1065190285277957</v>
      </c>
      <c r="T1216" s="49">
        <v>4.0428386348315017</v>
      </c>
      <c r="U1216" s="49">
        <v>3.978378173488788</v>
      </c>
      <c r="V1216" s="49">
        <v>3.9135826669661391</v>
      </c>
      <c r="W1216" s="49">
        <v>3.8573399885444579</v>
      </c>
      <c r="X1216" s="49">
        <v>3.803261802768918</v>
      </c>
      <c r="Y1216" s="49">
        <v>3.7501687026340331</v>
      </c>
      <c r="Z1216" s="49">
        <v>3.704197232761099</v>
      </c>
      <c r="AA1216" s="49">
        <v>3.6034937127020221</v>
      </c>
      <c r="AB1216" s="49">
        <v>3.5456018457382972</v>
      </c>
      <c r="AC1216" s="49">
        <v>3.4894012591123191</v>
      </c>
      <c r="AD1216" s="49">
        <v>3.434726219752434</v>
      </c>
      <c r="AE1216" s="49">
        <v>3.381432392630324</v>
      </c>
      <c r="AF1216" s="50">
        <v>3.3293933122624968</v>
      </c>
    </row>
    <row r="1217" spans="1:32" hidden="1">
      <c r="A1217" s="49" t="s">
        <v>1532</v>
      </c>
      <c r="B1217" s="49">
        <v>8.0910793824035867</v>
      </c>
      <c r="C1217" s="49">
        <v>7.6963452143213686</v>
      </c>
      <c r="D1217" s="49">
        <v>7.3359793535293782</v>
      </c>
      <c r="E1217" s="49">
        <v>6.9990442082802842</v>
      </c>
      <c r="F1217" s="49">
        <v>6.6786069508957704</v>
      </c>
      <c r="G1217" s="49">
        <v>6.3699778647422152</v>
      </c>
      <c r="H1217" s="49">
        <v>6.0698159542315864</v>
      </c>
      <c r="I1217" s="49">
        <v>5.7756361706498334</v>
      </c>
      <c r="J1217" s="49">
        <v>5.4855199461905526</v>
      </c>
      <c r="K1217" s="49">
        <v>5.1979360938945511</v>
      </c>
      <c r="L1217" s="49">
        <v>4.9116250895763116</v>
      </c>
      <c r="M1217" s="49">
        <v>4.7738492812269104</v>
      </c>
      <c r="N1217" s="49">
        <v>4.6545546645239968</v>
      </c>
      <c r="O1217" s="49">
        <v>4.547160587911641</v>
      </c>
      <c r="P1217" s="49">
        <v>4.4489474873827852</v>
      </c>
      <c r="Q1217" s="49">
        <v>4.3582470212706461</v>
      </c>
      <c r="R1217" s="49">
        <v>4.2745208802935064</v>
      </c>
      <c r="S1217" s="49">
        <v>4.1950379311334576</v>
      </c>
      <c r="T1217" s="49">
        <v>4.1200344973340641</v>
      </c>
      <c r="U1217" s="49">
        <v>4.0498843700406129</v>
      </c>
      <c r="V1217" s="49">
        <v>3.9810868847598329</v>
      </c>
      <c r="W1217" s="49">
        <v>3.9021345906831102</v>
      </c>
      <c r="X1217" s="49">
        <v>3.8265399376767002</v>
      </c>
      <c r="Y1217" s="49">
        <v>3.7556876915659161</v>
      </c>
      <c r="Z1217" s="49">
        <v>3.6923086577073629</v>
      </c>
      <c r="AA1217" s="49">
        <v>3.5974003835503692</v>
      </c>
      <c r="AB1217" s="49">
        <v>3.5325782887632249</v>
      </c>
      <c r="AC1217" s="49">
        <v>3.4710115097674352</v>
      </c>
      <c r="AD1217" s="49">
        <v>3.4122753342181289</v>
      </c>
      <c r="AE1217" s="49">
        <v>3.3560222594958691</v>
      </c>
      <c r="AF1217" s="50">
        <v>3.3019645151571928</v>
      </c>
    </row>
    <row r="1218" spans="1:32" hidden="1">
      <c r="A1218" s="49" t="s">
        <v>1533</v>
      </c>
      <c r="B1218" s="49">
        <v>9.2600529612246181</v>
      </c>
      <c r="C1218" s="49">
        <v>8.8187315467038871</v>
      </c>
      <c r="D1218" s="49">
        <v>8.4206955719417156</v>
      </c>
      <c r="E1218" s="49">
        <v>8.0527078651525219</v>
      </c>
      <c r="F1218" s="49">
        <v>7.7064186080278567</v>
      </c>
      <c r="G1218" s="49">
        <v>7.3762177621060916</v>
      </c>
      <c r="H1218" s="49">
        <v>7.0581452868067354</v>
      </c>
      <c r="I1218" s="49">
        <v>6.7492911429850491</v>
      </c>
      <c r="J1218" s="49">
        <v>6.447443225445264</v>
      </c>
      <c r="K1218" s="49">
        <v>6.1508698938509321</v>
      </c>
      <c r="L1218" s="49">
        <v>5.8581798248532531</v>
      </c>
      <c r="M1218" s="49">
        <v>5.6915348545318727</v>
      </c>
      <c r="N1218" s="49">
        <v>5.5480747137743212</v>
      </c>
      <c r="O1218" s="49">
        <v>5.4195357949181426</v>
      </c>
      <c r="P1218" s="49">
        <v>5.3025031757509797</v>
      </c>
      <c r="Q1218" s="49">
        <v>5.194882018512379</v>
      </c>
      <c r="R1218" s="49">
        <v>5.0959965857933156</v>
      </c>
      <c r="S1218" s="49">
        <v>5.0024172396651716</v>
      </c>
      <c r="T1218" s="49">
        <v>4.9144409912697711</v>
      </c>
      <c r="U1218" s="49">
        <v>4.8325375008060369</v>
      </c>
      <c r="V1218" s="49">
        <v>4.7523105686182809</v>
      </c>
      <c r="W1218" s="49">
        <v>4.6592949844171816</v>
      </c>
      <c r="X1218" s="49">
        <v>4.5704786016310361</v>
      </c>
      <c r="Y1218" s="49">
        <v>4.4876018406701981</v>
      </c>
      <c r="Z1218" s="49">
        <v>4.4140965762614313</v>
      </c>
      <c r="AA1218" s="49">
        <v>4.3009648191192342</v>
      </c>
      <c r="AB1218" s="49">
        <v>4.2256131066980966</v>
      </c>
      <c r="AC1218" s="49">
        <v>4.1543362975797722</v>
      </c>
      <c r="AD1218" s="49">
        <v>4.0866016334385922</v>
      </c>
      <c r="AE1218" s="49">
        <v>4.0219732350276063</v>
      </c>
      <c r="AF1218" s="50">
        <v>3.9600901707876961</v>
      </c>
    </row>
    <row r="1219" spans="1:32" hidden="1">
      <c r="A1219" s="49" t="s">
        <v>1534</v>
      </c>
      <c r="B1219" s="49">
        <v>9.2084136669669263</v>
      </c>
      <c r="C1219" s="49">
        <v>8.5826132487580153</v>
      </c>
      <c r="D1219" s="49">
        <v>8.009257560359389</v>
      </c>
      <c r="E1219" s="49">
        <v>7.4715854800834887</v>
      </c>
      <c r="F1219" s="49">
        <v>6.9589689570165643</v>
      </c>
      <c r="G1219" s="49">
        <v>6.4642510466777718</v>
      </c>
      <c r="H1219" s="49">
        <v>5.9823740704837167</v>
      </c>
      <c r="I1219" s="49">
        <v>5.5096172274290733</v>
      </c>
      <c r="J1219" s="49">
        <v>5.0431467839378019</v>
      </c>
      <c r="K1219" s="49">
        <v>4.5807374188667218</v>
      </c>
      <c r="L1219" s="49">
        <v>4.1205924247049852</v>
      </c>
      <c r="M1219" s="49">
        <v>4.0061676367769792</v>
      </c>
      <c r="N1219" s="49">
        <v>3.9003458095489698</v>
      </c>
      <c r="O1219" s="49">
        <v>3.8002230873450902</v>
      </c>
      <c r="P1219" s="49">
        <v>3.7052732499622132</v>
      </c>
      <c r="Q1219" s="49">
        <v>3.6136476830622088</v>
      </c>
      <c r="R1219" s="49">
        <v>3.5242245973751891</v>
      </c>
      <c r="S1219" s="49">
        <v>3.4393524121768069</v>
      </c>
      <c r="T1219" s="49">
        <v>3.357333166313031</v>
      </c>
      <c r="U1219" s="49">
        <v>3.2784537181776279</v>
      </c>
      <c r="V1219" s="49">
        <v>3.2013382945013831</v>
      </c>
      <c r="W1219" s="49">
        <v>3.123066054955717</v>
      </c>
      <c r="X1219" s="49">
        <v>3.0457192974700291</v>
      </c>
      <c r="Y1219" s="49">
        <v>2.9713802760060011</v>
      </c>
      <c r="Z1219" s="49">
        <v>2.90772207166569</v>
      </c>
      <c r="AA1219" s="49">
        <v>2.7971789055504201</v>
      </c>
      <c r="AB1219" s="49">
        <v>2.7248617199959781</v>
      </c>
      <c r="AC1219" s="49">
        <v>2.6552594016459281</v>
      </c>
      <c r="AD1219" s="49">
        <v>2.5880584438235901</v>
      </c>
      <c r="AE1219" s="49">
        <v>2.52299610829124</v>
      </c>
      <c r="AF1219" s="50">
        <v>2.4598502384354428</v>
      </c>
    </row>
    <row r="1220" spans="1:32" hidden="1">
      <c r="A1220" s="49" t="s">
        <v>1535</v>
      </c>
      <c r="B1220" s="49">
        <v>6.2202891398669564</v>
      </c>
      <c r="C1220" s="49">
        <v>6.0387001694460869</v>
      </c>
      <c r="D1220" s="49">
        <v>5.8777083452619223</v>
      </c>
      <c r="E1220" s="49">
        <v>5.7327992008117183</v>
      </c>
      <c r="F1220" s="49">
        <v>5.6007734529312074</v>
      </c>
      <c r="G1220" s="49">
        <v>5.4792860827025383</v>
      </c>
      <c r="H1220" s="49">
        <v>5.3665699890548684</v>
      </c>
      <c r="I1220" s="49">
        <v>5.2612623935066303</v>
      </c>
      <c r="J1220" s="49">
        <v>5.1622914866883347</v>
      </c>
      <c r="K1220" s="49">
        <v>5.068799952671327</v>
      </c>
      <c r="L1220" s="49">
        <v>4.9800919101282233</v>
      </c>
      <c r="M1220" s="49">
        <v>4.8482579608370608</v>
      </c>
      <c r="N1220" s="49">
        <v>4.7438970027381124</v>
      </c>
      <c r="O1220" s="49">
        <v>4.6431250238800494</v>
      </c>
      <c r="P1220" s="49">
        <v>4.5460881517877478</v>
      </c>
      <c r="Q1220" s="49">
        <v>4.453582623197736</v>
      </c>
      <c r="R1220" s="49">
        <v>4.3630051269907826</v>
      </c>
      <c r="S1220" s="49">
        <v>4.2747459570179096</v>
      </c>
      <c r="T1220" s="49">
        <v>4.1932045670526126</v>
      </c>
      <c r="U1220" s="49">
        <v>4.1112624038297829</v>
      </c>
      <c r="V1220" s="49">
        <v>4.0294317420460146</v>
      </c>
      <c r="W1220" s="49">
        <v>3.9579765903359858</v>
      </c>
      <c r="X1220" s="49">
        <v>3.889454394457716</v>
      </c>
      <c r="Y1220" s="49">
        <v>3.8224933442729121</v>
      </c>
      <c r="Z1220" s="49">
        <v>3.764066531999207</v>
      </c>
      <c r="AA1220" s="49">
        <v>3.6438454002548051</v>
      </c>
      <c r="AB1220" s="49">
        <v>3.5728130371236508</v>
      </c>
      <c r="AC1220" s="49">
        <v>3.504123468196632</v>
      </c>
      <c r="AD1220" s="49">
        <v>3.4375697454713361</v>
      </c>
      <c r="AE1220" s="49">
        <v>3.3729712132425882</v>
      </c>
      <c r="AF1220" s="50">
        <v>3.3101692032818102</v>
      </c>
    </row>
    <row r="1221" spans="1:32" hidden="1">
      <c r="A1221" s="49" t="s">
        <v>1536</v>
      </c>
      <c r="B1221" s="49">
        <v>6.977401173438345</v>
      </c>
      <c r="C1221" s="49">
        <v>6.7264584597028527</v>
      </c>
      <c r="D1221" s="49">
        <v>6.5162284620335154</v>
      </c>
      <c r="E1221" s="49">
        <v>6.3349463825813732</v>
      </c>
      <c r="F1221" s="49">
        <v>6.1752417252927172</v>
      </c>
      <c r="G1221" s="49">
        <v>6.0322066570984516</v>
      </c>
      <c r="H1221" s="49">
        <v>5.9024168051763759</v>
      </c>
      <c r="I1221" s="49">
        <v>5.7833927523570923</v>
      </c>
      <c r="J1221" s="49">
        <v>5.6732844670402898</v>
      </c>
      <c r="K1221" s="49">
        <v>5.5706766891345039</v>
      </c>
      <c r="L1221" s="49">
        <v>5.4744637639912526</v>
      </c>
      <c r="M1221" s="49">
        <v>5.2950208790143254</v>
      </c>
      <c r="N1221" s="49">
        <v>5.1393105292610199</v>
      </c>
      <c r="O1221" s="49">
        <v>4.9990966335174498</v>
      </c>
      <c r="P1221" s="49">
        <v>4.870928464265182</v>
      </c>
      <c r="Q1221" s="49">
        <v>4.752670116788698</v>
      </c>
      <c r="R1221" s="49">
        <v>4.6435738177054633</v>
      </c>
      <c r="S1221" s="49">
        <v>4.5402717230860876</v>
      </c>
      <c r="T1221" s="49">
        <v>4.4429875533788286</v>
      </c>
      <c r="U1221" s="49">
        <v>4.3521064653056962</v>
      </c>
      <c r="V1221" s="49">
        <v>4.2634055661155754</v>
      </c>
      <c r="W1221" s="49">
        <v>4.1633258057615894</v>
      </c>
      <c r="X1221" s="49">
        <v>4.0678163190364964</v>
      </c>
      <c r="Y1221" s="49">
        <v>3.9784631364819938</v>
      </c>
      <c r="Z1221" s="49">
        <v>3.8984140456832401</v>
      </c>
      <c r="AA1221" s="49">
        <v>3.7819289928531949</v>
      </c>
      <c r="AB1221" s="49">
        <v>3.7012383844038972</v>
      </c>
      <c r="AC1221" s="49">
        <v>3.6248017969410919</v>
      </c>
      <c r="AD1221" s="49">
        <v>3.5520866712512338</v>
      </c>
      <c r="AE1221" s="49">
        <v>3.482656180909188</v>
      </c>
      <c r="AF1221" s="50">
        <v>3.4161476448342958</v>
      </c>
    </row>
    <row r="1222" spans="1:32" hidden="1">
      <c r="A1222" s="49" t="s">
        <v>1537</v>
      </c>
      <c r="B1222" s="49">
        <v>7.9828948810751532</v>
      </c>
      <c r="C1222" s="49">
        <v>7.6920543234691996</v>
      </c>
      <c r="D1222" s="49">
        <v>7.449350373005788</v>
      </c>
      <c r="E1222" s="49">
        <v>7.2408653009653161</v>
      </c>
      <c r="F1222" s="49">
        <v>7.0578798938540901</v>
      </c>
      <c r="G1222" s="49">
        <v>6.8945882992890342</v>
      </c>
      <c r="H1222" s="49">
        <v>6.7469396162905158</v>
      </c>
      <c r="I1222" s="49">
        <v>6.6120008372784627</v>
      </c>
      <c r="J1222" s="49">
        <v>6.4875835245278584</v>
      </c>
      <c r="K1222" s="49">
        <v>6.3720135791915178</v>
      </c>
      <c r="L1222" s="49">
        <v>6.2639831682139766</v>
      </c>
      <c r="M1222" s="49">
        <v>6.0580678056616044</v>
      </c>
      <c r="N1222" s="49">
        <v>5.8801643777505817</v>
      </c>
      <c r="O1222" s="49">
        <v>5.720533220932432</v>
      </c>
      <c r="P1222" s="49">
        <v>5.5750948973248491</v>
      </c>
      <c r="Q1222" s="49">
        <v>5.4413249402121169</v>
      </c>
      <c r="R1222" s="49">
        <v>5.3183410404824096</v>
      </c>
      <c r="S1222" s="49">
        <v>5.2021598926507124</v>
      </c>
      <c r="T1222" s="49">
        <v>5.0930480591575256</v>
      </c>
      <c r="U1222" s="49">
        <v>4.9914632328149731</v>
      </c>
      <c r="V1222" s="49">
        <v>4.8924087564914931</v>
      </c>
      <c r="W1222" s="49">
        <v>4.7797384928696047</v>
      </c>
      <c r="X1222" s="49">
        <v>4.6724457272530548</v>
      </c>
      <c r="Y1222" s="49">
        <v>4.5724107897087656</v>
      </c>
      <c r="Z1222" s="49">
        <v>4.483364488199987</v>
      </c>
      <c r="AA1222" s="49">
        <v>4.3511363569561139</v>
      </c>
      <c r="AB1222" s="49">
        <v>4.2612714872094326</v>
      </c>
      <c r="AC1222" s="49">
        <v>4.1764200224891193</v>
      </c>
      <c r="AD1222" s="49">
        <v>4.0959531886339366</v>
      </c>
      <c r="AE1222" s="49">
        <v>4.0193553509248989</v>
      </c>
      <c r="AF1222" s="50">
        <v>3.9461984977568219</v>
      </c>
    </row>
    <row r="1223" spans="1:32" hidden="1">
      <c r="A1223" s="49" t="s">
        <v>1538</v>
      </c>
      <c r="B1223" s="49">
        <v>4.726789813846783</v>
      </c>
      <c r="C1223" s="49">
        <v>4.4744579321342464</v>
      </c>
      <c r="D1223" s="49">
        <v>4.2647078338094957</v>
      </c>
      <c r="E1223" s="49">
        <v>4.085073638557958</v>
      </c>
      <c r="F1223" s="49">
        <v>3.9277291767555069</v>
      </c>
      <c r="G1223" s="49">
        <v>3.7874720084896758</v>
      </c>
      <c r="H1223" s="49">
        <v>3.6606863265004841</v>
      </c>
      <c r="I1223" s="49">
        <v>3.5447676978859528</v>
      </c>
      <c r="J1223" s="49">
        <v>3.4377843880413042</v>
      </c>
      <c r="K1223" s="49">
        <v>3.3382680796600681</v>
      </c>
      <c r="L1223" s="49">
        <v>3.245079251063113</v>
      </c>
      <c r="M1223" s="49">
        <v>3.1328643400814311</v>
      </c>
      <c r="N1223" s="49">
        <v>3.029576289994401</v>
      </c>
      <c r="O1223" s="49">
        <v>2.932367194895853</v>
      </c>
      <c r="P1223" s="49">
        <v>2.840666497839726</v>
      </c>
      <c r="Q1223" s="49">
        <v>2.752678555510792</v>
      </c>
      <c r="R1223" s="49">
        <v>2.6673134830147109</v>
      </c>
      <c r="S1223" s="49">
        <v>2.5867131510539418</v>
      </c>
      <c r="T1223" s="49">
        <v>2.5092525472592468</v>
      </c>
      <c r="U1223" s="49">
        <v>2.4351564057574659</v>
      </c>
      <c r="V1223" s="49">
        <v>2.3631248934957809</v>
      </c>
      <c r="W1223" s="49">
        <v>2.290522620741485</v>
      </c>
      <c r="X1223" s="49">
        <v>2.2191720019640768</v>
      </c>
      <c r="Y1223" s="49">
        <v>2.150943669762174</v>
      </c>
      <c r="Z1223" s="49">
        <v>2.092726720824178</v>
      </c>
      <c r="AA1223" s="49">
        <v>1.992657718343972</v>
      </c>
      <c r="AB1223" s="49">
        <v>1.9274284276297771</v>
      </c>
      <c r="AC1223" s="49">
        <v>1.864970102779183</v>
      </c>
      <c r="AD1223" s="49">
        <v>1.8049743535695291</v>
      </c>
      <c r="AE1223" s="49">
        <v>1.7471820591042539</v>
      </c>
      <c r="AF1223" s="50">
        <v>1.6913735221969259</v>
      </c>
    </row>
    <row r="1224" spans="1:32" hidden="1">
      <c r="A1224" s="49" t="s">
        <v>1539</v>
      </c>
      <c r="B1224" s="49">
        <v>8.1914456331425214</v>
      </c>
      <c r="C1224" s="49">
        <v>7.8238660691256436</v>
      </c>
      <c r="D1224" s="49">
        <v>7.4732482184192808</v>
      </c>
      <c r="E1224" s="49">
        <v>7.1345003758081731</v>
      </c>
      <c r="F1224" s="49">
        <v>6.8038944784123832</v>
      </c>
      <c r="G1224" s="49">
        <v>6.4785793011029593</v>
      </c>
      <c r="H1224" s="49">
        <v>6.1562870794293394</v>
      </c>
      <c r="I1224" s="49">
        <v>5.8351477654667994</v>
      </c>
      <c r="J1224" s="49">
        <v>5.5135662811624062</v>
      </c>
      <c r="K1224" s="49">
        <v>5.1901381891662144</v>
      </c>
      <c r="L1224" s="49">
        <v>4.8635895774980638</v>
      </c>
      <c r="M1224" s="49">
        <v>4.7562456828159174</v>
      </c>
      <c r="N1224" s="49">
        <v>4.6724459615526426</v>
      </c>
      <c r="O1224" s="49">
        <v>4.5912348385548416</v>
      </c>
      <c r="P1224" s="49">
        <v>4.5127770131677867</v>
      </c>
      <c r="Q1224" s="49">
        <v>4.437819371847457</v>
      </c>
      <c r="R1224" s="49">
        <v>4.3640712206711303</v>
      </c>
      <c r="S1224" s="49">
        <v>4.2919031341862066</v>
      </c>
      <c r="T1224" s="49">
        <v>4.2253055992000226</v>
      </c>
      <c r="U1224" s="49">
        <v>4.1578988676214532</v>
      </c>
      <c r="V1224" s="49">
        <v>4.0901472905490044</v>
      </c>
      <c r="W1224" s="49">
        <v>4.0312551093938982</v>
      </c>
      <c r="X1224" s="49">
        <v>3.974641673918101</v>
      </c>
      <c r="Y1224" s="49">
        <v>3.9190766648307149</v>
      </c>
      <c r="Z1224" s="49">
        <v>3.870971331695404</v>
      </c>
      <c r="AA1224" s="49">
        <v>3.765703723069306</v>
      </c>
      <c r="AB1224" s="49">
        <v>3.7051770739168139</v>
      </c>
      <c r="AC1224" s="49">
        <v>3.6464371503370741</v>
      </c>
      <c r="AD1224" s="49">
        <v>3.5893119996762262</v>
      </c>
      <c r="AE1224" s="49">
        <v>3.533651945332235</v>
      </c>
      <c r="AF1224" s="50">
        <v>3.4793259149265099</v>
      </c>
    </row>
    <row r="1225" spans="1:32" hidden="1">
      <c r="A1225" s="49" t="s">
        <v>1540</v>
      </c>
      <c r="B1225" s="49">
        <v>8.5413935212964702</v>
      </c>
      <c r="C1225" s="49">
        <v>8.1297159369037821</v>
      </c>
      <c r="D1225" s="49">
        <v>7.7539851225212049</v>
      </c>
      <c r="E1225" s="49">
        <v>7.4024023768564353</v>
      </c>
      <c r="F1225" s="49">
        <v>7.0674498355937239</v>
      </c>
      <c r="G1225" s="49">
        <v>6.7440030116743888</v>
      </c>
      <c r="H1225" s="49">
        <v>6.4283718822093876</v>
      </c>
      <c r="I1225" s="49">
        <v>6.1177719167326794</v>
      </c>
      <c r="J1225" s="49">
        <v>5.8100126779775572</v>
      </c>
      <c r="K1225" s="49">
        <v>5.5033044428310598</v>
      </c>
      <c r="L1225" s="49">
        <v>5.1961324993347278</v>
      </c>
      <c r="M1225" s="49">
        <v>5.0505264327115063</v>
      </c>
      <c r="N1225" s="49">
        <v>4.924398528960416</v>
      </c>
      <c r="O1225" s="49">
        <v>4.8108136491185327</v>
      </c>
      <c r="P1225" s="49">
        <v>4.7069057233438443</v>
      </c>
      <c r="Q1225" s="49">
        <v>4.6109165303019166</v>
      </c>
      <c r="R1225" s="49">
        <v>4.5222787503386517</v>
      </c>
      <c r="S1225" s="49">
        <v>4.4381141292481674</v>
      </c>
      <c r="T1225" s="49">
        <v>4.3586717075867538</v>
      </c>
      <c r="U1225" s="49">
        <v>4.2843453975170016</v>
      </c>
      <c r="V1225" s="49">
        <v>4.2114459706607494</v>
      </c>
      <c r="W1225" s="49">
        <v>4.1278638812520878</v>
      </c>
      <c r="X1225" s="49">
        <v>4.047813920996191</v>
      </c>
      <c r="Y1225" s="49">
        <v>3.972753408328745</v>
      </c>
      <c r="Z1225" s="49">
        <v>3.9055565446161649</v>
      </c>
      <c r="AA1225" s="49">
        <v>3.8051460019785881</v>
      </c>
      <c r="AB1225" s="49">
        <v>3.7364148725682589</v>
      </c>
      <c r="AC1225" s="49">
        <v>3.6711017143749509</v>
      </c>
      <c r="AD1225" s="49">
        <v>3.6087579963987468</v>
      </c>
      <c r="AE1225" s="49">
        <v>3.5490166954861042</v>
      </c>
      <c r="AF1225" s="50">
        <v>3.4915738475780138</v>
      </c>
    </row>
    <row r="1226" spans="1:32" hidden="1">
      <c r="A1226" s="49" t="s">
        <v>1541</v>
      </c>
      <c r="B1226" s="49">
        <v>9.1718091522569143</v>
      </c>
      <c r="C1226" s="49">
        <v>8.7380357524988916</v>
      </c>
      <c r="D1226" s="49">
        <v>8.3466996500475812</v>
      </c>
      <c r="E1226" s="49">
        <v>7.9845226877365132</v>
      </c>
      <c r="F1226" s="49">
        <v>7.6431020384662043</v>
      </c>
      <c r="G1226" s="49">
        <v>7.3167656464804596</v>
      </c>
      <c r="H1226" s="49">
        <v>7.0014836304760992</v>
      </c>
      <c r="I1226" s="49">
        <v>6.6942686267535096</v>
      </c>
      <c r="J1226" s="49">
        <v>6.3928236173421631</v>
      </c>
      <c r="K1226" s="49">
        <v>6.0953240902280079</v>
      </c>
      <c r="L1226" s="49">
        <v>5.800277336691309</v>
      </c>
      <c r="M1226" s="49">
        <v>5.6354799595077063</v>
      </c>
      <c r="N1226" s="49">
        <v>5.4935410576642463</v>
      </c>
      <c r="O1226" s="49">
        <v>5.366313731883384</v>
      </c>
      <c r="P1226" s="49">
        <v>5.250431170527091</v>
      </c>
      <c r="Q1226" s="49">
        <v>5.1438280016253124</v>
      </c>
      <c r="R1226" s="49">
        <v>5.0458378369312511</v>
      </c>
      <c r="S1226" s="49">
        <v>4.9530796313824332</v>
      </c>
      <c r="T1226" s="49">
        <v>4.865846012662157</v>
      </c>
      <c r="U1226" s="49">
        <v>4.7845997837119798</v>
      </c>
      <c r="V1226" s="49">
        <v>4.7050073043425931</v>
      </c>
      <c r="W1226" s="49">
        <v>4.6127928086171028</v>
      </c>
      <c r="X1226" s="49">
        <v>4.5247230779597363</v>
      </c>
      <c r="Y1226" s="49">
        <v>4.4425145093396416</v>
      </c>
      <c r="Z1226" s="49">
        <v>4.3695514930408992</v>
      </c>
      <c r="AA1226" s="49">
        <v>4.2575246362991583</v>
      </c>
      <c r="AB1226" s="49">
        <v>4.1827526589020181</v>
      </c>
      <c r="AC1226" s="49">
        <v>4.1120053993966676</v>
      </c>
      <c r="AD1226" s="49">
        <v>4.0447580622063084</v>
      </c>
      <c r="AE1226" s="49">
        <v>3.9805812905961071</v>
      </c>
      <c r="AF1226" s="50">
        <v>3.9191195605673319</v>
      </c>
    </row>
    <row r="1227" spans="1:32" hidden="1">
      <c r="A1227" s="49" t="s">
        <v>1542</v>
      </c>
      <c r="B1227" s="49">
        <v>8.1881709173817168</v>
      </c>
      <c r="C1227" s="49">
        <v>7.6310467258678942</v>
      </c>
      <c r="D1227" s="49">
        <v>7.1190993972025787</v>
      </c>
      <c r="E1227" s="49">
        <v>6.6379852641783721</v>
      </c>
      <c r="F1227" s="49">
        <v>6.1786169975734566</v>
      </c>
      <c r="G1227" s="49">
        <v>5.7348828213375604</v>
      </c>
      <c r="H1227" s="49">
        <v>5.3024711979981252</v>
      </c>
      <c r="I1227" s="49">
        <v>4.8782177336460251</v>
      </c>
      <c r="J1227" s="49">
        <v>4.4597199229277082</v>
      </c>
      <c r="K1227" s="49">
        <v>4.0450985567041116</v>
      </c>
      <c r="L1227" s="49">
        <v>3.6328438450954801</v>
      </c>
      <c r="M1227" s="49">
        <v>3.5325217717071529</v>
      </c>
      <c r="N1227" s="49">
        <v>3.4396385732966501</v>
      </c>
      <c r="O1227" s="49">
        <v>3.3516848380742008</v>
      </c>
      <c r="P1227" s="49">
        <v>3.268203646546008</v>
      </c>
      <c r="Q1227" s="49">
        <v>3.1875984496114551</v>
      </c>
      <c r="R1227" s="49">
        <v>3.1089005831687828</v>
      </c>
      <c r="S1227" s="49">
        <v>3.034132656270776</v>
      </c>
      <c r="T1227" s="49">
        <v>2.9618293634119111</v>
      </c>
      <c r="U1227" s="49">
        <v>2.892236340879625</v>
      </c>
      <c r="V1227" s="49">
        <v>2.8241671926879302</v>
      </c>
      <c r="W1227" s="49">
        <v>2.7550893680267419</v>
      </c>
      <c r="X1227" s="49">
        <v>2.6868144490247721</v>
      </c>
      <c r="Y1227" s="49">
        <v>2.6211352241375678</v>
      </c>
      <c r="Z1227" s="49">
        <v>2.5646577717379682</v>
      </c>
      <c r="AA1227" s="49">
        <v>2.4678193583354169</v>
      </c>
      <c r="AB1227" s="49">
        <v>2.4038988368323841</v>
      </c>
      <c r="AC1227" s="49">
        <v>2.342320873086615</v>
      </c>
      <c r="AD1227" s="49">
        <v>2.2828152158119339</v>
      </c>
      <c r="AE1227" s="49">
        <v>2.2251553713857581</v>
      </c>
      <c r="AF1227" s="50">
        <v>2.1691498241199532</v>
      </c>
    </row>
    <row r="1228" spans="1:32" hidden="1">
      <c r="A1228" s="49" t="s">
        <v>1543</v>
      </c>
      <c r="B1228" s="49">
        <v>4.7393806042561284</v>
      </c>
      <c r="C1228" s="49">
        <v>4.6015826789380343</v>
      </c>
      <c r="D1228" s="49">
        <v>4.479218986975015</v>
      </c>
      <c r="E1228" s="49">
        <v>4.3689093945626816</v>
      </c>
      <c r="F1228" s="49">
        <v>4.2682584998429407</v>
      </c>
      <c r="G1228" s="49">
        <v>4.1755105182396504</v>
      </c>
      <c r="H1228" s="49">
        <v>4.089342368629314</v>
      </c>
      <c r="I1228" s="49">
        <v>4.0087336951260433</v>
      </c>
      <c r="J1228" s="49">
        <v>3.932881995055046</v>
      </c>
      <c r="K1228" s="49">
        <v>3.8611453591237672</v>
      </c>
      <c r="L1228" s="49">
        <v>3.7930027448100589</v>
      </c>
      <c r="M1228" s="49">
        <v>3.6923389157064759</v>
      </c>
      <c r="N1228" s="49">
        <v>3.612300607353089</v>
      </c>
      <c r="O1228" s="49">
        <v>3.5349930107261689</v>
      </c>
      <c r="P1228" s="49">
        <v>3.4605272336008439</v>
      </c>
      <c r="Q1228" s="49">
        <v>3.389502435292076</v>
      </c>
      <c r="R1228" s="49">
        <v>3.3199667010402458</v>
      </c>
      <c r="S1228" s="49">
        <v>3.252213610990816</v>
      </c>
      <c r="T1228" s="49">
        <v>3.1895485278667461</v>
      </c>
      <c r="U1228" s="49">
        <v>3.1266268721365531</v>
      </c>
      <c r="V1228" s="49">
        <v>3.063832653564651</v>
      </c>
      <c r="W1228" s="49">
        <v>3.0087802624243891</v>
      </c>
      <c r="X1228" s="49">
        <v>2.9559588503125349</v>
      </c>
      <c r="Y1228" s="49">
        <v>2.904337585340401</v>
      </c>
      <c r="Z1228" s="49">
        <v>2.859159957383965</v>
      </c>
      <c r="AA1228" s="49">
        <v>2.7675403050899758</v>
      </c>
      <c r="AB1228" s="49">
        <v>2.712932451408784</v>
      </c>
      <c r="AC1228" s="49">
        <v>2.6601122104811772</v>
      </c>
      <c r="AD1228" s="49">
        <v>2.608924400688533</v>
      </c>
      <c r="AE1228" s="49">
        <v>2.5592335763637069</v>
      </c>
      <c r="AF1228" s="50">
        <v>2.5109207979467039</v>
      </c>
    </row>
    <row r="1229" spans="1:32" hidden="1">
      <c r="A1229" s="49" t="s">
        <v>1544</v>
      </c>
      <c r="B1229" s="49">
        <v>5.638056072338375</v>
      </c>
      <c r="C1229" s="49">
        <v>5.4362016451340827</v>
      </c>
      <c r="D1229" s="49">
        <v>5.2668620270173339</v>
      </c>
      <c r="E1229" s="49">
        <v>5.1206432574908582</v>
      </c>
      <c r="F1229" s="49">
        <v>4.991660123599079</v>
      </c>
      <c r="G1229" s="49">
        <v>4.8759937915404343</v>
      </c>
      <c r="H1229" s="49">
        <v>4.7709099361936662</v>
      </c>
      <c r="I1229" s="49">
        <v>4.6744287577979886</v>
      </c>
      <c r="J1229" s="49">
        <v>4.5850730066223759</v>
      </c>
      <c r="K1229" s="49">
        <v>4.5017125881888926</v>
      </c>
      <c r="L1229" s="49">
        <v>4.4234646210942437</v>
      </c>
      <c r="M1229" s="49">
        <v>4.2786269918658686</v>
      </c>
      <c r="N1229" s="49">
        <v>4.152754417690482</v>
      </c>
      <c r="O1229" s="49">
        <v>4.0392697097356276</v>
      </c>
      <c r="P1229" s="49">
        <v>3.9354168827382479</v>
      </c>
      <c r="Q1229" s="49">
        <v>3.839489918040079</v>
      </c>
      <c r="R1229" s="49">
        <v>3.7508911918648291</v>
      </c>
      <c r="S1229" s="49">
        <v>3.6669313441398712</v>
      </c>
      <c r="T1229" s="49">
        <v>3.5877885631069062</v>
      </c>
      <c r="U1229" s="49">
        <v>3.5137699054175209</v>
      </c>
      <c r="V1229" s="49">
        <v>3.441503696213986</v>
      </c>
      <c r="W1229" s="49">
        <v>3.360147745189066</v>
      </c>
      <c r="X1229" s="49">
        <v>3.282458127249956</v>
      </c>
      <c r="Y1229" s="49">
        <v>3.209701118028506</v>
      </c>
      <c r="Z1229" s="49">
        <v>3.1443900376973031</v>
      </c>
      <c r="AA1229" s="49">
        <v>3.0500054269488341</v>
      </c>
      <c r="AB1229" s="49">
        <v>2.984216534970872</v>
      </c>
      <c r="AC1229" s="49">
        <v>2.9218415244996101</v>
      </c>
      <c r="AD1229" s="49">
        <v>2.8624552109228878</v>
      </c>
      <c r="AE1229" s="49">
        <v>2.8057088183986338</v>
      </c>
      <c r="AF1229" s="50">
        <v>2.7513127505681938</v>
      </c>
    </row>
    <row r="1230" spans="1:32" hidden="1">
      <c r="A1230" s="49" t="s">
        <v>1545</v>
      </c>
      <c r="B1230" s="49">
        <v>8.1273590884730638</v>
      </c>
      <c r="C1230" s="49">
        <v>7.8320804876247001</v>
      </c>
      <c r="D1230" s="49">
        <v>7.5854656434355654</v>
      </c>
      <c r="E1230" s="49">
        <v>7.3734460460647737</v>
      </c>
      <c r="F1230" s="49">
        <v>7.1872080061105157</v>
      </c>
      <c r="G1230" s="49">
        <v>7.0208827500978312</v>
      </c>
      <c r="H1230" s="49">
        <v>6.8703754640884407</v>
      </c>
      <c r="I1230" s="49">
        <v>6.7327213357288231</v>
      </c>
      <c r="J1230" s="49">
        <v>6.60570818725283</v>
      </c>
      <c r="K1230" s="49">
        <v>6.4876437508802853</v>
      </c>
      <c r="L1230" s="49">
        <v>6.3772059919548596</v>
      </c>
      <c r="M1230" s="49">
        <v>6.1677027709578676</v>
      </c>
      <c r="N1230" s="49">
        <v>5.9865281569715068</v>
      </c>
      <c r="O1230" s="49">
        <v>5.823835483885464</v>
      </c>
      <c r="P1230" s="49">
        <v>5.6755000437035994</v>
      </c>
      <c r="Q1230" s="49">
        <v>5.5389691646404584</v>
      </c>
      <c r="R1230" s="49">
        <v>5.4133501227203036</v>
      </c>
      <c r="S1230" s="49">
        <v>5.2946162802102847</v>
      </c>
      <c r="T1230" s="49">
        <v>5.1830364169312544</v>
      </c>
      <c r="U1230" s="49">
        <v>5.0790724372702432</v>
      </c>
      <c r="V1230" s="49">
        <v>4.9776742268503744</v>
      </c>
      <c r="W1230" s="49">
        <v>4.8625969626683361</v>
      </c>
      <c r="X1230" s="49">
        <v>4.7529438691922632</v>
      </c>
      <c r="Y1230" s="49">
        <v>4.6506128625636061</v>
      </c>
      <c r="Z1230" s="49">
        <v>4.5593701212474516</v>
      </c>
      <c r="AA1230" s="49">
        <v>4.4245005684624203</v>
      </c>
      <c r="AB1230" s="49">
        <v>4.3324088931199629</v>
      </c>
      <c r="AC1230" s="49">
        <v>4.2453662557817644</v>
      </c>
      <c r="AD1230" s="49">
        <v>4.1627361674480552</v>
      </c>
      <c r="AE1230" s="49">
        <v>4.0839966260349607</v>
      </c>
      <c r="AF1230" s="50">
        <v>4.0087142974147261</v>
      </c>
    </row>
    <row r="1231" spans="1:32" hidden="1">
      <c r="A1231" s="49" t="s">
        <v>1546</v>
      </c>
      <c r="B1231" s="49">
        <v>2.8643047676021181</v>
      </c>
      <c r="C1231" s="49">
        <v>2.7224833888469679</v>
      </c>
      <c r="D1231" s="49">
        <v>2.6032768168349611</v>
      </c>
      <c r="E1231" s="49">
        <v>2.5000768866508061</v>
      </c>
      <c r="F1231" s="49">
        <v>2.4087349942139409</v>
      </c>
      <c r="G1231" s="49">
        <v>2.3264933678193418</v>
      </c>
      <c r="H1231" s="49">
        <v>2.2514352847210888</v>
      </c>
      <c r="I1231" s="49">
        <v>2.182180122652345</v>
      </c>
      <c r="J1231" s="49">
        <v>2.1177038288135641</v>
      </c>
      <c r="K1231" s="49">
        <v>2.0572279829262441</v>
      </c>
      <c r="L1231" s="49">
        <v>2.000148437561823</v>
      </c>
      <c r="M1231" s="49">
        <v>1.9322482236302869</v>
      </c>
      <c r="N1231" s="49">
        <v>1.869175453850171</v>
      </c>
      <c r="O1231" s="49">
        <v>1.8094159250608981</v>
      </c>
      <c r="P1231" s="49">
        <v>1.7526655377595639</v>
      </c>
      <c r="Q1231" s="49">
        <v>1.697969019933556</v>
      </c>
      <c r="R1231" s="49">
        <v>1.6447460745426981</v>
      </c>
      <c r="S1231" s="49">
        <v>1.594134186393946</v>
      </c>
      <c r="T1231" s="49">
        <v>1.545268670282568</v>
      </c>
      <c r="U1231" s="49">
        <v>1.498268042723861</v>
      </c>
      <c r="V1231" s="49">
        <v>1.4524403509862469</v>
      </c>
      <c r="W1231" s="49">
        <v>1.406414439564919</v>
      </c>
      <c r="X1231" s="49">
        <v>1.361118605571457</v>
      </c>
      <c r="Y1231" s="49">
        <v>1.317545327141419</v>
      </c>
      <c r="Z1231" s="49">
        <v>1.279351151747508</v>
      </c>
      <c r="AA1231" s="49">
        <v>1.218995673853168</v>
      </c>
      <c r="AB1231" s="49">
        <v>1.177202615370935</v>
      </c>
      <c r="AC1231" s="49">
        <v>1.136939519890104</v>
      </c>
      <c r="AD1231" s="49">
        <v>1.0980409532319251</v>
      </c>
      <c r="AE1231" s="49">
        <v>1.060367795152283</v>
      </c>
      <c r="AF1231" s="50">
        <v>1.0238019844414581</v>
      </c>
    </row>
    <row r="1232" spans="1:32" hidden="1">
      <c r="A1232" s="49" t="s">
        <v>1547</v>
      </c>
      <c r="B1232" s="49">
        <v>2.9866838107576248</v>
      </c>
      <c r="C1232" s="49">
        <v>2.8381652258657271</v>
      </c>
      <c r="D1232" s="49">
        <v>2.7134161391800369</v>
      </c>
      <c r="E1232" s="49">
        <v>2.605489945516037</v>
      </c>
      <c r="F1232" s="49">
        <v>2.5100255814347721</v>
      </c>
      <c r="G1232" s="49">
        <v>2.4241240545199521</v>
      </c>
      <c r="H1232" s="49">
        <v>2.345770499314376</v>
      </c>
      <c r="I1232" s="49">
        <v>2.273513609126292</v>
      </c>
      <c r="J1232" s="49">
        <v>2.206276909384429</v>
      </c>
      <c r="K1232" s="49">
        <v>2.1432421385260931</v>
      </c>
      <c r="L1232" s="49">
        <v>2.0837742333377349</v>
      </c>
      <c r="M1232" s="49">
        <v>2.0129592355786481</v>
      </c>
      <c r="N1232" s="49">
        <v>1.9472135639009629</v>
      </c>
      <c r="O1232" s="49">
        <v>1.884945373312491</v>
      </c>
      <c r="P1232" s="49">
        <v>1.8258349783040571</v>
      </c>
      <c r="Q1232" s="49">
        <v>1.7688781827565909</v>
      </c>
      <c r="R1232" s="49">
        <v>1.713465007037785</v>
      </c>
      <c r="S1232" s="49">
        <v>1.660791214310795</v>
      </c>
      <c r="T1232" s="49">
        <v>1.60994787159079</v>
      </c>
      <c r="U1232" s="49">
        <v>1.5610595946285859</v>
      </c>
      <c r="V1232" s="49">
        <v>1.5133990610576009</v>
      </c>
      <c r="W1232" s="49">
        <v>1.465502565953213</v>
      </c>
      <c r="X1232" s="49">
        <v>1.4183718099059379</v>
      </c>
      <c r="Y1232" s="49">
        <v>1.373050389272656</v>
      </c>
      <c r="Z1232" s="49">
        <v>1.3333833775242441</v>
      </c>
      <c r="AA1232" s="49">
        <v>1.270412146748229</v>
      </c>
      <c r="AB1232" s="49">
        <v>1.226957266246679</v>
      </c>
      <c r="AC1232" s="49">
        <v>1.185110070462112</v>
      </c>
      <c r="AD1232" s="49">
        <v>1.144696884123733</v>
      </c>
      <c r="AE1232" s="49">
        <v>1.105571663039542</v>
      </c>
      <c r="AF1232" s="50">
        <v>1.067610475899635</v>
      </c>
    </row>
    <row r="1233" spans="1:32" hidden="1">
      <c r="A1233" s="49" t="s">
        <v>1548</v>
      </c>
      <c r="B1233" s="49">
        <v>3.6393683077071119</v>
      </c>
      <c r="C1233" s="49">
        <v>3.454491843055961</v>
      </c>
      <c r="D1233" s="49">
        <v>3.2997009599035318</v>
      </c>
      <c r="E1233" s="49">
        <v>3.166197786153949</v>
      </c>
      <c r="F1233" s="49">
        <v>3.048458954565167</v>
      </c>
      <c r="G1233" s="49">
        <v>2.942812797011074</v>
      </c>
      <c r="H1233" s="49">
        <v>2.846707403852327</v>
      </c>
      <c r="I1233" s="49">
        <v>2.7583046327087049</v>
      </c>
      <c r="J1233" s="49">
        <v>2.6762410877142799</v>
      </c>
      <c r="K1233" s="49">
        <v>2.599480420280099</v>
      </c>
      <c r="L1233" s="49">
        <v>2.527218320956278</v>
      </c>
      <c r="M1233" s="49">
        <v>2.4409025135888118</v>
      </c>
      <c r="N1233" s="49">
        <v>2.360963140816593</v>
      </c>
      <c r="O1233" s="49">
        <v>2.2853885610903908</v>
      </c>
      <c r="P1233" s="49">
        <v>2.2137756005172058</v>
      </c>
      <c r="Q1233" s="49">
        <v>2.1448551950866519</v>
      </c>
      <c r="R1233" s="49">
        <v>2.0778566114394179</v>
      </c>
      <c r="S1233" s="49">
        <v>2.0142931493091401</v>
      </c>
      <c r="T1233" s="49">
        <v>1.953015912284811</v>
      </c>
      <c r="U1233" s="49">
        <v>1.8941832950952191</v>
      </c>
      <c r="V1233" s="49">
        <v>1.836875844290826</v>
      </c>
      <c r="W1233" s="49">
        <v>1.779247554070813</v>
      </c>
      <c r="X1233" s="49">
        <v>1.7225591258383459</v>
      </c>
      <c r="Y1233" s="49">
        <v>1.6681313969699541</v>
      </c>
      <c r="Z1233" s="49">
        <v>1.620829890684933</v>
      </c>
      <c r="AA1233" s="49">
        <v>1.54401424786231</v>
      </c>
      <c r="AB1233" s="49">
        <v>1.491864747676366</v>
      </c>
      <c r="AC1233" s="49">
        <v>1.4417224730347029</v>
      </c>
      <c r="AD1233" s="49">
        <v>1.3933680810366551</v>
      </c>
      <c r="AE1233" s="49">
        <v>1.3466171730106209</v>
      </c>
      <c r="AF1233" s="50">
        <v>1.3013133145105029</v>
      </c>
    </row>
    <row r="1234" spans="1:32" hidden="1">
      <c r="A1234" s="49" t="s">
        <v>1549</v>
      </c>
      <c r="B1234" s="49">
        <v>6.5797521704669961</v>
      </c>
      <c r="C1234" s="49">
        <v>6.2698783434575924</v>
      </c>
      <c r="D1234" s="49">
        <v>5.9728435831005662</v>
      </c>
      <c r="E1234" s="49">
        <v>5.684963472501301</v>
      </c>
      <c r="F1234" s="49">
        <v>5.4035637658623754</v>
      </c>
      <c r="G1234" s="49">
        <v>5.1266234594855673</v>
      </c>
      <c r="H1234" s="49">
        <v>4.8525601850393816</v>
      </c>
      <c r="I1234" s="49">
        <v>4.5800948802245962</v>
      </c>
      <c r="J1234" s="49">
        <v>4.3081629500353031</v>
      </c>
      <c r="K1234" s="49">
        <v>4.0358538784457227</v>
      </c>
      <c r="L1234" s="49">
        <v>3.7623688832500242</v>
      </c>
      <c r="M1234" s="49">
        <v>3.679554615758402</v>
      </c>
      <c r="N1234" s="49">
        <v>3.614195340616523</v>
      </c>
      <c r="O1234" s="49">
        <v>3.5507691445469471</v>
      </c>
      <c r="P1234" s="49">
        <v>3.4893985744174749</v>
      </c>
      <c r="Q1234" s="49">
        <v>3.4306377125862322</v>
      </c>
      <c r="R1234" s="49">
        <v>3.3727894334008131</v>
      </c>
      <c r="S1234" s="49">
        <v>3.3161286354902608</v>
      </c>
      <c r="T1234" s="49">
        <v>3.2636140248339021</v>
      </c>
      <c r="U1234" s="49">
        <v>3.2105166394845681</v>
      </c>
      <c r="V1234" s="49">
        <v>3.1571805294519719</v>
      </c>
      <c r="W1234" s="49">
        <v>3.1103841872624072</v>
      </c>
      <c r="X1234" s="49">
        <v>3.0653071130181839</v>
      </c>
      <c r="Y1234" s="49">
        <v>3.0210377116921499</v>
      </c>
      <c r="Z1234" s="49">
        <v>2.9823356795734708</v>
      </c>
      <c r="AA1234" s="49">
        <v>2.9012253422300249</v>
      </c>
      <c r="AB1234" s="49">
        <v>2.85335381211407</v>
      </c>
      <c r="AC1234" s="49">
        <v>2.8068381680398371</v>
      </c>
      <c r="AD1234" s="49">
        <v>2.7615518525678882</v>
      </c>
      <c r="AE1234" s="49">
        <v>2.7173847608102522</v>
      </c>
      <c r="AF1234" s="50">
        <v>2.674240529299214</v>
      </c>
    </row>
    <row r="1235" spans="1:32" hidden="1">
      <c r="A1235" s="49" t="s">
        <v>1550</v>
      </c>
      <c r="B1235" s="49">
        <v>7.145396906133632</v>
      </c>
      <c r="C1235" s="49">
        <v>6.7889064753958932</v>
      </c>
      <c r="D1235" s="49">
        <v>6.4614569416251264</v>
      </c>
      <c r="E1235" s="49">
        <v>6.1539145232425421</v>
      </c>
      <c r="F1235" s="49">
        <v>5.8605016819724662</v>
      </c>
      <c r="G1235" s="49">
        <v>5.5773221063435843</v>
      </c>
      <c r="H1235" s="49">
        <v>5.3016119940765396</v>
      </c>
      <c r="I1235" s="49">
        <v>5.0313276880792239</v>
      </c>
      <c r="J1235" s="49">
        <v>4.764903600824141</v>
      </c>
      <c r="K1235" s="49">
        <v>4.5011025986968756</v>
      </c>
      <c r="L1235" s="49">
        <v>4.2389195053778597</v>
      </c>
      <c r="M1235" s="49">
        <v>4.1208217210172204</v>
      </c>
      <c r="N1235" s="49">
        <v>4.0182760936589617</v>
      </c>
      <c r="O1235" s="49">
        <v>3.92574762056491</v>
      </c>
      <c r="P1235" s="49">
        <v>3.840948758845999</v>
      </c>
      <c r="Q1235" s="49">
        <v>3.7624761449919739</v>
      </c>
      <c r="R1235" s="49">
        <v>3.6898768269476401</v>
      </c>
      <c r="S1235" s="49">
        <v>3.6208537368400129</v>
      </c>
      <c r="T1235" s="49">
        <v>3.5556054686808838</v>
      </c>
      <c r="U1235" s="49">
        <v>3.4944462140263721</v>
      </c>
      <c r="V1235" s="49">
        <v>3.434431890978634</v>
      </c>
      <c r="W1235" s="49">
        <v>3.365896719783144</v>
      </c>
      <c r="X1235" s="49">
        <v>3.3001887497714639</v>
      </c>
      <c r="Y1235" s="49">
        <v>3.2384713856333489</v>
      </c>
      <c r="Z1235" s="49">
        <v>3.183039105809879</v>
      </c>
      <c r="AA1235" s="49">
        <v>3.1011063660994629</v>
      </c>
      <c r="AB1235" s="49">
        <v>3.044467053807038</v>
      </c>
      <c r="AC1235" s="49">
        <v>2.9905653547578628</v>
      </c>
      <c r="AD1235" s="49">
        <v>2.939043577002693</v>
      </c>
      <c r="AE1235" s="49">
        <v>2.889609035823701</v>
      </c>
      <c r="AF1235" s="50">
        <v>2.8420193394816642</v>
      </c>
    </row>
    <row r="1236" spans="1:32" hidden="1">
      <c r="A1236" s="49" t="s">
        <v>1551</v>
      </c>
      <c r="B1236" s="49">
        <v>9.529115520565961</v>
      </c>
      <c r="C1236" s="49">
        <v>9.0696422458651824</v>
      </c>
      <c r="D1236" s="49">
        <v>8.6533134243440522</v>
      </c>
      <c r="E1236" s="49">
        <v>8.2668973666098395</v>
      </c>
      <c r="F1236" s="49">
        <v>7.9020461869584926</v>
      </c>
      <c r="G1236" s="49">
        <v>7.5531499137802003</v>
      </c>
      <c r="H1236" s="49">
        <v>7.2162475406541606</v>
      </c>
      <c r="I1236" s="49">
        <v>6.8884274804665369</v>
      </c>
      <c r="J1236" s="49">
        <v>6.5674757611802983</v>
      </c>
      <c r="K1236" s="49">
        <v>6.2516587222564723</v>
      </c>
      <c r="L1236" s="49">
        <v>5.939582978939125</v>
      </c>
      <c r="M1236" s="49">
        <v>5.7714101522054699</v>
      </c>
      <c r="N1236" s="49">
        <v>5.6263550004004328</v>
      </c>
      <c r="O1236" s="49">
        <v>5.4961809898470992</v>
      </c>
      <c r="P1236" s="49">
        <v>5.3774845698725562</v>
      </c>
      <c r="Q1236" s="49">
        <v>5.2681779417088332</v>
      </c>
      <c r="R1236" s="49">
        <v>5.167587884288384</v>
      </c>
      <c r="S1236" s="49">
        <v>5.0722956759778386</v>
      </c>
      <c r="T1236" s="49">
        <v>4.9825976404163264</v>
      </c>
      <c r="U1236" s="49">
        <v>4.8989622489118112</v>
      </c>
      <c r="V1236" s="49">
        <v>4.8170068128339274</v>
      </c>
      <c r="W1236" s="49">
        <v>4.7222940495018637</v>
      </c>
      <c r="X1236" s="49">
        <v>4.6317778550936168</v>
      </c>
      <c r="Y1236" s="49">
        <v>4.5471940171213632</v>
      </c>
      <c r="Z1236" s="49">
        <v>4.4719652139737587</v>
      </c>
      <c r="AA1236" s="49">
        <v>4.3572327446020989</v>
      </c>
      <c r="AB1236" s="49">
        <v>4.280183046907184</v>
      </c>
      <c r="AC1236" s="49">
        <v>4.2072078172098921</v>
      </c>
      <c r="AD1236" s="49">
        <v>4.1377761635614672</v>
      </c>
      <c r="AE1236" s="49">
        <v>4.071453736115731</v>
      </c>
      <c r="AF1236" s="50">
        <v>4.0078808714913086</v>
      </c>
    </row>
    <row r="1237" spans="1:32" hidden="1">
      <c r="A1237" s="49" t="s">
        <v>1552</v>
      </c>
      <c r="B1237" s="49">
        <v>5.7873700964146773</v>
      </c>
      <c r="C1237" s="49">
        <v>5.3908455763518663</v>
      </c>
      <c r="D1237" s="49">
        <v>5.0193109927043444</v>
      </c>
      <c r="E1237" s="49">
        <v>4.6649437482337994</v>
      </c>
      <c r="F1237" s="49">
        <v>4.3227925802320541</v>
      </c>
      <c r="G1237" s="49">
        <v>3.9895328736735132</v>
      </c>
      <c r="H1237" s="49">
        <v>3.662825172675142</v>
      </c>
      <c r="I1237" s="49">
        <v>3.3409586974071819</v>
      </c>
      <c r="J1237" s="49">
        <v>3.0226410683423279</v>
      </c>
      <c r="K1237" s="49">
        <v>2.7068681096404741</v>
      </c>
      <c r="L1237" s="49">
        <v>2.3928399214398759</v>
      </c>
      <c r="M1237" s="49">
        <v>2.3299997850009619</v>
      </c>
      <c r="N1237" s="49">
        <v>2.2711517579283762</v>
      </c>
      <c r="O1237" s="49">
        <v>2.2149608167112378</v>
      </c>
      <c r="P1237" s="49">
        <v>2.1611840151984651</v>
      </c>
      <c r="Q1237" s="49">
        <v>2.1089717800099579</v>
      </c>
      <c r="R1237" s="49">
        <v>2.0578085562747579</v>
      </c>
      <c r="S1237" s="49">
        <v>2.0087709757956249</v>
      </c>
      <c r="T1237" s="49">
        <v>1.961079139982187</v>
      </c>
      <c r="U1237" s="49">
        <v>1.9148638395843669</v>
      </c>
      <c r="V1237" s="49">
        <v>1.8694934693695939</v>
      </c>
      <c r="W1237" s="49">
        <v>1.8236203636916071</v>
      </c>
      <c r="X1237" s="49">
        <v>1.778207773406226</v>
      </c>
      <c r="Y1237" s="49">
        <v>1.7342098433384321</v>
      </c>
      <c r="Z1237" s="49">
        <v>1.695142712353205</v>
      </c>
      <c r="AA1237" s="49">
        <v>1.6346239492054531</v>
      </c>
      <c r="AB1237" s="49">
        <v>1.591659943428791</v>
      </c>
      <c r="AC1237" s="49">
        <v>1.5499747634263361</v>
      </c>
      <c r="AD1237" s="49">
        <v>1.5094242494722701</v>
      </c>
      <c r="AE1237" s="49">
        <v>1.469887557109461</v>
      </c>
      <c r="AF1237" s="50">
        <v>1.431262479460667</v>
      </c>
    </row>
    <row r="1238" spans="1:32" hidden="1">
      <c r="A1238" s="49" t="s">
        <v>1553</v>
      </c>
      <c r="B1238" s="49">
        <v>5.9890444470196638</v>
      </c>
      <c r="C1238" s="49">
        <v>5.5784308775177109</v>
      </c>
      <c r="D1238" s="49">
        <v>5.1941781301100232</v>
      </c>
      <c r="E1238" s="49">
        <v>4.8280257300962912</v>
      </c>
      <c r="F1238" s="49">
        <v>4.4747448008507726</v>
      </c>
      <c r="G1238" s="49">
        <v>4.1308238897052494</v>
      </c>
      <c r="H1238" s="49">
        <v>3.7937916565043608</v>
      </c>
      <c r="I1238" s="49">
        <v>3.4618404765328572</v>
      </c>
      <c r="J1238" s="49">
        <v>3.1336044133597212</v>
      </c>
      <c r="K1238" s="49">
        <v>2.8080217421669809</v>
      </c>
      <c r="L1238" s="49">
        <v>2.484246325761446</v>
      </c>
      <c r="M1238" s="49">
        <v>2.4188014598379581</v>
      </c>
      <c r="N1238" s="49">
        <v>2.3575595098262738</v>
      </c>
      <c r="O1238" s="49">
        <v>2.2991140473513449</v>
      </c>
      <c r="P1238" s="49">
        <v>2.243208625124482</v>
      </c>
      <c r="Q1238" s="49">
        <v>2.1889484664851042</v>
      </c>
      <c r="R1238" s="49">
        <v>2.1357906333169372</v>
      </c>
      <c r="S1238" s="49">
        <v>2.0848677357830718</v>
      </c>
      <c r="T1238" s="49">
        <v>2.03535865113912</v>
      </c>
      <c r="U1238" s="49">
        <v>1.98740063918239</v>
      </c>
      <c r="V1238" s="49">
        <v>1.940328922330856</v>
      </c>
      <c r="W1238" s="49">
        <v>1.8927256736384159</v>
      </c>
      <c r="X1238" s="49">
        <v>1.845604691434541</v>
      </c>
      <c r="Y1238" s="49">
        <v>1.7999700797454929</v>
      </c>
      <c r="Z1238" s="49">
        <v>1.7595224775243969</v>
      </c>
      <c r="AA1238" s="49">
        <v>1.6964969230282461</v>
      </c>
      <c r="AB1238" s="49">
        <v>1.651943404892307</v>
      </c>
      <c r="AC1238" s="49">
        <v>1.6087342371943441</v>
      </c>
      <c r="AD1238" s="49">
        <v>1.566718025557462</v>
      </c>
      <c r="AE1238" s="49">
        <v>1.5257678637886589</v>
      </c>
      <c r="AF1238" s="50">
        <v>1.4857764205301289</v>
      </c>
    </row>
    <row r="1239" spans="1:32" hidden="1">
      <c r="A1239" s="49" t="s">
        <v>1554</v>
      </c>
      <c r="B1239" s="49">
        <v>7.0240715629339867</v>
      </c>
      <c r="C1239" s="49">
        <v>6.5435204414792443</v>
      </c>
      <c r="D1239" s="49">
        <v>6.0956450593756024</v>
      </c>
      <c r="E1239" s="49">
        <v>5.6701891774547892</v>
      </c>
      <c r="F1239" s="49">
        <v>5.2606611478986967</v>
      </c>
      <c r="G1239" s="49">
        <v>4.8627016357291764</v>
      </c>
      <c r="H1239" s="49">
        <v>4.4732424305317471</v>
      </c>
      <c r="I1239" s="49">
        <v>4.0900390151902108</v>
      </c>
      <c r="J1239" s="49">
        <v>3.7113948579754208</v>
      </c>
      <c r="K1239" s="49">
        <v>3.3359907056711351</v>
      </c>
      <c r="L1239" s="49">
        <v>2.962774540484773</v>
      </c>
      <c r="M1239" s="49">
        <v>2.8837675874130628</v>
      </c>
      <c r="N1239" s="49">
        <v>2.8100401974254421</v>
      </c>
      <c r="O1239" s="49">
        <v>2.7398215745732131</v>
      </c>
      <c r="P1239" s="49">
        <v>2.6727886892084078</v>
      </c>
      <c r="Q1239" s="49">
        <v>2.6078150648313372</v>
      </c>
      <c r="R1239" s="49">
        <v>2.544217213467844</v>
      </c>
      <c r="S1239" s="49">
        <v>2.4834206672010728</v>
      </c>
      <c r="T1239" s="49">
        <v>2.424391783612649</v>
      </c>
      <c r="U1239" s="49">
        <v>2.36730324514558</v>
      </c>
      <c r="V1239" s="49">
        <v>2.311318312043146</v>
      </c>
      <c r="W1239" s="49">
        <v>2.254651719300476</v>
      </c>
      <c r="X1239" s="49">
        <v>2.198580994229669</v>
      </c>
      <c r="Y1239" s="49">
        <v>2.1443710216701679</v>
      </c>
      <c r="Z1239" s="49">
        <v>2.0966845767979878</v>
      </c>
      <c r="AA1239" s="49">
        <v>2.020543329410561</v>
      </c>
      <c r="AB1239" s="49">
        <v>1.967660857848158</v>
      </c>
      <c r="AC1239" s="49">
        <v>1.916462926764382</v>
      </c>
      <c r="AD1239" s="49">
        <v>1.866759724693797</v>
      </c>
      <c r="AE1239" s="49">
        <v>1.8183921534625671</v>
      </c>
      <c r="AF1239" s="50">
        <v>1.7712256648297171</v>
      </c>
    </row>
    <row r="1240" spans="1:32" hidden="1">
      <c r="A1240" s="49" t="s">
        <v>1555</v>
      </c>
      <c r="B1240" s="49">
        <v>4.0375840482133212</v>
      </c>
      <c r="C1240" s="49">
        <v>3.9201711609943231</v>
      </c>
      <c r="D1240" s="49">
        <v>3.8159154597288301</v>
      </c>
      <c r="E1240" s="49">
        <v>3.7219355957870568</v>
      </c>
      <c r="F1240" s="49">
        <v>3.6361896458138898</v>
      </c>
      <c r="G1240" s="49">
        <v>3.5571809211683241</v>
      </c>
      <c r="H1240" s="49">
        <v>3.483781585910608</v>
      </c>
      <c r="I1240" s="49">
        <v>3.4151218580672151</v>
      </c>
      <c r="J1240" s="49">
        <v>3.3505176613419549</v>
      </c>
      <c r="K1240" s="49">
        <v>3.2894218146227008</v>
      </c>
      <c r="L1240" s="49">
        <v>3.2313901675227208</v>
      </c>
      <c r="M1240" s="49">
        <v>3.145655173923767</v>
      </c>
      <c r="N1240" s="49">
        <v>3.0774964650925059</v>
      </c>
      <c r="O1240" s="49">
        <v>3.0116572231382479</v>
      </c>
      <c r="P1240" s="49">
        <v>2.9482315827694938</v>
      </c>
      <c r="Q1240" s="49">
        <v>2.8877294642553779</v>
      </c>
      <c r="R1240" s="49">
        <v>2.8284871366962121</v>
      </c>
      <c r="S1240" s="49">
        <v>2.7707544756481339</v>
      </c>
      <c r="T1240" s="49">
        <v>2.7173464928043249</v>
      </c>
      <c r="U1240" s="49">
        <v>2.663710173708723</v>
      </c>
      <c r="V1240" s="49">
        <v>2.6101728194799971</v>
      </c>
      <c r="W1240" s="49">
        <v>2.5632568073582149</v>
      </c>
      <c r="X1240" s="49">
        <v>2.5182392719278051</v>
      </c>
      <c r="Y1240" s="49">
        <v>2.4742423945621548</v>
      </c>
      <c r="Z1240" s="49">
        <v>2.435730975969824</v>
      </c>
      <c r="AA1240" s="49">
        <v>2.3576731638536721</v>
      </c>
      <c r="AB1240" s="49">
        <v>2.311129657995775</v>
      </c>
      <c r="AC1240" s="49">
        <v>2.2661070126154859</v>
      </c>
      <c r="AD1240" s="49">
        <v>2.222473046384922</v>
      </c>
      <c r="AE1240" s="49">
        <v>2.1801123863268241</v>
      </c>
      <c r="AF1240" s="50">
        <v>2.138923717022355</v>
      </c>
    </row>
    <row r="1241" spans="1:32" hidden="1">
      <c r="A1241" s="49" t="s">
        <v>1556</v>
      </c>
      <c r="B1241" s="49">
        <v>5.0400945716576899</v>
      </c>
      <c r="C1241" s="49">
        <v>4.8932833477623268</v>
      </c>
      <c r="D1241" s="49">
        <v>4.7630096438860487</v>
      </c>
      <c r="E1241" s="49">
        <v>4.6456506667081499</v>
      </c>
      <c r="F1241" s="49">
        <v>4.5386390507235852</v>
      </c>
      <c r="G1241" s="49">
        <v>4.4400929682678516</v>
      </c>
      <c r="H1241" s="49">
        <v>4.3485943613165814</v>
      </c>
      <c r="I1241" s="49">
        <v>4.263049631923705</v>
      </c>
      <c r="J1241" s="49">
        <v>4.1825986769686381</v>
      </c>
      <c r="K1241" s="49">
        <v>4.1065535173819612</v>
      </c>
      <c r="L1241" s="49">
        <v>4.0343557193197013</v>
      </c>
      <c r="M1241" s="49">
        <v>3.9274203254812732</v>
      </c>
      <c r="N1241" s="49">
        <v>3.8425717150850431</v>
      </c>
      <c r="O1241" s="49">
        <v>3.7606329432702839</v>
      </c>
      <c r="P1241" s="49">
        <v>3.6817227288357621</v>
      </c>
      <c r="Q1241" s="49">
        <v>3.6064825505877631</v>
      </c>
      <c r="R1241" s="49">
        <v>3.5328211121700881</v>
      </c>
      <c r="S1241" s="49">
        <v>3.4610528076299372</v>
      </c>
      <c r="T1241" s="49">
        <v>3.3947174536966802</v>
      </c>
      <c r="U1241" s="49">
        <v>3.3280906231360752</v>
      </c>
      <c r="V1241" s="49">
        <v>3.2615838783425808</v>
      </c>
      <c r="W1241" s="49">
        <v>3.2034409198933722</v>
      </c>
      <c r="X1241" s="49">
        <v>3.1476433485869748</v>
      </c>
      <c r="Y1241" s="49">
        <v>3.0930865124342928</v>
      </c>
      <c r="Z1241" s="49">
        <v>3.0453790509877798</v>
      </c>
      <c r="AA1241" s="49">
        <v>2.9479522306057171</v>
      </c>
      <c r="AB1241" s="49">
        <v>2.8900785312780228</v>
      </c>
      <c r="AC1241" s="49">
        <v>2.8340734888930088</v>
      </c>
      <c r="AD1241" s="49">
        <v>2.7797698021176149</v>
      </c>
      <c r="AE1241" s="49">
        <v>2.7270213651852142</v>
      </c>
      <c r="AF1241" s="50">
        <v>2.6756997958794511</v>
      </c>
    </row>
    <row r="1242" spans="1:32" hidden="1">
      <c r="A1242" s="49" t="s">
        <v>1557</v>
      </c>
      <c r="B1242" s="49">
        <v>4.9888092491640492</v>
      </c>
      <c r="C1242" s="49">
        <v>4.7229490660263602</v>
      </c>
      <c r="D1242" s="49">
        <v>4.5018418933388604</v>
      </c>
      <c r="E1242" s="49">
        <v>4.3123940618255334</v>
      </c>
      <c r="F1242" s="49">
        <v>4.1463856102959369</v>
      </c>
      <c r="G1242" s="49">
        <v>3.9983524954383269</v>
      </c>
      <c r="H1242" s="49">
        <v>3.8644971629302192</v>
      </c>
      <c r="I1242" s="49">
        <v>3.7420842852993772</v>
      </c>
      <c r="J1242" s="49">
        <v>3.629085024128496</v>
      </c>
      <c r="K1242" s="49">
        <v>3.5239572145514719</v>
      </c>
      <c r="L1242" s="49">
        <v>3.4255039727103349</v>
      </c>
      <c r="M1242" s="49">
        <v>3.3070623662197201</v>
      </c>
      <c r="N1242" s="49">
        <v>3.1980367238308589</v>
      </c>
      <c r="O1242" s="49">
        <v>3.095423624938662</v>
      </c>
      <c r="P1242" s="49">
        <v>2.9986215837128309</v>
      </c>
      <c r="Q1242" s="49">
        <v>2.9057367838165602</v>
      </c>
      <c r="R1242" s="49">
        <v>2.8156197247724668</v>
      </c>
      <c r="S1242" s="49">
        <v>2.7305299677267949</v>
      </c>
      <c r="T1242" s="49">
        <v>2.6487535238973652</v>
      </c>
      <c r="U1242" s="49">
        <v>2.57052762850225</v>
      </c>
      <c r="V1242" s="49">
        <v>2.49448117212224</v>
      </c>
      <c r="W1242" s="49">
        <v>2.4178735167496228</v>
      </c>
      <c r="X1242" s="49">
        <v>2.3425746944139911</v>
      </c>
      <c r="Y1242" s="49">
        <v>2.2705563075535609</v>
      </c>
      <c r="Z1242" s="49">
        <v>2.2090771956907238</v>
      </c>
      <c r="AA1242" s="49">
        <v>2.1034822482790951</v>
      </c>
      <c r="AB1242" s="49">
        <v>2.034593787581032</v>
      </c>
      <c r="AC1242" s="49">
        <v>1.968611328879442</v>
      </c>
      <c r="AD1242" s="49">
        <v>1.9052083998199949</v>
      </c>
      <c r="AE1242" s="49">
        <v>1.8441106784475729</v>
      </c>
      <c r="AF1242" s="50">
        <v>1.7850855723467149</v>
      </c>
    </row>
    <row r="1243" spans="1:32" hidden="1">
      <c r="A1243" s="49" t="s">
        <v>1558</v>
      </c>
      <c r="B1243" s="49">
        <v>5.5689133850036452</v>
      </c>
      <c r="C1243" s="49">
        <v>5.3065164726806753</v>
      </c>
      <c r="D1243" s="49">
        <v>5.0552629976932479</v>
      </c>
      <c r="E1243" s="49">
        <v>4.8120558449533464</v>
      </c>
      <c r="F1243" s="49">
        <v>4.5746545939585586</v>
      </c>
      <c r="G1243" s="49">
        <v>4.341373545911603</v>
      </c>
      <c r="H1243" s="49">
        <v>4.11090025176415</v>
      </c>
      <c r="I1243" s="49">
        <v>3.88218116923233</v>
      </c>
      <c r="J1243" s="49">
        <v>3.6543466949141381</v>
      </c>
      <c r="K1243" s="49">
        <v>3.4266603026631599</v>
      </c>
      <c r="L1243" s="49">
        <v>3.1984829816449358</v>
      </c>
      <c r="M1243" s="49">
        <v>3.1280431477245969</v>
      </c>
      <c r="N1243" s="49">
        <v>3.072562522834811</v>
      </c>
      <c r="O1243" s="49">
        <v>3.0187356859634149</v>
      </c>
      <c r="P1243" s="49">
        <v>2.9666674529781858</v>
      </c>
      <c r="Q1243" s="49">
        <v>2.916832432122916</v>
      </c>
      <c r="R1243" s="49">
        <v>2.8677759930836748</v>
      </c>
      <c r="S1243" s="49">
        <v>2.8197336068758561</v>
      </c>
      <c r="T1243" s="49">
        <v>2.7752403112752688</v>
      </c>
      <c r="U1243" s="49">
        <v>2.730243793356212</v>
      </c>
      <c r="V1243" s="49">
        <v>2.6850389243168089</v>
      </c>
      <c r="W1243" s="49">
        <v>2.645470517454044</v>
      </c>
      <c r="X1243" s="49">
        <v>2.607361187166215</v>
      </c>
      <c r="Y1243" s="49">
        <v>2.5699294717957728</v>
      </c>
      <c r="Z1243" s="49">
        <v>2.5372497443697331</v>
      </c>
      <c r="AA1243" s="49">
        <v>2.4682546911771879</v>
      </c>
      <c r="AB1243" s="49">
        <v>2.4277025905089089</v>
      </c>
      <c r="AC1243" s="49">
        <v>2.3882974077945249</v>
      </c>
      <c r="AD1243" s="49">
        <v>2.3499301372344039</v>
      </c>
      <c r="AE1243" s="49">
        <v>2.312505915376502</v>
      </c>
      <c r="AF1243" s="50">
        <v>2.2759416905400451</v>
      </c>
    </row>
    <row r="1244" spans="1:32" hidden="1">
      <c r="A1244" s="49" t="s">
        <v>1559</v>
      </c>
      <c r="B1244" s="49">
        <v>6.8183223997540239</v>
      </c>
      <c r="C1244" s="49">
        <v>6.5047438957317576</v>
      </c>
      <c r="D1244" s="49">
        <v>6.2048259622436408</v>
      </c>
      <c r="E1244" s="49">
        <v>5.9145666376541151</v>
      </c>
      <c r="F1244" s="49">
        <v>5.6310508532927663</v>
      </c>
      <c r="G1244" s="49">
        <v>5.3520648937025541</v>
      </c>
      <c r="H1244" s="49">
        <v>5.0758644069504921</v>
      </c>
      <c r="I1244" s="49">
        <v>4.8010279174376649</v>
      </c>
      <c r="J1244" s="49">
        <v>4.5263604493970773</v>
      </c>
      <c r="K1244" s="49">
        <v>4.2508277834122783</v>
      </c>
      <c r="L1244" s="49">
        <v>3.9735101045205048</v>
      </c>
      <c r="M1244" s="49">
        <v>3.8859310329989412</v>
      </c>
      <c r="N1244" s="49">
        <v>3.8171768634923691</v>
      </c>
      <c r="O1244" s="49">
        <v>3.750500305897583</v>
      </c>
      <c r="P1244" s="49">
        <v>3.686033345762981</v>
      </c>
      <c r="Q1244" s="49">
        <v>3.6243734372886829</v>
      </c>
      <c r="R1244" s="49">
        <v>3.5636896573488608</v>
      </c>
      <c r="S1244" s="49">
        <v>3.5042784335927331</v>
      </c>
      <c r="T1244" s="49">
        <v>3.4493307672705278</v>
      </c>
      <c r="U1244" s="49">
        <v>3.3937458929238762</v>
      </c>
      <c r="V1244" s="49">
        <v>3.3378949850591</v>
      </c>
      <c r="W1244" s="49">
        <v>3.2891108000568181</v>
      </c>
      <c r="X1244" s="49">
        <v>3.2421601250043728</v>
      </c>
      <c r="Y1244" s="49">
        <v>3.1960592777338559</v>
      </c>
      <c r="Z1244" s="49">
        <v>3.1559368308215738</v>
      </c>
      <c r="AA1244" s="49">
        <v>3.070099760092329</v>
      </c>
      <c r="AB1244" s="49">
        <v>3.0200619353844278</v>
      </c>
      <c r="AC1244" s="49">
        <v>2.971464671638917</v>
      </c>
      <c r="AD1244" s="49">
        <v>2.9241707392637308</v>
      </c>
      <c r="AE1244" s="49">
        <v>2.878060709970121</v>
      </c>
      <c r="AF1244" s="50">
        <v>2.8330300230870611</v>
      </c>
    </row>
    <row r="1245" spans="1:32" hidden="1">
      <c r="A1245" s="49" t="s">
        <v>1560</v>
      </c>
      <c r="B1245" s="49">
        <v>8.6116479869499027</v>
      </c>
      <c r="C1245" s="49">
        <v>8.0264399692803181</v>
      </c>
      <c r="D1245" s="49">
        <v>7.4894871038515429</v>
      </c>
      <c r="E1245" s="49">
        <v>6.9852818260731544</v>
      </c>
      <c r="F1245" s="49">
        <v>6.503984351160689</v>
      </c>
      <c r="G1245" s="49">
        <v>6.0389625039319013</v>
      </c>
      <c r="H1245" s="49">
        <v>5.5855237574275138</v>
      </c>
      <c r="I1245" s="49">
        <v>5.1402104955074179</v>
      </c>
      <c r="J1245" s="49">
        <v>4.7003841555559571</v>
      </c>
      <c r="K1245" s="49">
        <v>4.2639675548142506</v>
      </c>
      <c r="L1245" s="49">
        <v>3.8292785817012169</v>
      </c>
      <c r="M1245" s="49">
        <v>3.7234416423077521</v>
      </c>
      <c r="N1245" s="49">
        <v>3.6254725396305618</v>
      </c>
      <c r="O1245" s="49">
        <v>3.532716803272522</v>
      </c>
      <c r="P1245" s="49">
        <v>3.4446905921786022</v>
      </c>
      <c r="Q1245" s="49">
        <v>3.3597052990402272</v>
      </c>
      <c r="R1245" s="49">
        <v>3.276736449692629</v>
      </c>
      <c r="S1245" s="49">
        <v>3.197921968315486</v>
      </c>
      <c r="T1245" s="49">
        <v>3.1217123280609438</v>
      </c>
      <c r="U1245" s="49">
        <v>3.048366836286156</v>
      </c>
      <c r="V1245" s="49">
        <v>2.9766311157518719</v>
      </c>
      <c r="W1245" s="49">
        <v>2.9038228953641751</v>
      </c>
      <c r="X1245" s="49">
        <v>2.831863291554753</v>
      </c>
      <c r="Y1245" s="49">
        <v>2.7626482898061142</v>
      </c>
      <c r="Z1245" s="49">
        <v>2.70316533621342</v>
      </c>
      <c r="AA1245" s="49">
        <v>2.6009949176370322</v>
      </c>
      <c r="AB1245" s="49">
        <v>2.533638359456134</v>
      </c>
      <c r="AC1245" s="49">
        <v>2.4687609824130541</v>
      </c>
      <c r="AD1245" s="49">
        <v>2.406077762220328</v>
      </c>
      <c r="AE1245" s="49">
        <v>2.345349828092512</v>
      </c>
      <c r="AF1245" s="50">
        <v>2.2863752014661909</v>
      </c>
    </row>
    <row r="1246" spans="1:32" hidden="1">
      <c r="A1246" s="49" t="s">
        <v>1561</v>
      </c>
      <c r="B1246" s="49">
        <v>10.94310368025022</v>
      </c>
      <c r="C1246" s="49">
        <v>10.55303046062126</v>
      </c>
      <c r="D1246" s="49">
        <v>10.225357953070279</v>
      </c>
      <c r="E1246" s="49">
        <v>9.9420591039889388</v>
      </c>
      <c r="F1246" s="49">
        <v>9.6918400367385544</v>
      </c>
      <c r="G1246" s="49">
        <v>9.4671803222727604</v>
      </c>
      <c r="H1246" s="49">
        <v>9.2628325996846108</v>
      </c>
      <c r="I1246" s="49">
        <v>9.0749974501620834</v>
      </c>
      <c r="J1246" s="49">
        <v>8.900839860676367</v>
      </c>
      <c r="K1246" s="49">
        <v>8.7381910224545258</v>
      </c>
      <c r="L1246" s="49">
        <v>8.585356541565341</v>
      </c>
      <c r="M1246" s="49">
        <v>8.3045197740925385</v>
      </c>
      <c r="N1246" s="49">
        <v>8.0600906448320728</v>
      </c>
      <c r="O1246" s="49">
        <v>7.8394537026228202</v>
      </c>
      <c r="P1246" s="49">
        <v>7.6373226883113379</v>
      </c>
      <c r="Q1246" s="49">
        <v>7.4504251744694523</v>
      </c>
      <c r="R1246" s="49">
        <v>7.2776147326806404</v>
      </c>
      <c r="S1246" s="49">
        <v>7.1137325320600562</v>
      </c>
      <c r="T1246" s="49">
        <v>6.9591201505676192</v>
      </c>
      <c r="U1246" s="49">
        <v>6.8143663913825279</v>
      </c>
      <c r="V1246" s="49">
        <v>6.6730033390094441</v>
      </c>
      <c r="W1246" s="49">
        <v>6.5142465102742211</v>
      </c>
      <c r="X1246" s="49">
        <v>6.362533351979482</v>
      </c>
      <c r="Y1246" s="49">
        <v>6.2202908979525713</v>
      </c>
      <c r="Z1246" s="49">
        <v>6.0923369563902154</v>
      </c>
      <c r="AA1246" s="49">
        <v>5.9086393623934432</v>
      </c>
      <c r="AB1246" s="49">
        <v>5.7797876725359369</v>
      </c>
      <c r="AC1246" s="49">
        <v>5.6574887289003684</v>
      </c>
      <c r="AD1246" s="49">
        <v>5.5409259006974176</v>
      </c>
      <c r="AE1246" s="49">
        <v>5.429429255562753</v>
      </c>
      <c r="AF1246" s="50">
        <v>5.3224424828260597</v>
      </c>
    </row>
    <row r="1247" spans="1:32" hidden="1">
      <c r="A1247" s="49" t="s">
        <v>1562</v>
      </c>
      <c r="B1247" s="49">
        <v>14.589431181729459</v>
      </c>
      <c r="C1247" s="49">
        <v>14.061512691136111</v>
      </c>
      <c r="D1247" s="49">
        <v>13.62006577487352</v>
      </c>
      <c r="E1247" s="49">
        <v>13.240093774164359</v>
      </c>
      <c r="F1247" s="49">
        <v>12.90593655747311</v>
      </c>
      <c r="G1247" s="49">
        <v>12.60716641554229</v>
      </c>
      <c r="H1247" s="49">
        <v>12.33650756493685</v>
      </c>
      <c r="I1247" s="49">
        <v>12.08869199114131</v>
      </c>
      <c r="J1247" s="49">
        <v>11.85978895625248</v>
      </c>
      <c r="K1247" s="49">
        <v>11.646791500437359</v>
      </c>
      <c r="L1247" s="49">
        <v>11.447350499180191</v>
      </c>
      <c r="M1247" s="49">
        <v>11.071603974858469</v>
      </c>
      <c r="N1247" s="49">
        <v>10.74621186027051</v>
      </c>
      <c r="O1247" s="49">
        <v>10.453687426538171</v>
      </c>
      <c r="P1247" s="49">
        <v>10.1867059872573</v>
      </c>
      <c r="Q1247" s="49">
        <v>9.9407345374231006</v>
      </c>
      <c r="R1247" s="49">
        <v>9.7141883655683028</v>
      </c>
      <c r="S1247" s="49">
        <v>9.4999151071110806</v>
      </c>
      <c r="T1247" s="49">
        <v>9.2983926646358839</v>
      </c>
      <c r="U1247" s="49">
        <v>9.1104421370830195</v>
      </c>
      <c r="V1247" s="49">
        <v>8.9270915609941284</v>
      </c>
      <c r="W1247" s="49">
        <v>8.7193607571497278</v>
      </c>
      <c r="X1247" s="49">
        <v>8.5213212490851706</v>
      </c>
      <c r="Y1247" s="49">
        <v>8.3363465178074154</v>
      </c>
      <c r="Z1247" s="49">
        <v>8.1711309569333963</v>
      </c>
      <c r="AA1247" s="49">
        <v>7.9284376027999341</v>
      </c>
      <c r="AB1247" s="49">
        <v>7.7618197327741436</v>
      </c>
      <c r="AC1247" s="49">
        <v>7.6042304588199041</v>
      </c>
      <c r="AD1247" s="49">
        <v>7.454539429406128</v>
      </c>
      <c r="AE1247" s="49">
        <v>7.3118195834968223</v>
      </c>
      <c r="AF1247" s="50">
        <v>7.1753013060923001</v>
      </c>
    </row>
    <row r="1248" spans="1:32" hidden="1">
      <c r="A1248" s="49" t="s">
        <v>1563</v>
      </c>
      <c r="B1248" s="49">
        <v>2.8772002428486241</v>
      </c>
      <c r="C1248" s="49">
        <v>2.7355474381544078</v>
      </c>
      <c r="D1248" s="49">
        <v>2.616365759308569</v>
      </c>
      <c r="E1248" s="49">
        <v>2.5130922083938732</v>
      </c>
      <c r="F1248" s="49">
        <v>2.42160668217194</v>
      </c>
      <c r="G1248" s="49">
        <v>2.3391704342159469</v>
      </c>
      <c r="H1248" s="49">
        <v>2.2638800064589311</v>
      </c>
      <c r="I1248" s="49">
        <v>2.1943643501036512</v>
      </c>
      <c r="J1248" s="49">
        <v>2.1296065180952</v>
      </c>
      <c r="K1248" s="49">
        <v>2.068833487399516</v>
      </c>
      <c r="L1248" s="49">
        <v>2.0114452897600619</v>
      </c>
      <c r="M1248" s="49">
        <v>1.943235124249854</v>
      </c>
      <c r="N1248" s="49">
        <v>1.879840535759852</v>
      </c>
      <c r="O1248" s="49">
        <v>1.8197526686021639</v>
      </c>
      <c r="P1248" s="49">
        <v>1.7626683599165771</v>
      </c>
      <c r="Q1248" s="49">
        <v>1.707635716675109</v>
      </c>
      <c r="R1248" s="49">
        <v>1.6540764705229349</v>
      </c>
      <c r="S1248" s="49">
        <v>1.6031237233259179</v>
      </c>
      <c r="T1248" s="49">
        <v>1.5539158843824279</v>
      </c>
      <c r="U1248" s="49">
        <v>1.50657089746199</v>
      </c>
      <c r="V1248" s="49">
        <v>1.4603993038911269</v>
      </c>
      <c r="W1248" s="49">
        <v>1.414028316672856</v>
      </c>
      <c r="X1248" s="49">
        <v>1.3683882341126681</v>
      </c>
      <c r="Y1248" s="49">
        <v>1.324467312470305</v>
      </c>
      <c r="Z1248" s="49">
        <v>1.285906303897834</v>
      </c>
      <c r="AA1248" s="49">
        <v>1.2252814718376051</v>
      </c>
      <c r="AB1248" s="49">
        <v>1.183144356984714</v>
      </c>
      <c r="AC1248" s="49">
        <v>1.14253348050059</v>
      </c>
      <c r="AD1248" s="49">
        <v>1.1032837414014649</v>
      </c>
      <c r="AE1248" s="49">
        <v>1.0652562916121711</v>
      </c>
      <c r="AF1248" s="50">
        <v>1.0283332936333349</v>
      </c>
    </row>
    <row r="1249" spans="1:32" hidden="1">
      <c r="A1249" s="49" t="s">
        <v>1564</v>
      </c>
      <c r="B1249" s="49">
        <v>3.022774828251634</v>
      </c>
      <c r="C1249" s="49">
        <v>2.873253002462854</v>
      </c>
      <c r="D1249" s="49">
        <v>2.7475507009426439</v>
      </c>
      <c r="E1249" s="49">
        <v>2.638709148784427</v>
      </c>
      <c r="F1249" s="49">
        <v>2.542359737467299</v>
      </c>
      <c r="G1249" s="49">
        <v>2.4555985103897049</v>
      </c>
      <c r="H1249" s="49">
        <v>2.3764071781065361</v>
      </c>
      <c r="I1249" s="49">
        <v>2.3033319787860109</v>
      </c>
      <c r="J1249" s="49">
        <v>2.235294618663541</v>
      </c>
      <c r="K1249" s="49">
        <v>2.171475449363431</v>
      </c>
      <c r="L1249" s="49">
        <v>2.111238323674463</v>
      </c>
      <c r="M1249" s="49">
        <v>2.0395672446700899</v>
      </c>
      <c r="N1249" s="49">
        <v>1.972990833231461</v>
      </c>
      <c r="O1249" s="49">
        <v>1.9099109891529891</v>
      </c>
      <c r="P1249" s="49">
        <v>1.8500066013643011</v>
      </c>
      <c r="Q1249" s="49">
        <v>1.792269544889312</v>
      </c>
      <c r="R1249" s="49">
        <v>1.736087430546277</v>
      </c>
      <c r="S1249" s="49">
        <v>1.6826602572352121</v>
      </c>
      <c r="T1249" s="49">
        <v>1.631075587121688</v>
      </c>
      <c r="U1249" s="49">
        <v>1.581458338018243</v>
      </c>
      <c r="V1249" s="49">
        <v>1.533078412058041</v>
      </c>
      <c r="W1249" s="49">
        <v>1.4844735506830711</v>
      </c>
      <c r="X1249" s="49">
        <v>1.4366399474879019</v>
      </c>
      <c r="Y1249" s="49">
        <v>1.390624472427116</v>
      </c>
      <c r="Z1249" s="49">
        <v>1.3502839687960311</v>
      </c>
      <c r="AA1249" s="49">
        <v>1.286568771698964</v>
      </c>
      <c r="AB1249" s="49">
        <v>1.24243445571107</v>
      </c>
      <c r="AC1249" s="49">
        <v>1.199914784903499</v>
      </c>
      <c r="AD1249" s="49">
        <v>1.1588351494978031</v>
      </c>
      <c r="AE1249" s="49">
        <v>1.1190487119547381</v>
      </c>
      <c r="AF1249" s="50">
        <v>1.08043086095997</v>
      </c>
    </row>
    <row r="1250" spans="1:32" hidden="1">
      <c r="A1250" s="49" t="s">
        <v>1565</v>
      </c>
      <c r="B1250" s="49">
        <v>3.379604250159927</v>
      </c>
      <c r="C1250" s="49">
        <v>3.2105413097303752</v>
      </c>
      <c r="D1250" s="49">
        <v>3.0686702744741221</v>
      </c>
      <c r="E1250" s="49">
        <v>2.946041986813976</v>
      </c>
      <c r="F1250" s="49">
        <v>2.8376658995063919</v>
      </c>
      <c r="G1250" s="49">
        <v>2.7402245287488389</v>
      </c>
      <c r="H1250" s="49">
        <v>2.6514121244508639</v>
      </c>
      <c r="I1250" s="49">
        <v>2.56956784540382</v>
      </c>
      <c r="J1250" s="49">
        <v>2.4934597971704351</v>
      </c>
      <c r="K1250" s="49">
        <v>2.4221515816113341</v>
      </c>
      <c r="L1250" s="49">
        <v>2.354916454341478</v>
      </c>
      <c r="M1250" s="49">
        <v>2.274785451977912</v>
      </c>
      <c r="N1250" s="49">
        <v>2.200438842233666</v>
      </c>
      <c r="O1250" s="49">
        <v>2.130057505686906</v>
      </c>
      <c r="P1250" s="49">
        <v>2.0632758933983548</v>
      </c>
      <c r="Q1250" s="49">
        <v>1.9989466287143121</v>
      </c>
      <c r="R1250" s="49">
        <v>1.9363728349232701</v>
      </c>
      <c r="S1250" s="49">
        <v>1.876920204928072</v>
      </c>
      <c r="T1250" s="49">
        <v>1.819550387829231</v>
      </c>
      <c r="U1250" s="49">
        <v>1.7644055886636181</v>
      </c>
      <c r="V1250" s="49">
        <v>1.7106550802226219</v>
      </c>
      <c r="W1250" s="49">
        <v>1.656618369420189</v>
      </c>
      <c r="X1250" s="49">
        <v>1.6034552010060401</v>
      </c>
      <c r="Y1250" s="49">
        <v>1.5523583895399491</v>
      </c>
      <c r="Z1250" s="49">
        <v>1.5077236932005209</v>
      </c>
      <c r="AA1250" s="49">
        <v>1.436449932513014</v>
      </c>
      <c r="AB1250" s="49">
        <v>1.38748208824537</v>
      </c>
      <c r="AC1250" s="49">
        <v>1.3403525618944501</v>
      </c>
      <c r="AD1250" s="49">
        <v>1.2948636565870031</v>
      </c>
      <c r="AE1250" s="49">
        <v>1.250849134260863</v>
      </c>
      <c r="AF1250" s="50">
        <v>1.208167932391615</v>
      </c>
    </row>
    <row r="1251" spans="1:32" hidden="1">
      <c r="A1251" s="49" t="s">
        <v>1566</v>
      </c>
      <c r="B1251" s="49">
        <v>13.75690898840552</v>
      </c>
      <c r="C1251" s="49">
        <v>13.10748760487054</v>
      </c>
      <c r="D1251" s="49">
        <v>12.51377363443129</v>
      </c>
      <c r="E1251" s="49">
        <v>11.95564068958301</v>
      </c>
      <c r="F1251" s="49">
        <v>11.419970579891849</v>
      </c>
      <c r="G1251" s="49">
        <v>10.8975131568329</v>
      </c>
      <c r="H1251" s="49">
        <v>10.381280657363771</v>
      </c>
      <c r="I1251" s="49">
        <v>9.8656505287015719</v>
      </c>
      <c r="J1251" s="49">
        <v>9.3458242819424768</v>
      </c>
      <c r="K1251" s="49">
        <v>8.8174764411050042</v>
      </c>
      <c r="L1251" s="49">
        <v>8.2765088161504572</v>
      </c>
      <c r="M1251" s="49">
        <v>8.0463497896999812</v>
      </c>
      <c r="N1251" s="49">
        <v>7.846349077912663</v>
      </c>
      <c r="O1251" s="49">
        <v>7.6657727239544968</v>
      </c>
      <c r="P1251" s="49">
        <v>7.5001834909241012</v>
      </c>
      <c r="Q1251" s="49">
        <v>7.3468588195261884</v>
      </c>
      <c r="R1251" s="49">
        <v>7.2049186095413544</v>
      </c>
      <c r="S1251" s="49">
        <v>7.0699096251311397</v>
      </c>
      <c r="T1251" s="49">
        <v>6.9422153580775809</v>
      </c>
      <c r="U1251" s="49">
        <v>6.8224431572751234</v>
      </c>
      <c r="V1251" s="49">
        <v>6.7048878807037848</v>
      </c>
      <c r="W1251" s="49">
        <v>6.5708542633088918</v>
      </c>
      <c r="X1251" s="49">
        <v>6.4422881898531079</v>
      </c>
      <c r="Y1251" s="49">
        <v>6.321439538569714</v>
      </c>
      <c r="Z1251" s="49">
        <v>6.2127461873424474</v>
      </c>
      <c r="AA1251" s="49">
        <v>6.0527426932634976</v>
      </c>
      <c r="AB1251" s="49">
        <v>5.9416899543789814</v>
      </c>
      <c r="AC1251" s="49">
        <v>5.8359186547078181</v>
      </c>
      <c r="AD1251" s="49">
        <v>5.7347339408853948</v>
      </c>
      <c r="AE1251" s="49">
        <v>5.6375671708237443</v>
      </c>
      <c r="AF1251" s="50">
        <v>5.5439473492819316</v>
      </c>
    </row>
    <row r="1252" spans="1:32" hidden="1">
      <c r="A1252" s="49" t="s">
        <v>1567</v>
      </c>
      <c r="B1252" s="49">
        <v>17.269904521507769</v>
      </c>
      <c r="C1252" s="49">
        <v>16.455983251660349</v>
      </c>
      <c r="D1252" s="49">
        <v>15.71859338143908</v>
      </c>
      <c r="E1252" s="49">
        <v>15.032348954059399</v>
      </c>
      <c r="F1252" s="49">
        <v>14.38100963350721</v>
      </c>
      <c r="G1252" s="49">
        <v>13.75343679481905</v>
      </c>
      <c r="H1252" s="49">
        <v>13.1415370811981</v>
      </c>
      <c r="I1252" s="49">
        <v>12.53912585913805</v>
      </c>
      <c r="J1252" s="49">
        <v>11.941255789860829</v>
      </c>
      <c r="K1252" s="49">
        <v>11.34379724279774</v>
      </c>
      <c r="L1252" s="49">
        <v>10.74316259832036</v>
      </c>
      <c r="M1252" s="49">
        <v>10.440013348900671</v>
      </c>
      <c r="N1252" s="49">
        <v>10.17817197029054</v>
      </c>
      <c r="O1252" s="49">
        <v>9.9429230311451171</v>
      </c>
      <c r="P1252" s="49">
        <v>9.7281849944953542</v>
      </c>
      <c r="Q1252" s="49">
        <v>9.5302270475159592</v>
      </c>
      <c r="R1252" s="49">
        <v>9.3478452068033171</v>
      </c>
      <c r="S1252" s="49">
        <v>9.1749325416542522</v>
      </c>
      <c r="T1252" s="49">
        <v>9.0120172985353761</v>
      </c>
      <c r="U1252" s="49">
        <v>8.8599350636617658</v>
      </c>
      <c r="V1252" s="49">
        <v>8.710858643136719</v>
      </c>
      <c r="W1252" s="49">
        <v>8.5390695996531516</v>
      </c>
      <c r="X1252" s="49">
        <v>8.3747546874673606</v>
      </c>
      <c r="Y1252" s="49">
        <v>8.2210055390960068</v>
      </c>
      <c r="Z1252" s="49">
        <v>8.0839195915418234</v>
      </c>
      <c r="AA1252" s="49">
        <v>7.8763512323038318</v>
      </c>
      <c r="AB1252" s="49">
        <v>7.735971404670158</v>
      </c>
      <c r="AC1252" s="49">
        <v>7.6028229607823814</v>
      </c>
      <c r="AD1252" s="49">
        <v>7.4759542084153292</v>
      </c>
      <c r="AE1252" s="49">
        <v>7.3545863947332863</v>
      </c>
      <c r="AF1252" s="50">
        <v>7.2380745623496354</v>
      </c>
    </row>
    <row r="1253" spans="1:32" hidden="1">
      <c r="A1253" s="49" t="s">
        <v>1568</v>
      </c>
      <c r="B1253" s="49">
        <v>5.8484998686203928</v>
      </c>
      <c r="C1253" s="49">
        <v>5.4485551493219173</v>
      </c>
      <c r="D1253" s="49">
        <v>5.0732551404062889</v>
      </c>
      <c r="E1253" s="49">
        <v>4.7149525989793037</v>
      </c>
      <c r="F1253" s="49">
        <v>4.368811080273864</v>
      </c>
      <c r="G1253" s="49">
        <v>4.0315864010936062</v>
      </c>
      <c r="H1253" s="49">
        <v>3.7009987210171809</v>
      </c>
      <c r="I1253" s="49">
        <v>3.3753836547153022</v>
      </c>
      <c r="J1253" s="49">
        <v>3.0534865118746071</v>
      </c>
      <c r="K1253" s="49">
        <v>2.734334921688069</v>
      </c>
      <c r="L1253" s="49">
        <v>2.4171567429732819</v>
      </c>
      <c r="M1253" s="49">
        <v>2.3537828363738691</v>
      </c>
      <c r="N1253" s="49">
        <v>2.294402262262679</v>
      </c>
      <c r="O1253" s="49">
        <v>2.2376803741160969</v>
      </c>
      <c r="P1253" s="49">
        <v>2.1833772313123889</v>
      </c>
      <c r="Q1253" s="49">
        <v>2.130642176971294</v>
      </c>
      <c r="R1253" s="49">
        <v>2.0789587552838769</v>
      </c>
      <c r="S1253" s="49">
        <v>2.0294125262430889</v>
      </c>
      <c r="T1253" s="49">
        <v>1.981221050997424</v>
      </c>
      <c r="U1253" s="49">
        <v>1.934518129240359</v>
      </c>
      <c r="V1253" s="49">
        <v>1.8886689027529531</v>
      </c>
      <c r="W1253" s="49">
        <v>1.842326283144361</v>
      </c>
      <c r="X1253" s="49">
        <v>1.7964477847127029</v>
      </c>
      <c r="Y1253" s="49">
        <v>1.751994633919485</v>
      </c>
      <c r="Z1253" s="49">
        <v>1.712507880891641</v>
      </c>
      <c r="AA1253" s="49">
        <v>1.6514134308946149</v>
      </c>
      <c r="AB1253" s="49">
        <v>1.6080024350093121</v>
      </c>
      <c r="AC1253" s="49">
        <v>1.565877513345699</v>
      </c>
      <c r="AD1253" s="49">
        <v>1.5248926021603</v>
      </c>
      <c r="AE1253" s="49">
        <v>1.4849252568017239</v>
      </c>
      <c r="AF1253" s="50">
        <v>1.4458719139521641</v>
      </c>
    </row>
    <row r="1254" spans="1:32" hidden="1">
      <c r="A1254" s="49" t="s">
        <v>1569</v>
      </c>
      <c r="B1254" s="49">
        <v>6.0892049469972864</v>
      </c>
      <c r="C1254" s="49">
        <v>5.6743770842115717</v>
      </c>
      <c r="D1254" s="49">
        <v>5.2856076591556276</v>
      </c>
      <c r="E1254" s="49">
        <v>4.9146254877332964</v>
      </c>
      <c r="F1254" s="49">
        <v>4.5561905272160423</v>
      </c>
      <c r="G1254" s="49">
        <v>4.2067796085563121</v>
      </c>
      <c r="H1254" s="49">
        <v>3.863909073797223</v>
      </c>
      <c r="I1254" s="49">
        <v>3.525758342725609</v>
      </c>
      <c r="J1254" s="49">
        <v>3.190947853912661</v>
      </c>
      <c r="K1254" s="49">
        <v>2.8584015564913212</v>
      </c>
      <c r="L1254" s="49">
        <v>2.5272582530542111</v>
      </c>
      <c r="M1254" s="49">
        <v>2.4609352083760672</v>
      </c>
      <c r="N1254" s="49">
        <v>2.3988095334179409</v>
      </c>
      <c r="O1254" s="49">
        <v>2.3394779094281839</v>
      </c>
      <c r="P1254" s="49">
        <v>2.282686959732394</v>
      </c>
      <c r="Q1254" s="49">
        <v>2.2275427527831591</v>
      </c>
      <c r="R1254" s="49">
        <v>2.1735026512810371</v>
      </c>
      <c r="S1254" s="49">
        <v>2.1217046438414</v>
      </c>
      <c r="T1254" s="49">
        <v>2.0713270630809948</v>
      </c>
      <c r="U1254" s="49">
        <v>2.0225094666999599</v>
      </c>
      <c r="V1254" s="49">
        <v>1.9745856107111659</v>
      </c>
      <c r="W1254" s="49">
        <v>1.9261367750564711</v>
      </c>
      <c r="X1254" s="49">
        <v>1.8781738530144421</v>
      </c>
      <c r="Y1254" s="49">
        <v>1.831704192398341</v>
      </c>
      <c r="Z1254" s="49">
        <v>1.79043852131054</v>
      </c>
      <c r="AA1254" s="49">
        <v>1.726528522708862</v>
      </c>
      <c r="AB1254" s="49">
        <v>1.6811496149909111</v>
      </c>
      <c r="AC1254" s="49">
        <v>1.63711757132963</v>
      </c>
      <c r="AD1254" s="49">
        <v>1.5942791669237559</v>
      </c>
      <c r="AE1254" s="49">
        <v>1.5525059534418031</v>
      </c>
      <c r="AF1254" s="50">
        <v>1.5116892892624869</v>
      </c>
    </row>
    <row r="1255" spans="1:32" hidden="1">
      <c r="A1255" s="49" t="s">
        <v>1570</v>
      </c>
      <c r="B1255" s="49">
        <v>6.6789296236383393</v>
      </c>
      <c r="C1255" s="49">
        <v>6.2233524823244704</v>
      </c>
      <c r="D1255" s="49">
        <v>5.7979794755787619</v>
      </c>
      <c r="E1255" s="49">
        <v>5.3930985651749852</v>
      </c>
      <c r="F1255" s="49">
        <v>5.0025485076805332</v>
      </c>
      <c r="G1255" s="49">
        <v>4.6221790189531191</v>
      </c>
      <c r="H1255" s="49">
        <v>4.2490570186583216</v>
      </c>
      <c r="I1255" s="49">
        <v>3.8810254212645972</v>
      </c>
      <c r="J1255" s="49">
        <v>3.5164427959165572</v>
      </c>
      <c r="K1255" s="49">
        <v>3.154022094749652</v>
      </c>
      <c r="L1255" s="49">
        <v>2.7927266226163669</v>
      </c>
      <c r="M1255" s="49">
        <v>2.7189218556798771</v>
      </c>
      <c r="N1255" s="49">
        <v>2.649908201624704</v>
      </c>
      <c r="O1255" s="49">
        <v>2.5840813429520462</v>
      </c>
      <c r="P1255" s="49">
        <v>2.5211485651564498</v>
      </c>
      <c r="Q1255" s="49">
        <v>2.460089288377322</v>
      </c>
      <c r="R1255" s="49">
        <v>2.4002842618233688</v>
      </c>
      <c r="S1255" s="49">
        <v>2.3430248640563289</v>
      </c>
      <c r="T1255" s="49">
        <v>2.2873746294087689</v>
      </c>
      <c r="U1255" s="49">
        <v>2.233489941509069</v>
      </c>
      <c r="V1255" s="49">
        <v>2.1806127254093739</v>
      </c>
      <c r="W1255" s="49">
        <v>2.1271231193795952</v>
      </c>
      <c r="X1255" s="49">
        <v>2.074180722805123</v>
      </c>
      <c r="Y1255" s="49">
        <v>2.0229306637396598</v>
      </c>
      <c r="Z1255" s="49">
        <v>1.977593597040791</v>
      </c>
      <c r="AA1255" s="49">
        <v>1.9065043796552841</v>
      </c>
      <c r="AB1255" s="49">
        <v>1.856479020503897</v>
      </c>
      <c r="AC1255" s="49">
        <v>1.8079847277779399</v>
      </c>
      <c r="AD1255" s="49">
        <v>1.7608490776518499</v>
      </c>
      <c r="AE1255" s="49">
        <v>1.714927538834083</v>
      </c>
      <c r="AF1255" s="50">
        <v>1.6700978759079881</v>
      </c>
    </row>
    <row r="1256" spans="1:32" hidden="1">
      <c r="A1256" s="49" t="s">
        <v>1571</v>
      </c>
      <c r="B1256" s="49">
        <v>5.7740589029844358</v>
      </c>
      <c r="C1256" s="49">
        <v>5.5679343786794826</v>
      </c>
      <c r="D1256" s="49">
        <v>5.3948592819289427</v>
      </c>
      <c r="E1256" s="49">
        <v>5.2452864338393308</v>
      </c>
      <c r="F1256" s="49">
        <v>5.1132346210471589</v>
      </c>
      <c r="G1256" s="49">
        <v>4.9947210756729277</v>
      </c>
      <c r="H1256" s="49">
        <v>4.8869668547538767</v>
      </c>
      <c r="I1256" s="49">
        <v>4.7879598451124474</v>
      </c>
      <c r="J1256" s="49">
        <v>4.6961986790195311</v>
      </c>
      <c r="K1256" s="49">
        <v>4.6105348053667559</v>
      </c>
      <c r="L1256" s="49">
        <v>4.530070917711738</v>
      </c>
      <c r="M1256" s="49">
        <v>4.3818409929108348</v>
      </c>
      <c r="N1256" s="49">
        <v>4.2528953908018066</v>
      </c>
      <c r="O1256" s="49">
        <v>4.136548409583324</v>
      </c>
      <c r="P1256" s="49">
        <v>4.0299982217123498</v>
      </c>
      <c r="Q1256" s="49">
        <v>3.931510274922235</v>
      </c>
      <c r="R1256" s="49">
        <v>3.8404764887381222</v>
      </c>
      <c r="S1256" s="49">
        <v>3.7541634999433642</v>
      </c>
      <c r="T1256" s="49">
        <v>3.672751849014027</v>
      </c>
      <c r="U1256" s="49">
        <v>3.5965529811108259</v>
      </c>
      <c r="V1256" s="49">
        <v>3.522140808507952</v>
      </c>
      <c r="W1256" s="49">
        <v>3.4385145004463151</v>
      </c>
      <c r="X1256" s="49">
        <v>3.3586201044386219</v>
      </c>
      <c r="Y1256" s="49">
        <v>3.2837437630848232</v>
      </c>
      <c r="Z1256" s="49">
        <v>3.2164383891779891</v>
      </c>
      <c r="AA1256" s="49">
        <v>3.119604204796349</v>
      </c>
      <c r="AB1256" s="49">
        <v>3.0518265592568459</v>
      </c>
      <c r="AC1256" s="49">
        <v>2.9875230501851981</v>
      </c>
      <c r="AD1256" s="49">
        <v>2.9262614940050442</v>
      </c>
      <c r="AE1256" s="49">
        <v>2.8676873559383518</v>
      </c>
      <c r="AF1256" s="50">
        <v>2.8115062416864771</v>
      </c>
    </row>
    <row r="1257" spans="1:32" hidden="1">
      <c r="A1257" s="49" t="s">
        <v>1572</v>
      </c>
      <c r="B1257" s="49">
        <v>7.8449473998236394</v>
      </c>
      <c r="C1257" s="49">
        <v>7.5607199793715161</v>
      </c>
      <c r="D1257" s="49">
        <v>7.323135731487926</v>
      </c>
      <c r="E1257" s="49">
        <v>7.1187118660072111</v>
      </c>
      <c r="F1257" s="49">
        <v>6.9390016235646623</v>
      </c>
      <c r="G1257" s="49">
        <v>6.7783805463834543</v>
      </c>
      <c r="H1257" s="49">
        <v>6.6329242758811668</v>
      </c>
      <c r="I1257" s="49">
        <v>6.4997914065805844</v>
      </c>
      <c r="J1257" s="49">
        <v>6.3768618311803804</v>
      </c>
      <c r="K1257" s="49">
        <v>6.262513705683646</v>
      </c>
      <c r="L1257" s="49">
        <v>6.1554800044857618</v>
      </c>
      <c r="M1257" s="49">
        <v>5.953381522957601</v>
      </c>
      <c r="N1257" s="49">
        <v>5.7784457507169016</v>
      </c>
      <c r="O1257" s="49">
        <v>5.6212355815430657</v>
      </c>
      <c r="P1257" s="49">
        <v>5.4777977004479954</v>
      </c>
      <c r="Q1257" s="49">
        <v>5.3456854150562627</v>
      </c>
      <c r="R1257" s="49">
        <v>5.2240428715386154</v>
      </c>
      <c r="S1257" s="49">
        <v>5.1090108969202896</v>
      </c>
      <c r="T1257" s="49">
        <v>5.000846817889685</v>
      </c>
      <c r="U1257" s="49">
        <v>4.899993036029092</v>
      </c>
      <c r="V1257" s="49">
        <v>4.8016096607708416</v>
      </c>
      <c r="W1257" s="49">
        <v>4.6901058642283413</v>
      </c>
      <c r="X1257" s="49">
        <v>4.5838200790967658</v>
      </c>
      <c r="Y1257" s="49">
        <v>4.4845717234245326</v>
      </c>
      <c r="Z1257" s="49">
        <v>4.3959712401896933</v>
      </c>
      <c r="AA1257" s="49">
        <v>4.2655741011431783</v>
      </c>
      <c r="AB1257" s="49">
        <v>4.176199090338554</v>
      </c>
      <c r="AC1257" s="49">
        <v>4.091684217021208</v>
      </c>
      <c r="AD1257" s="49">
        <v>4.0114197396280646</v>
      </c>
      <c r="AE1257" s="49">
        <v>3.9349055846060592</v>
      </c>
      <c r="AF1257" s="50">
        <v>3.8617266147177398</v>
      </c>
    </row>
    <row r="1258" spans="1:32" hidden="1">
      <c r="A1258" s="49" t="s">
        <v>1573</v>
      </c>
      <c r="B1258" s="49">
        <v>2.8893021058463111</v>
      </c>
      <c r="C1258" s="49">
        <v>2.7473054753375159</v>
      </c>
      <c r="D1258" s="49">
        <v>2.6278147476645799</v>
      </c>
      <c r="E1258" s="49">
        <v>2.5242557542577071</v>
      </c>
      <c r="F1258" s="49">
        <v>2.4325013314132722</v>
      </c>
      <c r="G1258" s="49">
        <v>2.3498080151299652</v>
      </c>
      <c r="H1258" s="49">
        <v>2.2742690576732412</v>
      </c>
      <c r="I1258" s="49">
        <v>2.2045110377391719</v>
      </c>
      <c r="J1258" s="49">
        <v>2.139515250335859</v>
      </c>
      <c r="K1258" s="49">
        <v>2.0785073409071839</v>
      </c>
      <c r="L1258" s="49">
        <v>2.0208863143031812</v>
      </c>
      <c r="M1258" s="49">
        <v>1.952389365025837</v>
      </c>
      <c r="N1258" s="49">
        <v>1.8887137406725909</v>
      </c>
      <c r="O1258" s="49">
        <v>1.8283491209814431</v>
      </c>
      <c r="P1258" s="49">
        <v>1.7709916345788901</v>
      </c>
      <c r="Q1258" s="49">
        <v>1.715688638144629</v>
      </c>
      <c r="R1258" s="49">
        <v>1.6618614324472589</v>
      </c>
      <c r="S1258" s="49">
        <v>1.610642938602062</v>
      </c>
      <c r="T1258" s="49">
        <v>1.56117109953484</v>
      </c>
      <c r="U1258" s="49">
        <v>1.513563546703284</v>
      </c>
      <c r="V1258" s="49">
        <v>1.4671306094969709</v>
      </c>
      <c r="W1258" s="49">
        <v>1.4204880686424519</v>
      </c>
      <c r="X1258" s="49">
        <v>1.374582534998205</v>
      </c>
      <c r="Y1258" s="49">
        <v>1.3304025773327619</v>
      </c>
      <c r="Z1258" s="49">
        <v>1.291590825928618</v>
      </c>
      <c r="AA1258" s="49">
        <v>1.2307113171249131</v>
      </c>
      <c r="AB1258" s="49">
        <v>1.188332865029631</v>
      </c>
      <c r="AC1258" s="49">
        <v>1.14748799338187</v>
      </c>
      <c r="AD1258" s="49">
        <v>1.108011902707752</v>
      </c>
      <c r="AE1258" s="49">
        <v>1.069765992599067</v>
      </c>
      <c r="AF1258" s="50">
        <v>1.0326326300845059</v>
      </c>
    </row>
    <row r="1259" spans="1:32" hidden="1">
      <c r="A1259" s="49" t="s">
        <v>1574</v>
      </c>
      <c r="B1259" s="49">
        <v>3.0339581486131961</v>
      </c>
      <c r="C1259" s="49">
        <v>2.884116100790695</v>
      </c>
      <c r="D1259" s="49">
        <v>2.7581381504168498</v>
      </c>
      <c r="E1259" s="49">
        <v>2.649049313667263</v>
      </c>
      <c r="F1259" s="49">
        <v>2.5524705895042339</v>
      </c>
      <c r="G1259" s="49">
        <v>2.465490991024831</v>
      </c>
      <c r="H1259" s="49">
        <v>2.3860872754721072</v>
      </c>
      <c r="I1259" s="49">
        <v>2.312802079242875</v>
      </c>
      <c r="J1259" s="49">
        <v>2.2445544238553259</v>
      </c>
      <c r="K1259" s="49">
        <v>2.1805226202196559</v>
      </c>
      <c r="L1259" s="49">
        <v>2.120068945833256</v>
      </c>
      <c r="M1259" s="49">
        <v>2.0481481406949542</v>
      </c>
      <c r="N1259" s="49">
        <v>1.9813152150323809</v>
      </c>
      <c r="O1259" s="49">
        <v>1.9179759960622229</v>
      </c>
      <c r="P1259" s="49">
        <v>1.857810671338991</v>
      </c>
      <c r="Q1259" s="49">
        <v>1.799813302588861</v>
      </c>
      <c r="R1259" s="49">
        <v>1.7433727508548209</v>
      </c>
      <c r="S1259" s="49">
        <v>1.689687726234794</v>
      </c>
      <c r="T1259" s="49">
        <v>1.6378474569368291</v>
      </c>
      <c r="U1259" s="49">
        <v>1.587977058491256</v>
      </c>
      <c r="V1259" s="49">
        <v>1.5393475152595131</v>
      </c>
      <c r="W1259" s="49">
        <v>1.490486062032818</v>
      </c>
      <c r="X1259" s="49">
        <v>1.4424015499557159</v>
      </c>
      <c r="Y1259" s="49">
        <v>1.3961403731634501</v>
      </c>
      <c r="Z1259" s="49">
        <v>1.3555584254975681</v>
      </c>
      <c r="AA1259" s="49">
        <v>1.2916153574082889</v>
      </c>
      <c r="AB1259" s="49">
        <v>1.2472520748840561</v>
      </c>
      <c r="AC1259" s="49">
        <v>1.2045098489936481</v>
      </c>
      <c r="AD1259" s="49">
        <v>1.163214545198527</v>
      </c>
      <c r="AE1259" s="49">
        <v>1.123219718692837</v>
      </c>
      <c r="AF1259" s="50">
        <v>1.0844010847865571</v>
      </c>
    </row>
    <row r="1260" spans="1:32" hidden="1">
      <c r="A1260" s="49" t="s">
        <v>1575</v>
      </c>
      <c r="B1260" s="49">
        <v>3.3676568416325758</v>
      </c>
      <c r="C1260" s="49">
        <v>3.1997844908643822</v>
      </c>
      <c r="D1260" s="49">
        <v>3.058826629421906</v>
      </c>
      <c r="E1260" s="49">
        <v>2.936917753466433</v>
      </c>
      <c r="F1260" s="49">
        <v>2.8291199627731891</v>
      </c>
      <c r="G1260" s="49">
        <v>2.7321508423451979</v>
      </c>
      <c r="H1260" s="49">
        <v>2.643729054518313</v>
      </c>
      <c r="I1260" s="49">
        <v>2.5622113611211241</v>
      </c>
      <c r="J1260" s="49">
        <v>2.486378930688772</v>
      </c>
      <c r="K1260" s="49">
        <v>2.415305293046583</v>
      </c>
      <c r="L1260" s="49">
        <v>2.3482714023529789</v>
      </c>
      <c r="M1260" s="49">
        <v>2.2684161188427052</v>
      </c>
      <c r="N1260" s="49">
        <v>2.19430147119335</v>
      </c>
      <c r="O1260" s="49">
        <v>2.124123392698122</v>
      </c>
      <c r="P1260" s="49">
        <v>2.0575193996363641</v>
      </c>
      <c r="Q1260" s="49">
        <v>1.9933515471847649</v>
      </c>
      <c r="R1260" s="49">
        <v>1.9309286566896</v>
      </c>
      <c r="S1260" s="49">
        <v>1.8716052963022931</v>
      </c>
      <c r="T1260" s="49">
        <v>1.814351599843018</v>
      </c>
      <c r="U1260" s="49">
        <v>1.7593086261911861</v>
      </c>
      <c r="V1260" s="49">
        <v>1.7056523894022091</v>
      </c>
      <c r="W1260" s="49">
        <v>1.6517303967234089</v>
      </c>
      <c r="X1260" s="49">
        <v>1.598671809741856</v>
      </c>
      <c r="Y1260" s="49">
        <v>1.547658693413801</v>
      </c>
      <c r="Z1260" s="49">
        <v>1.503046055230671</v>
      </c>
      <c r="AA1260" s="49">
        <v>1.432034717180432</v>
      </c>
      <c r="AB1260" s="49">
        <v>1.383124445041565</v>
      </c>
      <c r="AC1260" s="49">
        <v>1.3360311973832211</v>
      </c>
      <c r="AD1260" s="49">
        <v>1.290558226450383</v>
      </c>
      <c r="AE1260" s="49">
        <v>1.246540092050427</v>
      </c>
      <c r="AF1260" s="50">
        <v>1.20383640901716</v>
      </c>
    </row>
    <row r="1261" spans="1:32" hidden="1">
      <c r="A1261" s="49" t="s">
        <v>1576</v>
      </c>
      <c r="B1261" s="49">
        <v>7.3713215346738021</v>
      </c>
      <c r="C1261" s="49">
        <v>7.0062811162161696</v>
      </c>
      <c r="D1261" s="49">
        <v>6.670727346766979</v>
      </c>
      <c r="E1261" s="49">
        <v>6.3550698456913954</v>
      </c>
      <c r="F1261" s="49">
        <v>6.0532138810194427</v>
      </c>
      <c r="G1261" s="49">
        <v>5.7610217448008036</v>
      </c>
      <c r="H1261" s="49">
        <v>5.4755313713426119</v>
      </c>
      <c r="I1261" s="49">
        <v>5.1945256454520692</v>
      </c>
      <c r="J1261" s="49">
        <v>4.9162792422244834</v>
      </c>
      <c r="K1261" s="49">
        <v>4.6394018336549268</v>
      </c>
      <c r="L1261" s="49">
        <v>4.3627366261169893</v>
      </c>
      <c r="M1261" s="49">
        <v>4.2414366387815754</v>
      </c>
      <c r="N1261" s="49">
        <v>4.1360242156247038</v>
      </c>
      <c r="O1261" s="49">
        <v>4.0408445568758973</v>
      </c>
      <c r="P1261" s="49">
        <v>3.9535600027701858</v>
      </c>
      <c r="Q1261" s="49">
        <v>3.8727362098996978</v>
      </c>
      <c r="R1261" s="49">
        <v>3.7979094292592501</v>
      </c>
      <c r="S1261" s="49">
        <v>3.7267337183425462</v>
      </c>
      <c r="T1261" s="49">
        <v>3.659411009591151</v>
      </c>
      <c r="U1261" s="49">
        <v>3.5962611475487591</v>
      </c>
      <c r="V1261" s="49">
        <v>3.5342788355363739</v>
      </c>
      <c r="W1261" s="49">
        <v>3.4636114041526</v>
      </c>
      <c r="X1261" s="49">
        <v>3.3958284582687539</v>
      </c>
      <c r="Y1261" s="49">
        <v>3.3321163245297249</v>
      </c>
      <c r="Z1261" s="49">
        <v>3.2748148414420881</v>
      </c>
      <c r="AA1261" s="49">
        <v>3.1904781712559451</v>
      </c>
      <c r="AB1261" s="49">
        <v>3.1319432146341102</v>
      </c>
      <c r="AC1261" s="49">
        <v>3.0761984493373919</v>
      </c>
      <c r="AD1261" s="49">
        <v>3.022878424547681</v>
      </c>
      <c r="AE1261" s="49">
        <v>2.971684091511682</v>
      </c>
      <c r="AF1261" s="50">
        <v>2.922367774377693</v>
      </c>
    </row>
    <row r="1262" spans="1:32" hidden="1">
      <c r="A1262" s="49" t="s">
        <v>1577</v>
      </c>
      <c r="B1262" s="49">
        <v>9.3132616753084694</v>
      </c>
      <c r="C1262" s="49">
        <v>8.8648591354661797</v>
      </c>
      <c r="D1262" s="49">
        <v>8.4577267730658168</v>
      </c>
      <c r="E1262" s="49">
        <v>8.078898240852606</v>
      </c>
      <c r="F1262" s="49">
        <v>7.7201670171111827</v>
      </c>
      <c r="G1262" s="49">
        <v>7.3759931533124794</v>
      </c>
      <c r="H1262" s="49">
        <v>7.0424407078527809</v>
      </c>
      <c r="I1262" s="49">
        <v>6.7165924465800568</v>
      </c>
      <c r="J1262" s="49">
        <v>6.3962061389484806</v>
      </c>
      <c r="K1262" s="49">
        <v>6.0795020042519319</v>
      </c>
      <c r="L1262" s="49">
        <v>5.7650254805601193</v>
      </c>
      <c r="M1262" s="49">
        <v>5.6022804049256276</v>
      </c>
      <c r="N1262" s="49">
        <v>5.4617340279256554</v>
      </c>
      <c r="O1262" s="49">
        <v>5.3354787880198051</v>
      </c>
      <c r="P1262" s="49">
        <v>5.2202469905864488</v>
      </c>
      <c r="Q1262" s="49">
        <v>5.1140341373448246</v>
      </c>
      <c r="R1262" s="49">
        <v>5.0161937603429996</v>
      </c>
      <c r="S1262" s="49">
        <v>4.9234437666150139</v>
      </c>
      <c r="T1262" s="49">
        <v>4.8360685101149841</v>
      </c>
      <c r="U1262" s="49">
        <v>4.7545175952152903</v>
      </c>
      <c r="V1262" s="49">
        <v>4.6745836569105004</v>
      </c>
      <c r="W1262" s="49">
        <v>4.5824378192665947</v>
      </c>
      <c r="X1262" s="49">
        <v>4.4943163645029376</v>
      </c>
      <c r="Y1262" s="49">
        <v>4.4118834294538951</v>
      </c>
      <c r="Z1262" s="49">
        <v>4.3384207560442958</v>
      </c>
      <c r="AA1262" s="49">
        <v>4.2270530507243738</v>
      </c>
      <c r="AB1262" s="49">
        <v>4.1518332001498024</v>
      </c>
      <c r="AC1262" s="49">
        <v>4.0805138216653392</v>
      </c>
      <c r="AD1262" s="49">
        <v>4.0125842889315146</v>
      </c>
      <c r="AE1262" s="49">
        <v>3.947626803532533</v>
      </c>
      <c r="AF1262" s="50">
        <v>3.88529538219702</v>
      </c>
    </row>
    <row r="1263" spans="1:32" hidden="1">
      <c r="A1263" s="49" t="s">
        <v>1578</v>
      </c>
      <c r="B1263" s="49">
        <v>5.8779450688364587</v>
      </c>
      <c r="C1263" s="49">
        <v>5.4763919251083806</v>
      </c>
      <c r="D1263" s="49">
        <v>5.100118475383014</v>
      </c>
      <c r="E1263" s="49">
        <v>4.7410496804783318</v>
      </c>
      <c r="F1263" s="49">
        <v>4.3940657690932694</v>
      </c>
      <c r="G1263" s="49">
        <v>4.0557209860163974</v>
      </c>
      <c r="H1263" s="49">
        <v>3.7235831405879769</v>
      </c>
      <c r="I1263" s="49">
        <v>3.395866508867202</v>
      </c>
      <c r="J1263" s="49">
        <v>3.0712152406154849</v>
      </c>
      <c r="K1263" s="49">
        <v>2.7485692062324052</v>
      </c>
      <c r="L1263" s="49">
        <v>2.427077479772445</v>
      </c>
      <c r="M1263" s="49">
        <v>2.3635272801035989</v>
      </c>
      <c r="N1263" s="49">
        <v>2.3039675166102702</v>
      </c>
      <c r="O1263" s="49">
        <v>2.2470648109214948</v>
      </c>
      <c r="P1263" s="49">
        <v>2.1925778182385098</v>
      </c>
      <c r="Q1263" s="49">
        <v>2.1396574171584222</v>
      </c>
      <c r="R1263" s="49">
        <v>2.0877882132879959</v>
      </c>
      <c r="S1263" s="49">
        <v>2.0380496174850968</v>
      </c>
      <c r="T1263" s="49">
        <v>1.9896614559559851</v>
      </c>
      <c r="U1263" s="49">
        <v>1.9427557098097441</v>
      </c>
      <c r="V1263" s="49">
        <v>1.896700013931881</v>
      </c>
      <c r="W1263" s="49">
        <v>1.850152554083826</v>
      </c>
      <c r="X1263" s="49">
        <v>1.8040688373938309</v>
      </c>
      <c r="Y1263" s="49">
        <v>1.759405571878252</v>
      </c>
      <c r="Z1263" s="49">
        <v>1.719688345874175</v>
      </c>
      <c r="AA1263" s="49">
        <v>1.658463633859097</v>
      </c>
      <c r="AB1263" s="49">
        <v>1.614842941443666</v>
      </c>
      <c r="AC1263" s="49">
        <v>1.5725064050422459</v>
      </c>
      <c r="AD1263" s="49">
        <v>1.531309447957073</v>
      </c>
      <c r="AE1263" s="49">
        <v>1.491130874567685</v>
      </c>
      <c r="AF1263" s="50">
        <v>1.451868179472942</v>
      </c>
    </row>
    <row r="1264" spans="1:32" hidden="1">
      <c r="A1264" s="49" t="s">
        <v>1579</v>
      </c>
      <c r="B1264" s="49">
        <v>6.1274693531070552</v>
      </c>
      <c r="C1264" s="49">
        <v>5.7082286045129553</v>
      </c>
      <c r="D1264" s="49">
        <v>5.3159226430131437</v>
      </c>
      <c r="E1264" s="49">
        <v>4.9419533521623498</v>
      </c>
      <c r="F1264" s="49">
        <v>4.5808692663691772</v>
      </c>
      <c r="G1264" s="49">
        <v>4.2290013559726374</v>
      </c>
      <c r="H1264" s="49">
        <v>3.8837597978601619</v>
      </c>
      <c r="I1264" s="49">
        <v>3.5432430927606071</v>
      </c>
      <c r="J1264" s="49">
        <v>3.2060074334747162</v>
      </c>
      <c r="K1264" s="49">
        <v>2.8709238524348519</v>
      </c>
      <c r="L1264" s="49">
        <v>2.537086090997553</v>
      </c>
      <c r="M1264" s="49">
        <v>2.470443744639375</v>
      </c>
      <c r="N1264" s="49">
        <v>2.4080374801933728</v>
      </c>
      <c r="O1264" s="49">
        <v>2.34845062607911</v>
      </c>
      <c r="P1264" s="49">
        <v>2.291425668551367</v>
      </c>
      <c r="Q1264" s="49">
        <v>2.2360609466246659</v>
      </c>
      <c r="R1264" s="49">
        <v>2.1818092735439261</v>
      </c>
      <c r="S1264" s="49">
        <v>2.1298140390792861</v>
      </c>
      <c r="T1264" s="49">
        <v>2.0792473774581421</v>
      </c>
      <c r="U1264" s="49">
        <v>2.0302483816153001</v>
      </c>
      <c r="V1264" s="49">
        <v>1.9821464825381441</v>
      </c>
      <c r="W1264" s="49">
        <v>1.9335094649503191</v>
      </c>
      <c r="X1264" s="49">
        <v>1.885361186286155</v>
      </c>
      <c r="Y1264" s="49">
        <v>1.838714815043621</v>
      </c>
      <c r="Z1264" s="49">
        <v>1.797303816062648</v>
      </c>
      <c r="AA1264" s="49">
        <v>1.7331144068212601</v>
      </c>
      <c r="AB1264" s="49">
        <v>1.6875651409667509</v>
      </c>
      <c r="AC1264" s="49">
        <v>1.643373185497931</v>
      </c>
      <c r="AD1264" s="49">
        <v>1.600385339205217</v>
      </c>
      <c r="AE1264" s="49">
        <v>1.55847317819147</v>
      </c>
      <c r="AF1264" s="50">
        <v>1.5175280849893511</v>
      </c>
    </row>
    <row r="1265" spans="1:32" hidden="1">
      <c r="A1265" s="49" t="s">
        <v>1580</v>
      </c>
      <c r="B1265" s="49">
        <v>6.6910086252183136</v>
      </c>
      <c r="C1265" s="49">
        <v>6.2319926229253682</v>
      </c>
      <c r="D1265" s="49">
        <v>5.803024298553483</v>
      </c>
      <c r="E1265" s="49">
        <v>5.3947343568725454</v>
      </c>
      <c r="F1265" s="49">
        <v>5.0011946929723603</v>
      </c>
      <c r="G1265" s="49">
        <v>4.6184266231534181</v>
      </c>
      <c r="H1265" s="49">
        <v>4.2436320917594132</v>
      </c>
      <c r="I1265" s="49">
        <v>3.8747664647148321</v>
      </c>
      <c r="J1265" s="49">
        <v>3.5102865502184111</v>
      </c>
      <c r="K1265" s="49">
        <v>3.148994589661851</v>
      </c>
      <c r="L1265" s="49">
        <v>2.7899376973105898</v>
      </c>
      <c r="M1265" s="49">
        <v>2.7160983929055909</v>
      </c>
      <c r="N1265" s="49">
        <v>2.6470721599957812</v>
      </c>
      <c r="O1265" s="49">
        <v>2.581247016740813</v>
      </c>
      <c r="P1265" s="49">
        <v>2.518329629172424</v>
      </c>
      <c r="Q1265" s="49">
        <v>2.457294197768086</v>
      </c>
      <c r="R1265" s="49">
        <v>2.397518243717812</v>
      </c>
      <c r="S1265" s="49">
        <v>2.340301759982943</v>
      </c>
      <c r="T1265" s="49">
        <v>2.284703086788213</v>
      </c>
      <c r="U1265" s="49">
        <v>2.2308801684307831</v>
      </c>
      <c r="V1265" s="49">
        <v>2.1780704116663259</v>
      </c>
      <c r="W1265" s="49">
        <v>2.124647894188163</v>
      </c>
      <c r="X1265" s="49">
        <v>2.0717747958189121</v>
      </c>
      <c r="Y1265" s="49">
        <v>2.0206040386308879</v>
      </c>
      <c r="Z1265" s="49">
        <v>1.9753850685298</v>
      </c>
      <c r="AA1265" s="49">
        <v>1.904237154096758</v>
      </c>
      <c r="AB1265" s="49">
        <v>1.8542949644649569</v>
      </c>
      <c r="AC1265" s="49">
        <v>1.805892957106831</v>
      </c>
      <c r="AD1265" s="49">
        <v>1.758857604051171</v>
      </c>
      <c r="AE1265" s="49">
        <v>1.7130434498390921</v>
      </c>
      <c r="AF1265" s="50">
        <v>1.6683274786752429</v>
      </c>
    </row>
    <row r="1266" spans="1:32" hidden="1">
      <c r="A1266" s="49" t="s">
        <v>1581</v>
      </c>
      <c r="B1266" s="49">
        <v>3.1394100673002812</v>
      </c>
      <c r="C1266" s="49">
        <v>3.047564143478418</v>
      </c>
      <c r="D1266" s="49">
        <v>2.9662019067431942</v>
      </c>
      <c r="E1266" s="49">
        <v>2.893025900524766</v>
      </c>
      <c r="F1266" s="49">
        <v>2.8264080053429499</v>
      </c>
      <c r="G1266" s="49">
        <v>2.7651548576977012</v>
      </c>
      <c r="H1266" s="49">
        <v>2.7083672070734841</v>
      </c>
      <c r="I1266" s="49">
        <v>2.6553515676538719</v>
      </c>
      <c r="J1266" s="49">
        <v>2.6055625295761722</v>
      </c>
      <c r="K1266" s="49">
        <v>2.5585638386897052</v>
      </c>
      <c r="L1266" s="49">
        <v>2.514001393931951</v>
      </c>
      <c r="M1266" s="49">
        <v>2.447502409892345</v>
      </c>
      <c r="N1266" s="49">
        <v>2.3950051400858401</v>
      </c>
      <c r="O1266" s="49">
        <v>2.344343320181951</v>
      </c>
      <c r="P1266" s="49">
        <v>2.295592616551295</v>
      </c>
      <c r="Q1266" s="49">
        <v>2.2491604295150869</v>
      </c>
      <c r="R1266" s="49">
        <v>2.2037200432477069</v>
      </c>
      <c r="S1266" s="49">
        <v>2.1594712098242348</v>
      </c>
      <c r="T1266" s="49">
        <v>2.1186606781723958</v>
      </c>
      <c r="U1266" s="49">
        <v>2.0776559035710269</v>
      </c>
      <c r="V1266" s="49">
        <v>2.0367181890459869</v>
      </c>
      <c r="W1266" s="49">
        <v>2.0010217948413649</v>
      </c>
      <c r="X1266" s="49">
        <v>1.966825874197887</v>
      </c>
      <c r="Y1266" s="49">
        <v>1.9334300152129891</v>
      </c>
      <c r="Z1266" s="49">
        <v>1.9043979495607961</v>
      </c>
      <c r="AA1266" s="49">
        <v>1.8437877815072781</v>
      </c>
      <c r="AB1266" s="49">
        <v>1.808316435874336</v>
      </c>
      <c r="AC1266" s="49">
        <v>1.7740450296426</v>
      </c>
      <c r="AD1266" s="49">
        <v>1.740868232970274</v>
      </c>
      <c r="AE1266" s="49">
        <v>1.708694122685364</v>
      </c>
      <c r="AF1266" s="50">
        <v>1.6774419874663451</v>
      </c>
    </row>
    <row r="1267" spans="1:32" hidden="1">
      <c r="A1267" s="49" t="s">
        <v>1582</v>
      </c>
      <c r="B1267" s="49">
        <v>3.6020904261801618</v>
      </c>
      <c r="C1267" s="49">
        <v>3.496501791310981</v>
      </c>
      <c r="D1267" s="49">
        <v>3.403037056254155</v>
      </c>
      <c r="E1267" s="49">
        <v>3.31903861661067</v>
      </c>
      <c r="F1267" s="49">
        <v>3.2426231335467381</v>
      </c>
      <c r="G1267" s="49">
        <v>3.172410179016794</v>
      </c>
      <c r="H1267" s="49">
        <v>3.1073595450213221</v>
      </c>
      <c r="I1267" s="49">
        <v>3.0466690454289891</v>
      </c>
      <c r="J1267" s="49">
        <v>2.9897077836273671</v>
      </c>
      <c r="K1267" s="49">
        <v>2.9359711309006489</v>
      </c>
      <c r="L1267" s="49">
        <v>2.8850494906847941</v>
      </c>
      <c r="M1267" s="49">
        <v>2.8088424003807599</v>
      </c>
      <c r="N1267" s="49">
        <v>2.7488186848115999</v>
      </c>
      <c r="O1267" s="49">
        <v>2.6909056559961928</v>
      </c>
      <c r="P1267" s="49">
        <v>2.6351905813705239</v>
      </c>
      <c r="Q1267" s="49">
        <v>2.5821442581802461</v>
      </c>
      <c r="R1267" s="49">
        <v>2.5302323985606869</v>
      </c>
      <c r="S1267" s="49">
        <v>2.4796858862092162</v>
      </c>
      <c r="T1267" s="49">
        <v>2.4331018315362831</v>
      </c>
      <c r="U1267" s="49">
        <v>2.386280652742268</v>
      </c>
      <c r="V1267" s="49">
        <v>2.33952461239442</v>
      </c>
      <c r="W1267" s="49">
        <v>2.2988312947496889</v>
      </c>
      <c r="X1267" s="49">
        <v>2.2598675474881298</v>
      </c>
      <c r="Y1267" s="49">
        <v>2.2218239126586781</v>
      </c>
      <c r="Z1267" s="49">
        <v>2.1888197043989401</v>
      </c>
      <c r="AA1267" s="49">
        <v>2.1193101966927701</v>
      </c>
      <c r="AB1267" s="49">
        <v>2.078853480350344</v>
      </c>
      <c r="AC1267" s="49">
        <v>2.039779274294339</v>
      </c>
      <c r="AD1267" s="49">
        <v>2.0019659211234311</v>
      </c>
      <c r="AE1267" s="49">
        <v>1.9653072526757971</v>
      </c>
      <c r="AF1267" s="50">
        <v>1.929710054009653</v>
      </c>
    </row>
    <row r="1268" spans="1:32" hidden="1">
      <c r="A1268" s="49" t="s">
        <v>1583</v>
      </c>
      <c r="B1268" s="49">
        <v>5.1537250322354824</v>
      </c>
      <c r="C1268" s="49">
        <v>5.0020352286551777</v>
      </c>
      <c r="D1268" s="49">
        <v>4.8679770609972453</v>
      </c>
      <c r="E1268" s="49">
        <v>4.7476835228756062</v>
      </c>
      <c r="F1268" s="49">
        <v>4.6384142314116144</v>
      </c>
      <c r="G1268" s="49">
        <v>4.5381605835331786</v>
      </c>
      <c r="H1268" s="49">
        <v>4.4454090271562627</v>
      </c>
      <c r="I1268" s="49">
        <v>4.3589923539881834</v>
      </c>
      <c r="J1268" s="49">
        <v>4.2779925980612612</v>
      </c>
      <c r="K1268" s="49">
        <v>4.2016755252123694</v>
      </c>
      <c r="L1268" s="49">
        <v>4.1294451822017972</v>
      </c>
      <c r="M1268" s="49">
        <v>4.0206012387865702</v>
      </c>
      <c r="N1268" s="49">
        <v>3.935281528543372</v>
      </c>
      <c r="O1268" s="49">
        <v>3.853012095252621</v>
      </c>
      <c r="P1268" s="49">
        <v>3.7739201142322738</v>
      </c>
      <c r="Q1268" s="49">
        <v>3.6986907139678671</v>
      </c>
      <c r="R1268" s="49">
        <v>3.6250919653436942</v>
      </c>
      <c r="S1268" s="49">
        <v>3.55345998098058</v>
      </c>
      <c r="T1268" s="49">
        <v>3.4875731953789488</v>
      </c>
      <c r="U1268" s="49">
        <v>3.4213222743711489</v>
      </c>
      <c r="V1268" s="49">
        <v>3.3551471948908329</v>
      </c>
      <c r="W1268" s="49">
        <v>3.2978322581725248</v>
      </c>
      <c r="X1268" s="49">
        <v>3.2429779535497971</v>
      </c>
      <c r="Y1268" s="49">
        <v>3.1894056207123311</v>
      </c>
      <c r="Z1268" s="49">
        <v>3.143100818082083</v>
      </c>
      <c r="AA1268" s="49">
        <v>3.0436950314071458</v>
      </c>
      <c r="AB1268" s="49">
        <v>2.986457773961392</v>
      </c>
      <c r="AC1268" s="49">
        <v>2.9311731968839219</v>
      </c>
      <c r="AD1268" s="49">
        <v>2.8776628104730921</v>
      </c>
      <c r="AE1268" s="49">
        <v>2.825770705935966</v>
      </c>
      <c r="AF1268" s="50">
        <v>2.775359851191348</v>
      </c>
    </row>
    <row r="1269" spans="1:32" hidden="1">
      <c r="A1269" s="49" t="s">
        <v>1584</v>
      </c>
      <c r="B1269" s="49">
        <v>5.7017417487445474</v>
      </c>
      <c r="C1269" s="49">
        <v>5.4952885941022309</v>
      </c>
      <c r="D1269" s="49">
        <v>5.3226839781218782</v>
      </c>
      <c r="E1269" s="49">
        <v>5.174143809055507</v>
      </c>
      <c r="F1269" s="49">
        <v>5.0435385026816357</v>
      </c>
      <c r="G1269" s="49">
        <v>4.926786540590439</v>
      </c>
      <c r="H1269" s="49">
        <v>4.82104011912066</v>
      </c>
      <c r="I1269" s="49">
        <v>4.7242373036082412</v>
      </c>
      <c r="J1269" s="49">
        <v>4.6348395854631192</v>
      </c>
      <c r="K1269" s="49">
        <v>4.5516700319662098</v>
      </c>
      <c r="L1269" s="49">
        <v>4.4738091922861054</v>
      </c>
      <c r="M1269" s="49">
        <v>4.3269673507493822</v>
      </c>
      <c r="N1269" s="49">
        <v>4.1998361804291449</v>
      </c>
      <c r="O1269" s="49">
        <v>4.0855630256684536</v>
      </c>
      <c r="P1269" s="49">
        <v>3.9812760658727901</v>
      </c>
      <c r="Q1269" s="49">
        <v>3.8851975179159579</v>
      </c>
      <c r="R1269" s="49">
        <v>3.7967040144443129</v>
      </c>
      <c r="S1269" s="49">
        <v>3.7129950009257189</v>
      </c>
      <c r="T1269" s="49">
        <v>3.6342555125830849</v>
      </c>
      <c r="U1269" s="49">
        <v>3.5608046095870258</v>
      </c>
      <c r="V1269" s="49">
        <v>3.4891328930132</v>
      </c>
      <c r="W1269" s="49">
        <v>3.4080773319907558</v>
      </c>
      <c r="X1269" s="49">
        <v>3.3307687230192999</v>
      </c>
      <c r="Y1269" s="49">
        <v>3.2585217174897592</v>
      </c>
      <c r="Z1269" s="49">
        <v>3.193945907810634</v>
      </c>
      <c r="AA1269" s="49">
        <v>3.099080313156295</v>
      </c>
      <c r="AB1269" s="49">
        <v>3.033870770918599</v>
      </c>
      <c r="AC1269" s="49">
        <v>2.9721359629942929</v>
      </c>
      <c r="AD1269" s="49">
        <v>2.9134319368121981</v>
      </c>
      <c r="AE1269" s="49">
        <v>2.8573944547619909</v>
      </c>
      <c r="AF1269" s="50">
        <v>2.8037210156744932</v>
      </c>
    </row>
    <row r="1270" spans="1:32" hidden="1">
      <c r="A1270" s="49" t="s">
        <v>1585</v>
      </c>
      <c r="B1270" s="49">
        <v>6.807872100435846</v>
      </c>
      <c r="C1270" s="49">
        <v>6.5589682516211214</v>
      </c>
      <c r="D1270" s="49">
        <v>6.3514849252246837</v>
      </c>
      <c r="E1270" s="49">
        <v>6.1734425462281202</v>
      </c>
      <c r="F1270" s="49">
        <v>6.0173360514161569</v>
      </c>
      <c r="G1270" s="49">
        <v>5.8781680147529762</v>
      </c>
      <c r="H1270" s="49">
        <v>5.7524515753982861</v>
      </c>
      <c r="I1270" s="49">
        <v>5.6376621021327207</v>
      </c>
      <c r="J1270" s="49">
        <v>5.5319158599109253</v>
      </c>
      <c r="K1270" s="49">
        <v>5.4337718400920094</v>
      </c>
      <c r="L1270" s="49">
        <v>5.3421043066177836</v>
      </c>
      <c r="M1270" s="49">
        <v>5.1663752178810771</v>
      </c>
      <c r="N1270" s="49">
        <v>5.0147263974557736</v>
      </c>
      <c r="O1270" s="49">
        <v>4.8787773624676438</v>
      </c>
      <c r="P1270" s="49">
        <v>4.7550174134484928</v>
      </c>
      <c r="Q1270" s="49">
        <v>4.6412738718640503</v>
      </c>
      <c r="R1270" s="49">
        <v>4.5367866426671153</v>
      </c>
      <c r="S1270" s="49">
        <v>4.4381294602688284</v>
      </c>
      <c r="T1270" s="49">
        <v>4.3455308431685209</v>
      </c>
      <c r="U1270" s="49">
        <v>4.2593835545129934</v>
      </c>
      <c r="V1270" s="49">
        <v>4.1753913033784906</v>
      </c>
      <c r="W1270" s="49">
        <v>4.0797923356540107</v>
      </c>
      <c r="X1270" s="49">
        <v>3.9887661713457891</v>
      </c>
      <c r="Y1270" s="49">
        <v>3.9039254400743468</v>
      </c>
      <c r="Z1270" s="49">
        <v>3.8284703937379789</v>
      </c>
      <c r="AA1270" s="49">
        <v>3.7158815344855691</v>
      </c>
      <c r="AB1270" s="49">
        <v>3.639621276476467</v>
      </c>
      <c r="AC1270" s="49">
        <v>3.567608748636613</v>
      </c>
      <c r="AD1270" s="49">
        <v>3.4993015347958849</v>
      </c>
      <c r="AE1270" s="49">
        <v>3.4342547230136331</v>
      </c>
      <c r="AF1270" s="50">
        <v>3.372098913524622</v>
      </c>
    </row>
    <row r="1271" spans="1:32" hidden="1">
      <c r="A1271" s="49" t="s">
        <v>1586</v>
      </c>
      <c r="B1271" s="49">
        <v>2.9003770991522329</v>
      </c>
      <c r="C1271" s="49">
        <v>2.7580769873150941</v>
      </c>
      <c r="D1271" s="49">
        <v>2.6383102793037541</v>
      </c>
      <c r="E1271" s="49">
        <v>2.5344933978220112</v>
      </c>
      <c r="F1271" s="49">
        <v>2.4424931614054639</v>
      </c>
      <c r="G1271" s="49">
        <v>2.359562042654864</v>
      </c>
      <c r="H1271" s="49">
        <v>2.2837904343348661</v>
      </c>
      <c r="I1271" s="49">
        <v>2.2138028369486449</v>
      </c>
      <c r="J1271" s="49">
        <v>2.1485789961073221</v>
      </c>
      <c r="K1271" s="49">
        <v>2.0873433783190301</v>
      </c>
      <c r="L1271" s="49">
        <v>2.0294940766302889</v>
      </c>
      <c r="M1271" s="49">
        <v>1.9607433794434559</v>
      </c>
      <c r="N1271" s="49">
        <v>1.8968125851993269</v>
      </c>
      <c r="O1271" s="49">
        <v>1.836193234071771</v>
      </c>
      <c r="P1271" s="49">
        <v>1.7785821972005631</v>
      </c>
      <c r="Q1271" s="49">
        <v>1.723027791195437</v>
      </c>
      <c r="R1271" s="49">
        <v>1.668951841274334</v>
      </c>
      <c r="S1271" s="49">
        <v>1.6174870776015371</v>
      </c>
      <c r="T1271" s="49">
        <v>1.5677720833610651</v>
      </c>
      <c r="U1271" s="49">
        <v>1.519924709890994</v>
      </c>
      <c r="V1271" s="49">
        <v>1.4732556148824589</v>
      </c>
      <c r="W1271" s="49">
        <v>1.426389610996974</v>
      </c>
      <c r="X1271" s="49">
        <v>1.380261623926325</v>
      </c>
      <c r="Y1271" s="49">
        <v>1.3358600228770261</v>
      </c>
      <c r="Z1271" s="49">
        <v>1.296826665311374</v>
      </c>
      <c r="AA1271" s="49">
        <v>1.235730800144305</v>
      </c>
      <c r="AB1271" s="49">
        <v>1.193133596223644</v>
      </c>
      <c r="AC1271" s="49">
        <v>1.1520705182887809</v>
      </c>
      <c r="AD1271" s="49">
        <v>1.1123767036629291</v>
      </c>
      <c r="AE1271" s="49">
        <v>1.0739134957766541</v>
      </c>
      <c r="AF1271" s="50">
        <v>1.03656321124091</v>
      </c>
    </row>
    <row r="1272" spans="1:32" hidden="1">
      <c r="A1272" s="49" t="s">
        <v>1587</v>
      </c>
      <c r="B1272" s="49">
        <v>3.040819993753836</v>
      </c>
      <c r="C1272" s="49">
        <v>2.8910289758041818</v>
      </c>
      <c r="D1272" s="49">
        <v>2.765029672585694</v>
      </c>
      <c r="E1272" s="49">
        <v>2.6558704811971889</v>
      </c>
      <c r="F1272" s="49">
        <v>2.5591871696568869</v>
      </c>
      <c r="G1272" s="49">
        <v>2.4720786176166949</v>
      </c>
      <c r="H1272" s="49">
        <v>2.3925284647374432</v>
      </c>
      <c r="I1272" s="49">
        <v>2.319084315377423</v>
      </c>
      <c r="J1272" s="49">
        <v>2.2506688776143782</v>
      </c>
      <c r="K1272" s="49">
        <v>2.1864632607395511</v>
      </c>
      <c r="L1272" s="49">
        <v>2.125831906706122</v>
      </c>
      <c r="M1272" s="49">
        <v>2.053753957705708</v>
      </c>
      <c r="N1272" s="49">
        <v>1.986759840090162</v>
      </c>
      <c r="O1272" s="49">
        <v>1.92325683269826</v>
      </c>
      <c r="P1272" s="49">
        <v>1.8629248677835231</v>
      </c>
      <c r="Q1272" s="49">
        <v>1.804759161968581</v>
      </c>
      <c r="R1272" s="49">
        <v>1.748149316631755</v>
      </c>
      <c r="S1272" s="49">
        <v>1.694291251138607</v>
      </c>
      <c r="T1272" s="49">
        <v>1.6422755266570801</v>
      </c>
      <c r="U1272" s="49">
        <v>1.592226585275561</v>
      </c>
      <c r="V1272" s="49">
        <v>1.5434166973140311</v>
      </c>
      <c r="W1272" s="49">
        <v>1.49439219266823</v>
      </c>
      <c r="X1272" s="49">
        <v>1.4461441584348129</v>
      </c>
      <c r="Y1272" s="49">
        <v>1.399716422046057</v>
      </c>
      <c r="Z1272" s="49">
        <v>1.358955410551459</v>
      </c>
      <c r="AA1272" s="49">
        <v>1.2948914952541071</v>
      </c>
      <c r="AB1272" s="49">
        <v>1.250361042052428</v>
      </c>
      <c r="AC1272" s="49">
        <v>1.207448817490725</v>
      </c>
      <c r="AD1272" s="49">
        <v>1.1659810245672411</v>
      </c>
      <c r="AE1272" s="49">
        <v>1.1258114987261769</v>
      </c>
      <c r="AF1272" s="50">
        <v>1.086816189795248</v>
      </c>
    </row>
    <row r="1273" spans="1:32" hidden="1">
      <c r="A1273" s="49" t="s">
        <v>1588</v>
      </c>
      <c r="B1273" s="49">
        <v>3.4723550280298379</v>
      </c>
      <c r="C1273" s="49">
        <v>3.2993602632801839</v>
      </c>
      <c r="D1273" s="49">
        <v>3.1540733868026511</v>
      </c>
      <c r="E1273" s="49">
        <v>3.0283989091848138</v>
      </c>
      <c r="F1273" s="49">
        <v>2.9172546214453172</v>
      </c>
      <c r="G1273" s="49">
        <v>2.817262219080495</v>
      </c>
      <c r="H1273" s="49">
        <v>2.726073736993583</v>
      </c>
      <c r="I1273" s="49">
        <v>2.641997950801052</v>
      </c>
      <c r="J1273" s="49">
        <v>2.5637804342544559</v>
      </c>
      <c r="K1273" s="49">
        <v>2.490467653753067</v>
      </c>
      <c r="L1273" s="49">
        <v>2.4213195495983908</v>
      </c>
      <c r="M1273" s="49">
        <v>2.3389809822193208</v>
      </c>
      <c r="N1273" s="49">
        <v>2.262558951112994</v>
      </c>
      <c r="O1273" s="49">
        <v>2.1901949019340452</v>
      </c>
      <c r="P1273" s="49">
        <v>2.1215160182018979</v>
      </c>
      <c r="Q1273" s="49">
        <v>2.055349683137401</v>
      </c>
      <c r="R1273" s="49">
        <v>1.9909835939122149</v>
      </c>
      <c r="S1273" s="49">
        <v>1.9298151818090239</v>
      </c>
      <c r="T1273" s="49">
        <v>1.870782855716894</v>
      </c>
      <c r="U1273" s="49">
        <v>1.8140325568676181</v>
      </c>
      <c r="V1273" s="49">
        <v>1.7587146463148779</v>
      </c>
      <c r="W1273" s="49">
        <v>1.7031366398979499</v>
      </c>
      <c r="X1273" s="49">
        <v>1.6484437321834291</v>
      </c>
      <c r="Y1273" s="49">
        <v>1.5958546323410669</v>
      </c>
      <c r="Z1273" s="49">
        <v>1.549858350885347</v>
      </c>
      <c r="AA1273" s="49">
        <v>1.4766428989433431</v>
      </c>
      <c r="AB1273" s="49">
        <v>1.426206825529251</v>
      </c>
      <c r="AC1273" s="49">
        <v>1.377637203929666</v>
      </c>
      <c r="AD1273" s="49">
        <v>1.330730554208176</v>
      </c>
      <c r="AE1273" s="49">
        <v>1.285315776784498</v>
      </c>
      <c r="AF1273" s="50">
        <v>1.2412476858969821</v>
      </c>
    </row>
    <row r="1274" spans="1:32" hidden="1">
      <c r="A1274" s="49" t="s">
        <v>1589</v>
      </c>
      <c r="B1274" s="49">
        <v>4.1694252459675099</v>
      </c>
      <c r="C1274" s="49">
        <v>3.9746222220096969</v>
      </c>
      <c r="D1274" s="49">
        <v>3.7889366520532519</v>
      </c>
      <c r="E1274" s="49">
        <v>3.6100470134467502</v>
      </c>
      <c r="F1274" s="49">
        <v>3.4362875447604231</v>
      </c>
      <c r="G1274" s="49">
        <v>3.2664181306921631</v>
      </c>
      <c r="H1274" s="49">
        <v>3.0994861449030031</v>
      </c>
      <c r="I1274" s="49">
        <v>2.9347395231531732</v>
      </c>
      <c r="J1274" s="49">
        <v>2.7715698923596812</v>
      </c>
      <c r="K1274" s="49">
        <v>2.6094741094570861</v>
      </c>
      <c r="L1274" s="49">
        <v>2.4480274953457641</v>
      </c>
      <c r="M1274" s="49">
        <v>2.3939847890348109</v>
      </c>
      <c r="N1274" s="49">
        <v>2.3517870215309769</v>
      </c>
      <c r="O1274" s="49">
        <v>2.310895939748105</v>
      </c>
      <c r="P1274" s="49">
        <v>2.2713952055317281</v>
      </c>
      <c r="Q1274" s="49">
        <v>2.2336616724698559</v>
      </c>
      <c r="R1274" s="49">
        <v>2.1965428972996919</v>
      </c>
      <c r="S1274" s="49">
        <v>2.1602258692412541</v>
      </c>
      <c r="T1274" s="49">
        <v>2.126721437835871</v>
      </c>
      <c r="U1274" s="49">
        <v>2.0928166281964629</v>
      </c>
      <c r="V1274" s="49">
        <v>2.0587451612211058</v>
      </c>
      <c r="W1274" s="49">
        <v>2.02909650490925</v>
      </c>
      <c r="X1274" s="49">
        <v>2.0006121912615891</v>
      </c>
      <c r="Y1274" s="49">
        <v>1.9726727435294089</v>
      </c>
      <c r="Z1274" s="49">
        <v>1.948514372517373</v>
      </c>
      <c r="AA1274" s="49">
        <v>1.8955173394867999</v>
      </c>
      <c r="AB1274" s="49">
        <v>1.8651146357758579</v>
      </c>
      <c r="AC1274" s="49">
        <v>1.8356295530550311</v>
      </c>
      <c r="AD1274" s="49">
        <v>1.806976235770628</v>
      </c>
      <c r="AE1274" s="49">
        <v>1.779079994665949</v>
      </c>
      <c r="AF1274" s="50">
        <v>1.751875466558251</v>
      </c>
    </row>
    <row r="1275" spans="1:32" hidden="1">
      <c r="A1275" s="49" t="s">
        <v>1590</v>
      </c>
      <c r="B1275" s="49">
        <v>4.6825304286786507</v>
      </c>
      <c r="C1275" s="49">
        <v>4.468782188561863</v>
      </c>
      <c r="D1275" s="49">
        <v>4.2653860264156069</v>
      </c>
      <c r="E1275" s="49">
        <v>4.0695977358942308</v>
      </c>
      <c r="F1275" s="49">
        <v>3.8794397976412691</v>
      </c>
      <c r="G1275" s="49">
        <v>3.693431560623972</v>
      </c>
      <c r="H1275" s="49">
        <v>3.5104271658916182</v>
      </c>
      <c r="I1275" s="49">
        <v>3.3295134883015738</v>
      </c>
      <c r="J1275" s="49">
        <v>3.1499432825180871</v>
      </c>
      <c r="K1275" s="49">
        <v>2.9710898841303308</v>
      </c>
      <c r="L1275" s="49">
        <v>2.7924155950220619</v>
      </c>
      <c r="M1275" s="49">
        <v>2.7306991687417952</v>
      </c>
      <c r="N1275" s="49">
        <v>2.6827055195671838</v>
      </c>
      <c r="O1275" s="49">
        <v>2.6362235500921072</v>
      </c>
      <c r="P1275" s="49">
        <v>2.5913503677582281</v>
      </c>
      <c r="Q1275" s="49">
        <v>2.5485228873050629</v>
      </c>
      <c r="R1275" s="49">
        <v>2.506405651224616</v>
      </c>
      <c r="S1275" s="49">
        <v>2.4652154580750629</v>
      </c>
      <c r="T1275" s="49">
        <v>2.4272831043335339</v>
      </c>
      <c r="U1275" s="49">
        <v>2.3888847578753798</v>
      </c>
      <c r="V1275" s="49">
        <v>2.350291290471759</v>
      </c>
      <c r="W1275" s="49">
        <v>2.3168181962096388</v>
      </c>
      <c r="X1275" s="49">
        <v>2.2846860463287459</v>
      </c>
      <c r="Y1275" s="49">
        <v>2.2531765520643758</v>
      </c>
      <c r="Z1275" s="49">
        <v>2.2260390968200841</v>
      </c>
      <c r="AA1275" s="49">
        <v>2.1654817030164879</v>
      </c>
      <c r="AB1275" s="49">
        <v>2.13109482482123</v>
      </c>
      <c r="AC1275" s="49">
        <v>2.0977624908041879</v>
      </c>
      <c r="AD1275" s="49">
        <v>2.0653848830816051</v>
      </c>
      <c r="AE1275" s="49">
        <v>2.033875150456903</v>
      </c>
      <c r="AF1275" s="50">
        <v>2.003157271360025</v>
      </c>
    </row>
    <row r="1276" spans="1:32" hidden="1">
      <c r="A1276" s="49" t="s">
        <v>1591</v>
      </c>
      <c r="B1276" s="49">
        <v>6.4142463511612391</v>
      </c>
      <c r="C1276" s="49">
        <v>6.1361022859728376</v>
      </c>
      <c r="D1276" s="49">
        <v>5.8725032478660442</v>
      </c>
      <c r="E1276" s="49">
        <v>5.6192661500162426</v>
      </c>
      <c r="F1276" s="49">
        <v>5.3733376780417297</v>
      </c>
      <c r="G1276" s="49">
        <v>5.1323914747624322</v>
      </c>
      <c r="H1276" s="49">
        <v>4.8945854580380921</v>
      </c>
      <c r="I1276" s="49">
        <v>4.658408235968567</v>
      </c>
      <c r="J1276" s="49">
        <v>4.4225776659414979</v>
      </c>
      <c r="K1276" s="49">
        <v>4.1859712093809813</v>
      </c>
      <c r="L1276" s="49">
        <v>3.947576324413669</v>
      </c>
      <c r="M1276" s="49">
        <v>3.8601681862027091</v>
      </c>
      <c r="N1276" s="49">
        <v>3.792719333060615</v>
      </c>
      <c r="O1276" s="49">
        <v>3.7274578113232759</v>
      </c>
      <c r="P1276" s="49">
        <v>3.6645243360276121</v>
      </c>
      <c r="Q1276" s="49">
        <v>3.6045538456963722</v>
      </c>
      <c r="R1276" s="49">
        <v>3.5456031451538661</v>
      </c>
      <c r="S1276" s="49">
        <v>3.4879873055986752</v>
      </c>
      <c r="T1276" s="49">
        <v>3.4350953737022101</v>
      </c>
      <c r="U1276" s="49">
        <v>3.3815114370024131</v>
      </c>
      <c r="V1276" s="49">
        <v>3.3276296006052482</v>
      </c>
      <c r="W1276" s="49">
        <v>3.2812031225798801</v>
      </c>
      <c r="X1276" s="49">
        <v>3.2367187336538281</v>
      </c>
      <c r="Y1276" s="49">
        <v>3.1931321708540148</v>
      </c>
      <c r="Z1276" s="49">
        <v>3.155894926582528</v>
      </c>
      <c r="AA1276" s="49">
        <v>3.0700582764872042</v>
      </c>
      <c r="AB1276" s="49">
        <v>3.0222649602959359</v>
      </c>
      <c r="AC1276" s="49">
        <v>2.9759973485747371</v>
      </c>
      <c r="AD1276" s="49">
        <v>2.931110354188124</v>
      </c>
      <c r="AE1276" s="49">
        <v>2.8874777317472682</v>
      </c>
      <c r="AF1276" s="50">
        <v>2.8449889718850359</v>
      </c>
    </row>
    <row r="1277" spans="1:32" hidden="1">
      <c r="A1277" s="49" t="s">
        <v>1592</v>
      </c>
      <c r="B1277" s="49">
        <v>6.6828192316002344</v>
      </c>
      <c r="C1277" s="49">
        <v>6.3644587543638096</v>
      </c>
      <c r="D1277" s="49">
        <v>6.0762251294907372</v>
      </c>
      <c r="E1277" s="49">
        <v>5.8086312523031092</v>
      </c>
      <c r="F1277" s="49">
        <v>5.5556693157601318</v>
      </c>
      <c r="G1277" s="49">
        <v>5.313280144547484</v>
      </c>
      <c r="H1277" s="49">
        <v>5.0785761669152496</v>
      </c>
      <c r="I1277" s="49">
        <v>4.8494133486183078</v>
      </c>
      <c r="J1277" s="49">
        <v>4.6241397616268571</v>
      </c>
      <c r="K1277" s="49">
        <v>4.4014400278977686</v>
      </c>
      <c r="L1277" s="49">
        <v>4.1802348156403903</v>
      </c>
      <c r="M1277" s="49">
        <v>4.061905018903218</v>
      </c>
      <c r="N1277" s="49">
        <v>3.9598334991783251</v>
      </c>
      <c r="O1277" s="49">
        <v>3.868226851956198</v>
      </c>
      <c r="P1277" s="49">
        <v>3.7846907018548501</v>
      </c>
      <c r="Q1277" s="49">
        <v>3.7077561474483138</v>
      </c>
      <c r="R1277" s="49">
        <v>3.6369490211877529</v>
      </c>
      <c r="S1277" s="49">
        <v>3.5698652197196159</v>
      </c>
      <c r="T1277" s="49">
        <v>3.5067125558878112</v>
      </c>
      <c r="U1277" s="49">
        <v>3.447819806194</v>
      </c>
      <c r="V1277" s="49">
        <v>3.390105913931972</v>
      </c>
      <c r="W1277" s="49">
        <v>3.3234536768185232</v>
      </c>
      <c r="X1277" s="49">
        <v>3.259742659698619</v>
      </c>
      <c r="Y1277" s="49">
        <v>3.2001907016317022</v>
      </c>
      <c r="Z1277" s="49">
        <v>3.1471995134660831</v>
      </c>
      <c r="AA1277" s="49">
        <v>3.0664556470512818</v>
      </c>
      <c r="AB1277" s="49">
        <v>3.0121669445131878</v>
      </c>
      <c r="AC1277" s="49">
        <v>2.9607268102014501</v>
      </c>
      <c r="AD1277" s="49">
        <v>2.9117610797339259</v>
      </c>
      <c r="AE1277" s="49">
        <v>2.8649635986975581</v>
      </c>
      <c r="AF1277" s="50">
        <v>2.8200808281802838</v>
      </c>
    </row>
    <row r="1278" spans="1:32" hidden="1">
      <c r="A1278" s="49" t="s">
        <v>1593</v>
      </c>
      <c r="B1278" s="49">
        <v>7.5874121617427734</v>
      </c>
      <c r="C1278" s="49">
        <v>7.2332903220927811</v>
      </c>
      <c r="D1278" s="49">
        <v>6.9159043208021798</v>
      </c>
      <c r="E1278" s="49">
        <v>6.6239716990205633</v>
      </c>
      <c r="F1278" s="49">
        <v>6.3503699061135626</v>
      </c>
      <c r="G1278" s="49">
        <v>6.0903075278281893</v>
      </c>
      <c r="H1278" s="49">
        <v>5.8403962338464126</v>
      </c>
      <c r="I1278" s="49">
        <v>5.5981397613203789</v>
      </c>
      <c r="J1278" s="49">
        <v>5.3616339861654714</v>
      </c>
      <c r="K1278" s="49">
        <v>5.1293815787694106</v>
      </c>
      <c r="L1278" s="49">
        <v>4.9001724712572834</v>
      </c>
      <c r="M1278" s="49">
        <v>4.7600123820993518</v>
      </c>
      <c r="N1278" s="49">
        <v>4.6396257514176291</v>
      </c>
      <c r="O1278" s="49">
        <v>4.5319617621963477</v>
      </c>
      <c r="P1278" s="49">
        <v>4.4341064946507913</v>
      </c>
      <c r="Q1278" s="49">
        <v>4.3442723810438029</v>
      </c>
      <c r="R1278" s="49">
        <v>4.2618825573050669</v>
      </c>
      <c r="S1278" s="49">
        <v>4.1840110431840207</v>
      </c>
      <c r="T1278" s="49">
        <v>4.110910975971322</v>
      </c>
      <c r="U1278" s="49">
        <v>4.0429827396329241</v>
      </c>
      <c r="V1278" s="49">
        <v>3.976476212319449</v>
      </c>
      <c r="W1278" s="49">
        <v>3.8990618696010348</v>
      </c>
      <c r="X1278" s="49">
        <v>3.8252181383165009</v>
      </c>
      <c r="Y1278" s="49">
        <v>3.7564284563305281</v>
      </c>
      <c r="Z1278" s="49">
        <v>3.6956181057707269</v>
      </c>
      <c r="AA1278" s="49">
        <v>3.601007360122928</v>
      </c>
      <c r="AB1278" s="49">
        <v>3.5385993942731142</v>
      </c>
      <c r="AC1278" s="49">
        <v>3.479652628663974</v>
      </c>
      <c r="AD1278" s="49">
        <v>3.4237121265540709</v>
      </c>
      <c r="AE1278" s="49">
        <v>3.370405663216796</v>
      </c>
      <c r="AF1278" s="50">
        <v>3.319425002503309</v>
      </c>
    </row>
    <row r="1279" spans="1:32" hidden="1">
      <c r="A1279" s="49" t="s">
        <v>1594</v>
      </c>
      <c r="B1279" s="49">
        <v>5.9324347446750583</v>
      </c>
      <c r="C1279" s="49">
        <v>5.523943988500351</v>
      </c>
      <c r="D1279" s="49">
        <v>5.140636657360119</v>
      </c>
      <c r="E1279" s="49">
        <v>4.7748974082030413</v>
      </c>
      <c r="F1279" s="49">
        <v>4.4219170450608871</v>
      </c>
      <c r="G1279" s="49">
        <v>4.0784761340103977</v>
      </c>
      <c r="H1279" s="49">
        <v>3.7423182649004541</v>
      </c>
      <c r="I1279" s="49">
        <v>3.4118018647402719</v>
      </c>
      <c r="J1279" s="49">
        <v>3.0856948827628981</v>
      </c>
      <c r="K1279" s="49">
        <v>2.7630477148810901</v>
      </c>
      <c r="L1279" s="49">
        <v>2.443111327386148</v>
      </c>
      <c r="M1279" s="49">
        <v>2.378953453377163</v>
      </c>
      <c r="N1279" s="49">
        <v>2.3188673955782191</v>
      </c>
      <c r="O1279" s="49">
        <v>2.2614916265241942</v>
      </c>
      <c r="P1279" s="49">
        <v>2.2065792019710191</v>
      </c>
      <c r="Q1279" s="49">
        <v>2.1532633116832121</v>
      </c>
      <c r="R1279" s="49">
        <v>2.1010178727416018</v>
      </c>
      <c r="S1279" s="49">
        <v>2.0509434861115721</v>
      </c>
      <c r="T1279" s="49">
        <v>2.0022439971522141</v>
      </c>
      <c r="U1279" s="49">
        <v>1.9550536518409829</v>
      </c>
      <c r="V1279" s="49">
        <v>1.9087273441140711</v>
      </c>
      <c r="W1279" s="49">
        <v>1.8618967890535989</v>
      </c>
      <c r="X1279" s="49">
        <v>1.8155363149742749</v>
      </c>
      <c r="Y1279" s="49">
        <v>1.770620819990764</v>
      </c>
      <c r="Z1279" s="49">
        <v>1.7307423021521471</v>
      </c>
      <c r="AA1279" s="49">
        <v>1.6689467140316741</v>
      </c>
      <c r="AB1279" s="49">
        <v>1.6250863015728261</v>
      </c>
      <c r="AC1279" s="49">
        <v>1.5825308366692139</v>
      </c>
      <c r="AD1279" s="49">
        <v>1.5411325972157159</v>
      </c>
      <c r="AE1279" s="49">
        <v>1.5007677510059581</v>
      </c>
      <c r="AF1279" s="50">
        <v>1.461331563212078</v>
      </c>
    </row>
    <row r="1280" spans="1:32" hidden="1">
      <c r="A1280" s="49" t="s">
        <v>1595</v>
      </c>
      <c r="B1280" s="49">
        <v>6.1665078316139992</v>
      </c>
      <c r="C1280" s="49">
        <v>5.7436717146051004</v>
      </c>
      <c r="D1280" s="49">
        <v>5.3470487208699264</v>
      </c>
      <c r="E1280" s="49">
        <v>4.968639685944428</v>
      </c>
      <c r="F1280" s="49">
        <v>4.6033912996919248</v>
      </c>
      <c r="G1280" s="49">
        <v>4.2479190068800268</v>
      </c>
      <c r="H1280" s="49">
        <v>3.899848999663329</v>
      </c>
      <c r="I1280" s="49">
        <v>3.5574526651753531</v>
      </c>
      <c r="J1280" s="49">
        <v>3.2194310325405988</v>
      </c>
      <c r="K1280" s="49">
        <v>2.8847813605889039</v>
      </c>
      <c r="L1280" s="49">
        <v>2.5527111773844271</v>
      </c>
      <c r="M1280" s="49">
        <v>2.4855721612513721</v>
      </c>
      <c r="N1280" s="49">
        <v>2.4227069428265202</v>
      </c>
      <c r="O1280" s="49">
        <v>2.3626863457308032</v>
      </c>
      <c r="P1280" s="49">
        <v>2.3052537549711598</v>
      </c>
      <c r="Q1280" s="49">
        <v>2.2494981286345199</v>
      </c>
      <c r="R1280" s="49">
        <v>2.1948663295803912</v>
      </c>
      <c r="S1280" s="49">
        <v>2.1425217974996018</v>
      </c>
      <c r="T1280" s="49">
        <v>2.0916263884332849</v>
      </c>
      <c r="U1280" s="49">
        <v>2.0423237097518729</v>
      </c>
      <c r="V1280" s="49">
        <v>1.993933582728592</v>
      </c>
      <c r="W1280" s="49">
        <v>1.9450171206123761</v>
      </c>
      <c r="X1280" s="49">
        <v>1.896595567791227</v>
      </c>
      <c r="Y1280" s="49">
        <v>1.8496995358708439</v>
      </c>
      <c r="Z1280" s="49">
        <v>1.8081260714306211</v>
      </c>
      <c r="AA1280" s="49">
        <v>1.743381771103659</v>
      </c>
      <c r="AB1280" s="49">
        <v>1.6975951153464159</v>
      </c>
      <c r="AC1280" s="49">
        <v>1.6531855906314501</v>
      </c>
      <c r="AD1280" s="49">
        <v>1.6099969073115601</v>
      </c>
      <c r="AE1280" s="49">
        <v>1.5678980521101571</v>
      </c>
      <c r="AF1280" s="50">
        <v>1.5267782175927671</v>
      </c>
    </row>
    <row r="1281" spans="1:32" hidden="1">
      <c r="A1281" s="49" t="s">
        <v>1596</v>
      </c>
      <c r="B1281" s="49">
        <v>6.8836854927547124</v>
      </c>
      <c r="C1281" s="49">
        <v>6.4165991075697129</v>
      </c>
      <c r="D1281" s="49">
        <v>5.9800829460695013</v>
      </c>
      <c r="E1281" s="49">
        <v>5.5641949223235603</v>
      </c>
      <c r="F1281" s="49">
        <v>5.1626219015449983</v>
      </c>
      <c r="G1281" s="49">
        <v>4.7711055404839771</v>
      </c>
      <c r="H1281" s="49">
        <v>4.3866308131059766</v>
      </c>
      <c r="I1281" s="49">
        <v>4.0069749252837967</v>
      </c>
      <c r="J1281" s="49">
        <v>3.6304411185259431</v>
      </c>
      <c r="K1281" s="49">
        <v>3.255693741077109</v>
      </c>
      <c r="L1281" s="49">
        <v>2.8816518280218748</v>
      </c>
      <c r="M1281" s="49">
        <v>2.8056989943025941</v>
      </c>
      <c r="N1281" s="49">
        <v>2.734620131394919</v>
      </c>
      <c r="O1281" s="49">
        <v>2.6667844147621729</v>
      </c>
      <c r="P1281" s="49">
        <v>2.6018984333680368</v>
      </c>
      <c r="Q1281" s="49">
        <v>2.5389228791107139</v>
      </c>
      <c r="R1281" s="49">
        <v>2.477226793363327</v>
      </c>
      <c r="S1281" s="49">
        <v>2.4181359089665708</v>
      </c>
      <c r="T1281" s="49">
        <v>2.3606943964693059</v>
      </c>
      <c r="U1281" s="49">
        <v>2.305065519989526</v>
      </c>
      <c r="V1281" s="49">
        <v>2.2504738412532719</v>
      </c>
      <c r="W1281" s="49">
        <v>2.195271416767421</v>
      </c>
      <c r="X1281" s="49">
        <v>2.140630655622612</v>
      </c>
      <c r="Y1281" s="49">
        <v>2.0877253035380159</v>
      </c>
      <c r="Z1281" s="49">
        <v>2.0408791000854918</v>
      </c>
      <c r="AA1281" s="49">
        <v>1.967643894568107</v>
      </c>
      <c r="AB1281" s="49">
        <v>1.91599615192135</v>
      </c>
      <c r="AC1281" s="49">
        <v>1.8659135914647711</v>
      </c>
      <c r="AD1281" s="49">
        <v>1.81721779195043</v>
      </c>
      <c r="AE1281" s="49">
        <v>1.769759186727563</v>
      </c>
      <c r="AF1281" s="50">
        <v>1.723411275850365</v>
      </c>
    </row>
    <row r="1282" spans="1:32" hidden="1">
      <c r="A1282" s="49" t="s">
        <v>1597</v>
      </c>
      <c r="B1282" s="49">
        <v>5.4156609252509433</v>
      </c>
      <c r="C1282" s="49">
        <v>5.1253462179698541</v>
      </c>
      <c r="D1282" s="49">
        <v>4.8840654602409623</v>
      </c>
      <c r="E1282" s="49">
        <v>4.6774780553316457</v>
      </c>
      <c r="F1282" s="49">
        <v>4.4965816929478857</v>
      </c>
      <c r="G1282" s="49">
        <v>4.3353925090250502</v>
      </c>
      <c r="H1282" s="49">
        <v>4.1897517739136614</v>
      </c>
      <c r="I1282" s="49">
        <v>4.0566640411615618</v>
      </c>
      <c r="J1282" s="49">
        <v>3.9339075242054311</v>
      </c>
      <c r="K1282" s="49">
        <v>3.819793353649958</v>
      </c>
      <c r="L1282" s="49">
        <v>3.713010730810554</v>
      </c>
      <c r="M1282" s="49">
        <v>3.5843761626535868</v>
      </c>
      <c r="N1282" s="49">
        <v>3.4660880428180771</v>
      </c>
      <c r="O1282" s="49">
        <v>3.3548390509381139</v>
      </c>
      <c r="P1282" s="49">
        <v>3.2499654084044032</v>
      </c>
      <c r="Q1282" s="49">
        <v>3.1493825473232779</v>
      </c>
      <c r="R1282" s="49">
        <v>3.0518254427232052</v>
      </c>
      <c r="S1282" s="49">
        <v>2.9597775446349841</v>
      </c>
      <c r="T1282" s="49">
        <v>2.8713531399871099</v>
      </c>
      <c r="U1282" s="49">
        <v>2.7868120501136131</v>
      </c>
      <c r="V1282" s="49">
        <v>2.7046465421128989</v>
      </c>
      <c r="W1282" s="49">
        <v>2.6218366752388111</v>
      </c>
      <c r="X1282" s="49">
        <v>2.540447232637054</v>
      </c>
      <c r="Y1282" s="49">
        <v>2.462643799664836</v>
      </c>
      <c r="Z1282" s="49">
        <v>2.39639770860768</v>
      </c>
      <c r="AA1282" s="49">
        <v>2.281685429811076</v>
      </c>
      <c r="AB1282" s="49">
        <v>2.207269786562069</v>
      </c>
      <c r="AC1282" s="49">
        <v>2.1360269199098139</v>
      </c>
      <c r="AD1282" s="49">
        <v>2.0675974991284392</v>
      </c>
      <c r="AE1282" s="49">
        <v>2.0016795997264718</v>
      </c>
      <c r="AF1282" s="50">
        <v>1.9380172319783071</v>
      </c>
    </row>
    <row r="1283" spans="1:32" hidden="1">
      <c r="A1283" s="49" t="s">
        <v>1598</v>
      </c>
      <c r="B1283" s="49">
        <v>9.2696158538317022</v>
      </c>
      <c r="C1283" s="49">
        <v>8.6379635170761393</v>
      </c>
      <c r="D1283" s="49">
        <v>8.0582551429530138</v>
      </c>
      <c r="E1283" s="49">
        <v>7.5140461914062113</v>
      </c>
      <c r="F1283" s="49">
        <v>6.9949209793460909</v>
      </c>
      <c r="G1283" s="49">
        <v>6.4938767987514936</v>
      </c>
      <c r="H1283" s="49">
        <v>6.0059759453137387</v>
      </c>
      <c r="I1283" s="49">
        <v>5.5275966990924221</v>
      </c>
      <c r="J1283" s="49">
        <v>5.0559914988730057</v>
      </c>
      <c r="K1283" s="49">
        <v>4.5890133279680958</v>
      </c>
      <c r="L1283" s="49">
        <v>4.1249392626325569</v>
      </c>
      <c r="M1283" s="49">
        <v>4.0106781367068294</v>
      </c>
      <c r="N1283" s="49">
        <v>3.9049626855298341</v>
      </c>
      <c r="O1283" s="49">
        <v>3.804908845646064</v>
      </c>
      <c r="P1283" s="49">
        <v>3.7099910851228639</v>
      </c>
      <c r="Q1283" s="49">
        <v>3.6183746839754001</v>
      </c>
      <c r="R1283" s="49">
        <v>3.5289465158050199</v>
      </c>
      <c r="S1283" s="49">
        <v>3.4440299042573419</v>
      </c>
      <c r="T1283" s="49">
        <v>3.361941168598876</v>
      </c>
      <c r="U1283" s="49">
        <v>3.2829622111914829</v>
      </c>
      <c r="V1283" s="49">
        <v>3.205729997765808</v>
      </c>
      <c r="W1283" s="49">
        <v>3.127332838642372</v>
      </c>
      <c r="X1283" s="49">
        <v>3.049854771123401</v>
      </c>
      <c r="Y1283" s="49">
        <v>2.9753555332619288</v>
      </c>
      <c r="Z1283" s="49">
        <v>2.9114252879849558</v>
      </c>
      <c r="AA1283" s="49">
        <v>2.8011201687631582</v>
      </c>
      <c r="AB1283" s="49">
        <v>2.72863157348965</v>
      </c>
      <c r="AC1283" s="49">
        <v>2.6588320266379148</v>
      </c>
      <c r="AD1283" s="49">
        <v>2.5914113901442128</v>
      </c>
      <c r="AE1283" s="49">
        <v>2.526109746119892</v>
      </c>
      <c r="AF1283" s="50">
        <v>2.462707320074538</v>
      </c>
    </row>
    <row r="1284" spans="1:32" hidden="1">
      <c r="A1284" s="49" t="s">
        <v>1599</v>
      </c>
      <c r="B1284" s="49">
        <v>9.4999686412652835</v>
      </c>
      <c r="C1284" s="49">
        <v>9.1555798601143401</v>
      </c>
      <c r="D1284" s="49">
        <v>8.8677603008333321</v>
      </c>
      <c r="E1284" s="49">
        <v>8.6201563517789168</v>
      </c>
      <c r="F1284" s="49">
        <v>8.4025226812996348</v>
      </c>
      <c r="G1284" s="49">
        <v>8.2080371855854199</v>
      </c>
      <c r="H1284" s="49">
        <v>8.0319398548195693</v>
      </c>
      <c r="I1284" s="49">
        <v>7.8707842262560233</v>
      </c>
      <c r="J1284" s="49">
        <v>7.7219987254302076</v>
      </c>
      <c r="K1284" s="49">
        <v>7.5836161416538417</v>
      </c>
      <c r="L1284" s="49">
        <v>7.4540996395801002</v>
      </c>
      <c r="M1284" s="49">
        <v>7.2093697310778548</v>
      </c>
      <c r="N1284" s="49">
        <v>6.9975701824479462</v>
      </c>
      <c r="O1284" s="49">
        <v>6.8072518375856133</v>
      </c>
      <c r="P1284" s="49">
        <v>6.6336169947422006</v>
      </c>
      <c r="Q1284" s="49">
        <v>6.4736958366871464</v>
      </c>
      <c r="R1284" s="49">
        <v>6.3264475573399563</v>
      </c>
      <c r="S1284" s="49">
        <v>6.1871925909373422</v>
      </c>
      <c r="T1284" s="49">
        <v>6.0562407635024957</v>
      </c>
      <c r="U1284" s="49">
        <v>5.9341259435106313</v>
      </c>
      <c r="V1284" s="49">
        <v>5.8149831836133901</v>
      </c>
      <c r="W1284" s="49">
        <v>5.6801475370816323</v>
      </c>
      <c r="X1284" s="49">
        <v>5.5515554321645801</v>
      </c>
      <c r="Y1284" s="49">
        <v>5.4314024218018178</v>
      </c>
      <c r="Z1284" s="49">
        <v>5.3240470789194099</v>
      </c>
      <c r="AA1284" s="49">
        <v>5.1660616043901761</v>
      </c>
      <c r="AB1284" s="49">
        <v>5.0576069067712499</v>
      </c>
      <c r="AC1284" s="49">
        <v>4.9549347091762241</v>
      </c>
      <c r="AD1284" s="49">
        <v>4.8573019251125178</v>
      </c>
      <c r="AE1284" s="49">
        <v>4.7640987835610824</v>
      </c>
      <c r="AF1284" s="50">
        <v>4.6748187575446991</v>
      </c>
    </row>
    <row r="1285" spans="1:32" hidden="1">
      <c r="A1285" s="49" t="s">
        <v>1600</v>
      </c>
      <c r="B1285" s="49">
        <v>12.13617643397723</v>
      </c>
      <c r="C1285" s="49">
        <v>11.691850468354581</v>
      </c>
      <c r="D1285" s="49">
        <v>11.321612212203661</v>
      </c>
      <c r="E1285" s="49">
        <v>11.00403532290178</v>
      </c>
      <c r="F1285" s="49">
        <v>10.725696562628039</v>
      </c>
      <c r="G1285" s="49">
        <v>10.47765782061162</v>
      </c>
      <c r="H1285" s="49">
        <v>10.25368274593923</v>
      </c>
      <c r="I1285" s="49">
        <v>10.04925599703941</v>
      </c>
      <c r="J1285" s="49">
        <v>9.8610085089553881</v>
      </c>
      <c r="K1285" s="49">
        <v>9.6863630512634042</v>
      </c>
      <c r="L1285" s="49">
        <v>9.5233062680873548</v>
      </c>
      <c r="M1285" s="49">
        <v>9.2099346726337981</v>
      </c>
      <c r="N1285" s="49">
        <v>8.9396388322538982</v>
      </c>
      <c r="O1285" s="49">
        <v>8.6974191083320598</v>
      </c>
      <c r="P1285" s="49">
        <v>8.4769909168777637</v>
      </c>
      <c r="Q1285" s="49">
        <v>8.2744645385089424</v>
      </c>
      <c r="R1285" s="49">
        <v>8.0884778326144566</v>
      </c>
      <c r="S1285" s="49">
        <v>7.9129001010678008</v>
      </c>
      <c r="T1285" s="49">
        <v>7.7481387354557461</v>
      </c>
      <c r="U1285" s="49">
        <v>7.594894740349206</v>
      </c>
      <c r="V1285" s="49">
        <v>7.4454833584439957</v>
      </c>
      <c r="W1285" s="49">
        <v>7.275396026953187</v>
      </c>
      <c r="X1285" s="49">
        <v>7.1134478980474087</v>
      </c>
      <c r="Y1285" s="49">
        <v>6.9625190817252083</v>
      </c>
      <c r="Z1285" s="49">
        <v>6.8283260467664766</v>
      </c>
      <c r="AA1285" s="49">
        <v>6.6277188438521168</v>
      </c>
      <c r="AB1285" s="49">
        <v>6.4920039933862004</v>
      </c>
      <c r="AC1285" s="49">
        <v>6.3638336285879573</v>
      </c>
      <c r="AD1285" s="49">
        <v>6.2422353389163883</v>
      </c>
      <c r="AE1285" s="49">
        <v>6.1264112441338314</v>
      </c>
      <c r="AF1285" s="50">
        <v>6.0156986187581918</v>
      </c>
    </row>
    <row r="1286" spans="1:32" hidden="1">
      <c r="A1286" s="49" t="s">
        <v>1601</v>
      </c>
      <c r="B1286" s="49">
        <v>3.2830259560021942</v>
      </c>
      <c r="C1286" s="49">
        <v>3.1213528393454109</v>
      </c>
      <c r="D1286" s="49">
        <v>2.9851717127044122</v>
      </c>
      <c r="E1286" s="49">
        <v>2.8670602524508539</v>
      </c>
      <c r="F1286" s="49">
        <v>2.7623599664605418</v>
      </c>
      <c r="G1286" s="49">
        <v>2.6679747427914529</v>
      </c>
      <c r="H1286" s="49">
        <v>2.5817529512556261</v>
      </c>
      <c r="I1286" s="49">
        <v>2.502144802893782</v>
      </c>
      <c r="J1286" s="49">
        <v>2.4280006812527328</v>
      </c>
      <c r="K1286" s="49">
        <v>2.3584465584413969</v>
      </c>
      <c r="L1286" s="49">
        <v>2.2928038779728812</v>
      </c>
      <c r="M1286" s="49">
        <v>2.214920695116684</v>
      </c>
      <c r="N1286" s="49">
        <v>2.1426050969689112</v>
      </c>
      <c r="O1286" s="49">
        <v>2.0741070840059619</v>
      </c>
      <c r="P1286" s="49">
        <v>2.009073303508623</v>
      </c>
      <c r="Q1286" s="49">
        <v>1.94640069377888</v>
      </c>
      <c r="R1286" s="49">
        <v>1.8854194024116</v>
      </c>
      <c r="S1286" s="49">
        <v>1.827437977485467</v>
      </c>
      <c r="T1286" s="49">
        <v>1.7714590462658339</v>
      </c>
      <c r="U1286" s="49">
        <v>1.717617660096473</v>
      </c>
      <c r="V1286" s="49">
        <v>1.6651165439903539</v>
      </c>
      <c r="W1286" s="49">
        <v>1.612478522632304</v>
      </c>
      <c r="X1286" s="49">
        <v>1.560645416115447</v>
      </c>
      <c r="Y1286" s="49">
        <v>1.510753315187275</v>
      </c>
      <c r="Z1286" s="49">
        <v>1.4669819798120971</v>
      </c>
      <c r="AA1286" s="49">
        <v>1.3978262963553549</v>
      </c>
      <c r="AB1286" s="49">
        <v>1.3498794197771831</v>
      </c>
      <c r="AC1286" s="49">
        <v>1.3036408224179861</v>
      </c>
      <c r="AD1286" s="49">
        <v>1.258916863293464</v>
      </c>
      <c r="AE1286" s="49">
        <v>1.215544648111389</v>
      </c>
      <c r="AF1286" s="50">
        <v>1.173385889520582</v>
      </c>
    </row>
    <row r="1287" spans="1:32" hidden="1">
      <c r="A1287" s="49" t="s">
        <v>1602</v>
      </c>
      <c r="B1287" s="49">
        <v>10.828079790855639</v>
      </c>
      <c r="C1287" s="49">
        <v>10.33038218666429</v>
      </c>
      <c r="D1287" s="49">
        <v>9.8831975092141597</v>
      </c>
      <c r="E1287" s="49">
        <v>9.4699989439461749</v>
      </c>
      <c r="F1287" s="49">
        <v>9.0802258969002452</v>
      </c>
      <c r="G1287" s="49">
        <v>8.7066452020940233</v>
      </c>
      <c r="H1287" s="49">
        <v>8.3440092496564411</v>
      </c>
      <c r="I1287" s="49">
        <v>7.9883142689303117</v>
      </c>
      <c r="J1287" s="49">
        <v>7.6363619626607857</v>
      </c>
      <c r="K1287" s="49">
        <v>7.285485300126612</v>
      </c>
      <c r="L1287" s="49">
        <v>6.9333680003983682</v>
      </c>
      <c r="M1287" s="49">
        <v>6.7361675352974313</v>
      </c>
      <c r="N1287" s="49">
        <v>6.5663999538690021</v>
      </c>
      <c r="O1287" s="49">
        <v>6.4142843856223948</v>
      </c>
      <c r="P1287" s="49">
        <v>6.2757774293949344</v>
      </c>
      <c r="Q1287" s="49">
        <v>6.1483981481145387</v>
      </c>
      <c r="R1287" s="49">
        <v>6.0313443145163106</v>
      </c>
      <c r="S1287" s="49">
        <v>5.9205586553851326</v>
      </c>
      <c r="T1287" s="49">
        <v>5.8163903788175491</v>
      </c>
      <c r="U1287" s="49">
        <v>5.7193925782675059</v>
      </c>
      <c r="V1287" s="49">
        <v>5.6243680323980971</v>
      </c>
      <c r="W1287" s="49">
        <v>5.5143446389609307</v>
      </c>
      <c r="X1287" s="49">
        <v>5.4092410387494727</v>
      </c>
      <c r="Y1287" s="49">
        <v>5.3111022160106183</v>
      </c>
      <c r="Z1287" s="49">
        <v>5.2239625273312669</v>
      </c>
      <c r="AA1287" s="49">
        <v>5.0900656993073969</v>
      </c>
      <c r="AB1287" s="49">
        <v>5.0006526413450922</v>
      </c>
      <c r="AC1287" s="49">
        <v>4.9159749372447994</v>
      </c>
      <c r="AD1287" s="49">
        <v>4.8353970721625066</v>
      </c>
      <c r="AE1287" s="49">
        <v>4.7583987452185257</v>
      </c>
      <c r="AF1287" s="50">
        <v>4.6845487910573604</v>
      </c>
    </row>
    <row r="1288" spans="1:32" hidden="1">
      <c r="A1288" s="49" t="s">
        <v>1603</v>
      </c>
      <c r="B1288" s="49">
        <v>13.20048304014572</v>
      </c>
      <c r="C1288" s="49">
        <v>12.60601108596048</v>
      </c>
      <c r="D1288" s="49">
        <v>12.07706575966917</v>
      </c>
      <c r="E1288" s="49">
        <v>11.59268931459896</v>
      </c>
      <c r="F1288" s="49">
        <v>11.139532308774591</v>
      </c>
      <c r="G1288" s="49">
        <v>10.708492285664789</v>
      </c>
      <c r="H1288" s="49">
        <v>10.29300528248082</v>
      </c>
      <c r="I1288" s="49">
        <v>9.8881022027508081</v>
      </c>
      <c r="J1288" s="49">
        <v>9.4898518554880109</v>
      </c>
      <c r="K1288" s="49">
        <v>9.0950133327308027</v>
      </c>
      <c r="L1288" s="49">
        <v>8.7008079797169628</v>
      </c>
      <c r="M1288" s="49">
        <v>8.4510699548890038</v>
      </c>
      <c r="N1288" s="49">
        <v>8.2368723439330829</v>
      </c>
      <c r="O1288" s="49">
        <v>8.0455378254452601</v>
      </c>
      <c r="P1288" s="49">
        <v>7.8718265539379413</v>
      </c>
      <c r="Q1288" s="49">
        <v>7.7125238643702811</v>
      </c>
      <c r="R1288" s="49">
        <v>7.5665915084262974</v>
      </c>
      <c r="S1288" s="49">
        <v>7.4287695501296076</v>
      </c>
      <c r="T1288" s="49">
        <v>7.2995121192820021</v>
      </c>
      <c r="U1288" s="49">
        <v>7.1795378853175009</v>
      </c>
      <c r="V1288" s="49">
        <v>7.0621069441435438</v>
      </c>
      <c r="W1288" s="49">
        <v>6.9251011042602153</v>
      </c>
      <c r="X1288" s="49">
        <v>6.7944926514635693</v>
      </c>
      <c r="Y1288" s="49">
        <v>6.6729442998332553</v>
      </c>
      <c r="Z1288" s="49">
        <v>6.5657072799579961</v>
      </c>
      <c r="AA1288" s="49">
        <v>6.3977416547480503</v>
      </c>
      <c r="AB1288" s="49">
        <v>6.2875943696451797</v>
      </c>
      <c r="AC1288" s="49">
        <v>6.1836382572486874</v>
      </c>
      <c r="AD1288" s="49">
        <v>6.0850542941549239</v>
      </c>
      <c r="AE1288" s="49">
        <v>5.9911722845522473</v>
      </c>
      <c r="AF1288" s="50">
        <v>5.9014371716757958</v>
      </c>
    </row>
    <row r="1289" spans="1:32" hidden="1">
      <c r="A1289" s="49" t="s">
        <v>1604</v>
      </c>
      <c r="B1289" s="49">
        <v>6.5125570317512729</v>
      </c>
      <c r="C1289" s="49">
        <v>6.0676152578383231</v>
      </c>
      <c r="D1289" s="49">
        <v>5.6519873532787894</v>
      </c>
      <c r="E1289" s="49">
        <v>5.2563897385827172</v>
      </c>
      <c r="F1289" s="49">
        <v>4.8749415896757284</v>
      </c>
      <c r="G1289" s="49">
        <v>4.503689452593993</v>
      </c>
      <c r="H1289" s="49">
        <v>4.139846830628958</v>
      </c>
      <c r="I1289" s="49">
        <v>3.7813715898470419</v>
      </c>
      <c r="J1289" s="49">
        <v>3.4267166643893812</v>
      </c>
      <c r="K1289" s="49">
        <v>3.0746756786506562</v>
      </c>
      <c r="L1289" s="49">
        <v>2.7242834101531059</v>
      </c>
      <c r="M1289" s="49">
        <v>2.6521861976318299</v>
      </c>
      <c r="N1289" s="49">
        <v>2.5847896931320689</v>
      </c>
      <c r="O1289" s="49">
        <v>2.5205194717655481</v>
      </c>
      <c r="P1289" s="49">
        <v>2.4590885812623209</v>
      </c>
      <c r="Q1289" s="49">
        <v>2.399495324826415</v>
      </c>
      <c r="R1289" s="49">
        <v>2.3411318870575588</v>
      </c>
      <c r="S1289" s="49">
        <v>2.28526654897713</v>
      </c>
      <c r="T1289" s="49">
        <v>2.2309800137211449</v>
      </c>
      <c r="U1289" s="49">
        <v>2.178426074046357</v>
      </c>
      <c r="V1289" s="49">
        <v>2.1268604313166728</v>
      </c>
      <c r="W1289" s="49">
        <v>2.0746952354188979</v>
      </c>
      <c r="X1289" s="49">
        <v>2.0230660120775088</v>
      </c>
      <c r="Y1289" s="49">
        <v>1.9730972919517731</v>
      </c>
      <c r="Z1289" s="49">
        <v>1.928933635672117</v>
      </c>
      <c r="AA1289" s="49">
        <v>1.859480229600158</v>
      </c>
      <c r="AB1289" s="49">
        <v>1.810710068959215</v>
      </c>
      <c r="AC1289" s="49">
        <v>1.763441752021911</v>
      </c>
      <c r="AD1289" s="49">
        <v>1.7175058553213489</v>
      </c>
      <c r="AE1289" s="49">
        <v>1.6727603633792869</v>
      </c>
      <c r="AF1289" s="50">
        <v>1.629085169380456</v>
      </c>
    </row>
    <row r="1290" spans="1:32" hidden="1">
      <c r="A1290" s="49" t="s">
        <v>1605</v>
      </c>
      <c r="B1290" s="49">
        <v>5.29466116806109</v>
      </c>
      <c r="C1290" s="49">
        <v>5.138944995720915</v>
      </c>
      <c r="D1290" s="49">
        <v>5.0012903163518612</v>
      </c>
      <c r="E1290" s="49">
        <v>4.8777340138950684</v>
      </c>
      <c r="F1290" s="49">
        <v>4.7654675372988731</v>
      </c>
      <c r="G1290" s="49">
        <v>4.6624322765324919</v>
      </c>
      <c r="H1290" s="49">
        <v>4.5670769669144429</v>
      </c>
      <c r="I1290" s="49">
        <v>4.4782052945778874</v>
      </c>
      <c r="J1290" s="49">
        <v>4.3948763860258344</v>
      </c>
      <c r="K1290" s="49">
        <v>4.3163376715236996</v>
      </c>
      <c r="L1290" s="49">
        <v>4.2419783054620828</v>
      </c>
      <c r="M1290" s="49">
        <v>4.1301186969020147</v>
      </c>
      <c r="N1290" s="49">
        <v>4.0423346318640858</v>
      </c>
      <c r="O1290" s="49">
        <v>3.9576726814001328</v>
      </c>
      <c r="P1290" s="49">
        <v>3.8762625721591588</v>
      </c>
      <c r="Q1290" s="49">
        <v>3.798804870419747</v>
      </c>
      <c r="R1290" s="49">
        <v>3.7230155330938031</v>
      </c>
      <c r="S1290" s="49">
        <v>3.6492382086872199</v>
      </c>
      <c r="T1290" s="49">
        <v>3.5813379862817039</v>
      </c>
      <c r="U1290" s="49">
        <v>3.513064436856967</v>
      </c>
      <c r="V1290" s="49">
        <v>3.444867689650184</v>
      </c>
      <c r="W1290" s="49">
        <v>3.385790288720107</v>
      </c>
      <c r="X1290" s="49">
        <v>3.3292332150558308</v>
      </c>
      <c r="Y1290" s="49">
        <v>3.273990827924516</v>
      </c>
      <c r="Z1290" s="49">
        <v>3.2261860096896329</v>
      </c>
      <c r="AA1290" s="49">
        <v>3.1240649948302188</v>
      </c>
      <c r="AB1290" s="49">
        <v>3.065083038464858</v>
      </c>
      <c r="AC1290" s="49">
        <v>3.0081017988339078</v>
      </c>
      <c r="AD1290" s="49">
        <v>2.952938734872069</v>
      </c>
      <c r="AE1290" s="49">
        <v>2.899434403883085</v>
      </c>
      <c r="AF1290" s="50">
        <v>2.84744867305153</v>
      </c>
    </row>
    <row r="1291" spans="1:32" hidden="1">
      <c r="A1291" s="49" t="s">
        <v>1606</v>
      </c>
      <c r="B1291" s="49">
        <v>6.0746982463338366</v>
      </c>
      <c r="C1291" s="49">
        <v>5.854615906740845</v>
      </c>
      <c r="D1291" s="49">
        <v>5.6706482250312922</v>
      </c>
      <c r="E1291" s="49">
        <v>5.512355825107389</v>
      </c>
      <c r="F1291" s="49">
        <v>5.3731985992783731</v>
      </c>
      <c r="G1291" s="49">
        <v>5.248821674983863</v>
      </c>
      <c r="H1291" s="49">
        <v>5.1361865225037731</v>
      </c>
      <c r="I1291" s="49">
        <v>5.0330931147024902</v>
      </c>
      <c r="J1291" s="49">
        <v>4.9378999069704506</v>
      </c>
      <c r="K1291" s="49">
        <v>4.8493511470914221</v>
      </c>
      <c r="L1291" s="49">
        <v>4.7664658095568733</v>
      </c>
      <c r="M1291" s="49">
        <v>4.6099905673488424</v>
      </c>
      <c r="N1291" s="49">
        <v>4.4745453157457096</v>
      </c>
      <c r="O1291" s="49">
        <v>4.3528214833838268</v>
      </c>
      <c r="P1291" s="49">
        <v>4.2417569940005047</v>
      </c>
      <c r="Q1291" s="49">
        <v>4.1394565881946681</v>
      </c>
      <c r="R1291" s="49">
        <v>4.0452567490548574</v>
      </c>
      <c r="S1291" s="49">
        <v>3.956169420747901</v>
      </c>
      <c r="T1291" s="49">
        <v>3.8723932228863771</v>
      </c>
      <c r="U1291" s="49">
        <v>3.7942699690930208</v>
      </c>
      <c r="V1291" s="49">
        <v>3.7180533379961731</v>
      </c>
      <c r="W1291" s="49">
        <v>3.6317168160189088</v>
      </c>
      <c r="X1291" s="49">
        <v>3.5494125963799972</v>
      </c>
      <c r="Y1291" s="49">
        <v>3.4725482550304161</v>
      </c>
      <c r="Z1291" s="49">
        <v>3.4039170571580128</v>
      </c>
      <c r="AA1291" s="49">
        <v>3.3029377587509989</v>
      </c>
      <c r="AB1291" s="49">
        <v>3.2336949782547308</v>
      </c>
      <c r="AC1291" s="49">
        <v>3.168205978744179</v>
      </c>
      <c r="AD1291" s="49">
        <v>3.1059986392141079</v>
      </c>
      <c r="AE1291" s="49">
        <v>3.046685747123683</v>
      </c>
      <c r="AF1291" s="50">
        <v>2.989945850422381</v>
      </c>
    </row>
    <row r="1292" spans="1:32" hidden="1">
      <c r="A1292" s="49" t="s">
        <v>1607</v>
      </c>
      <c r="B1292" s="49">
        <v>6.9313652250707554</v>
      </c>
      <c r="C1292" s="49">
        <v>6.6779180976382557</v>
      </c>
      <c r="D1292" s="49">
        <v>6.4666490736647946</v>
      </c>
      <c r="E1292" s="49">
        <v>6.2853613905017607</v>
      </c>
      <c r="F1292" s="49">
        <v>6.1264140055326433</v>
      </c>
      <c r="G1292" s="49">
        <v>5.9847190006650113</v>
      </c>
      <c r="H1292" s="49">
        <v>5.8567264096313156</v>
      </c>
      <c r="I1292" s="49">
        <v>5.7398659320152996</v>
      </c>
      <c r="J1292" s="49">
        <v>5.6322197710529727</v>
      </c>
      <c r="K1292" s="49">
        <v>5.5323208706489408</v>
      </c>
      <c r="L1292" s="49">
        <v>5.4390231514858574</v>
      </c>
      <c r="M1292" s="49">
        <v>5.2600802156147877</v>
      </c>
      <c r="N1292" s="49">
        <v>5.105670063448394</v>
      </c>
      <c r="O1292" s="49">
        <v>4.9672570672109746</v>
      </c>
      <c r="P1292" s="49">
        <v>4.8412660970199957</v>
      </c>
      <c r="Q1292" s="49">
        <v>4.7254848017882596</v>
      </c>
      <c r="R1292" s="49">
        <v>4.6191399307578518</v>
      </c>
      <c r="S1292" s="49">
        <v>4.5187409264965774</v>
      </c>
      <c r="T1292" s="49">
        <v>4.4245214129914583</v>
      </c>
      <c r="U1292" s="49">
        <v>4.3368824760075659</v>
      </c>
      <c r="V1292" s="49">
        <v>4.2514458191711881</v>
      </c>
      <c r="W1292" s="49">
        <v>4.1540876629639527</v>
      </c>
      <c r="X1292" s="49">
        <v>4.0614237389866972</v>
      </c>
      <c r="Y1292" s="49">
        <v>3.9751014680790182</v>
      </c>
      <c r="Z1292" s="49">
        <v>3.8983894091343818</v>
      </c>
      <c r="AA1292" s="49">
        <v>3.783826265841737</v>
      </c>
      <c r="AB1292" s="49">
        <v>3.706362565826463</v>
      </c>
      <c r="AC1292" s="49">
        <v>3.6332737380295161</v>
      </c>
      <c r="AD1292" s="49">
        <v>3.564008809947099</v>
      </c>
      <c r="AE1292" s="49">
        <v>3.4981159714399981</v>
      </c>
      <c r="AF1292" s="50">
        <v>3.4352202101187612</v>
      </c>
    </row>
    <row r="1293" spans="1:32" hidden="1">
      <c r="A1293" s="49" t="s">
        <v>1608</v>
      </c>
      <c r="B1293" s="49">
        <v>2.8956760737934122</v>
      </c>
      <c r="C1293" s="49">
        <v>2.7506366795496988</v>
      </c>
      <c r="D1293" s="49">
        <v>2.628913461553037</v>
      </c>
      <c r="E1293" s="49">
        <v>2.523694754230009</v>
      </c>
      <c r="F1293" s="49">
        <v>2.430704388673778</v>
      </c>
      <c r="G1293" s="49">
        <v>2.34709990252041</v>
      </c>
      <c r="H1293" s="49">
        <v>2.2709057692641128</v>
      </c>
      <c r="I1293" s="49">
        <v>2.200699038831079</v>
      </c>
      <c r="J1293" s="49">
        <v>2.135424272803133</v>
      </c>
      <c r="K1293" s="49">
        <v>2.0742791921558048</v>
      </c>
      <c r="L1293" s="49">
        <v>2.0166411233687329</v>
      </c>
      <c r="M1293" s="49">
        <v>1.9479722295851141</v>
      </c>
      <c r="N1293" s="49">
        <v>1.8842828493350969</v>
      </c>
      <c r="O1293" s="49">
        <v>1.8240059530569259</v>
      </c>
      <c r="P1293" s="49">
        <v>1.7668267812583089</v>
      </c>
      <c r="Q1293" s="49">
        <v>1.711756934764407</v>
      </c>
      <c r="R1293" s="49">
        <v>1.658196105956298</v>
      </c>
      <c r="S1293" s="49">
        <v>1.607321106441848</v>
      </c>
      <c r="T1293" s="49">
        <v>1.558237409610336</v>
      </c>
      <c r="U1293" s="49">
        <v>1.5110676583048921</v>
      </c>
      <c r="V1293" s="49">
        <v>1.465096161437675</v>
      </c>
      <c r="W1293" s="49">
        <v>1.418901276962045</v>
      </c>
      <c r="X1293" s="49">
        <v>1.373446410364829</v>
      </c>
      <c r="Y1293" s="49">
        <v>1.3297579589226709</v>
      </c>
      <c r="Z1293" s="49">
        <v>1.291616524437277</v>
      </c>
      <c r="AA1293" s="49">
        <v>1.23054734461575</v>
      </c>
      <c r="AB1293" s="49">
        <v>1.188656679287686</v>
      </c>
      <c r="AC1293" s="49">
        <v>1.1483332040225229</v>
      </c>
      <c r="AD1293" s="49">
        <v>1.109405753693838</v>
      </c>
      <c r="AE1293" s="49">
        <v>1.071730410659395</v>
      </c>
      <c r="AF1293" s="50">
        <v>1.035185062966633</v>
      </c>
    </row>
    <row r="1294" spans="1:32" hidden="1">
      <c r="A1294" s="49" t="s">
        <v>1609</v>
      </c>
      <c r="B1294" s="49">
        <v>3.0641234816864871</v>
      </c>
      <c r="C1294" s="49">
        <v>2.9101307585966918</v>
      </c>
      <c r="D1294" s="49">
        <v>2.7809349106907222</v>
      </c>
      <c r="E1294" s="49">
        <v>2.669294344325531</v>
      </c>
      <c r="F1294" s="49">
        <v>2.5706631571192742</v>
      </c>
      <c r="G1294" s="49">
        <v>2.48201967367884</v>
      </c>
      <c r="H1294" s="49">
        <v>2.4012638534047182</v>
      </c>
      <c r="I1294" s="49">
        <v>2.3268830734555421</v>
      </c>
      <c r="J1294" s="49">
        <v>2.2577553800646131</v>
      </c>
      <c r="K1294" s="49">
        <v>2.1930279206737509</v>
      </c>
      <c r="L1294" s="49">
        <v>2.132038751336538</v>
      </c>
      <c r="M1294" s="49">
        <v>2.059363663488547</v>
      </c>
      <c r="N1294" s="49">
        <v>1.991994651865405</v>
      </c>
      <c r="O1294" s="49">
        <v>1.9282600301943451</v>
      </c>
      <c r="P1294" s="49">
        <v>1.867823982046428</v>
      </c>
      <c r="Q1294" s="49">
        <v>1.8096321768992869</v>
      </c>
      <c r="R1294" s="49">
        <v>1.7530443062641841</v>
      </c>
      <c r="S1294" s="49">
        <v>1.699315594351412</v>
      </c>
      <c r="T1294" s="49">
        <v>1.647491906675866</v>
      </c>
      <c r="U1294" s="49">
        <v>1.597704056762113</v>
      </c>
      <c r="V1294" s="49">
        <v>1.549188721373614</v>
      </c>
      <c r="W1294" s="49">
        <v>1.5004331738434551</v>
      </c>
      <c r="X1294" s="49">
        <v>1.4524594207225059</v>
      </c>
      <c r="Y1294" s="49">
        <v>1.406361770790745</v>
      </c>
      <c r="Z1294" s="49">
        <v>1.3661702623893499</v>
      </c>
      <c r="AA1294" s="49">
        <v>1.3015299515568961</v>
      </c>
      <c r="AB1294" s="49">
        <v>1.257328132005078</v>
      </c>
      <c r="AC1294" s="49">
        <v>1.2147892392949129</v>
      </c>
      <c r="AD1294" s="49">
        <v>1.173730495375098</v>
      </c>
      <c r="AE1294" s="49">
        <v>1.133998224802645</v>
      </c>
      <c r="AF1294" s="50">
        <v>1.09546204236592</v>
      </c>
    </row>
    <row r="1295" spans="1:32" hidden="1">
      <c r="A1295" s="49" t="s">
        <v>1610</v>
      </c>
      <c r="B1295" s="49">
        <v>3.2071719655028619</v>
      </c>
      <c r="C1295" s="49">
        <v>3.0455653387055781</v>
      </c>
      <c r="D1295" s="49">
        <v>2.9100247254539502</v>
      </c>
      <c r="E1295" s="49">
        <v>2.7929391574754572</v>
      </c>
      <c r="F1295" s="49">
        <v>2.6895309613756369</v>
      </c>
      <c r="G1295" s="49">
        <v>2.5966244571702979</v>
      </c>
      <c r="H1295" s="49">
        <v>2.512012598506459</v>
      </c>
      <c r="I1295" s="49">
        <v>2.4341056976971158</v>
      </c>
      <c r="J1295" s="49">
        <v>2.3617246392657618</v>
      </c>
      <c r="K1295" s="49">
        <v>2.2939731123632918</v>
      </c>
      <c r="L1295" s="49">
        <v>2.2301554320901502</v>
      </c>
      <c r="M1295" s="49">
        <v>2.1540745380584401</v>
      </c>
      <c r="N1295" s="49">
        <v>2.083577755061008</v>
      </c>
      <c r="O1295" s="49">
        <v>2.0169037842030848</v>
      </c>
      <c r="P1295" s="49">
        <v>1.9536982747652409</v>
      </c>
      <c r="Q1295" s="49">
        <v>1.892850683768406</v>
      </c>
      <c r="R1295" s="49">
        <v>1.833686647747407</v>
      </c>
      <c r="S1295" s="49">
        <v>1.777526937574111</v>
      </c>
      <c r="T1295" s="49">
        <v>1.723366876449387</v>
      </c>
      <c r="U1295" s="49">
        <v>1.6713437602403709</v>
      </c>
      <c r="V1295" s="49">
        <v>1.6206540957012561</v>
      </c>
      <c r="W1295" s="49">
        <v>1.569722417349833</v>
      </c>
      <c r="X1295" s="49">
        <v>1.519607133366387</v>
      </c>
      <c r="Y1295" s="49">
        <v>1.471459251672274</v>
      </c>
      <c r="Z1295" s="49">
        <v>1.429517062658243</v>
      </c>
      <c r="AA1295" s="49">
        <v>1.361855786134561</v>
      </c>
      <c r="AB1295" s="49">
        <v>1.3156847130969369</v>
      </c>
      <c r="AC1295" s="49">
        <v>1.2712561703114771</v>
      </c>
      <c r="AD1295" s="49">
        <v>1.228377667005855</v>
      </c>
      <c r="AE1295" s="49">
        <v>1.186887364783352</v>
      </c>
      <c r="AF1295" s="50">
        <v>1.14664795563888</v>
      </c>
    </row>
    <row r="1296" spans="1:32" hidden="1">
      <c r="A1296" s="49" t="s">
        <v>1611</v>
      </c>
      <c r="B1296" s="49">
        <v>4.0100674133781764</v>
      </c>
      <c r="C1296" s="49">
        <v>3.805394906567332</v>
      </c>
      <c r="D1296" s="49">
        <v>3.6340501517848511</v>
      </c>
      <c r="E1296" s="49">
        <v>3.4863005225980781</v>
      </c>
      <c r="F1296" s="49">
        <v>3.3560365797988139</v>
      </c>
      <c r="G1296" s="49">
        <v>3.2391974663252641</v>
      </c>
      <c r="H1296" s="49">
        <v>3.1329609676837178</v>
      </c>
      <c r="I1296" s="49">
        <v>3.03529430731778</v>
      </c>
      <c r="J1296" s="49">
        <v>2.9446897146213971</v>
      </c>
      <c r="K1296" s="49">
        <v>2.8600010417211479</v>
      </c>
      <c r="L1296" s="49">
        <v>2.7803386784640591</v>
      </c>
      <c r="M1296" s="49">
        <v>2.6851852159570182</v>
      </c>
      <c r="N1296" s="49">
        <v>2.597158617458998</v>
      </c>
      <c r="O1296" s="49">
        <v>2.514003170713309</v>
      </c>
      <c r="P1296" s="49">
        <v>2.4352644968899</v>
      </c>
      <c r="Q1296" s="49">
        <v>2.3595208253515998</v>
      </c>
      <c r="R1296" s="49">
        <v>2.2859090101814838</v>
      </c>
      <c r="S1296" s="49">
        <v>2.2161185289156431</v>
      </c>
      <c r="T1296" s="49">
        <v>2.1488636160139118</v>
      </c>
      <c r="U1296" s="49">
        <v>2.0843195934245529</v>
      </c>
      <c r="V1296" s="49">
        <v>2.021458576638798</v>
      </c>
      <c r="W1296" s="49">
        <v>1.95827470570064</v>
      </c>
      <c r="X1296" s="49">
        <v>1.8961162767770341</v>
      </c>
      <c r="Y1296" s="49">
        <v>1.8364556263237071</v>
      </c>
      <c r="Z1296" s="49">
        <v>1.7847136983799039</v>
      </c>
      <c r="AA1296" s="49">
        <v>1.700060097015244</v>
      </c>
      <c r="AB1296" s="49">
        <v>1.6428738835359309</v>
      </c>
      <c r="AC1296" s="49">
        <v>1.5878990926020899</v>
      </c>
      <c r="AD1296" s="49">
        <v>1.5348898539456211</v>
      </c>
      <c r="AE1296" s="49">
        <v>1.4836394777461479</v>
      </c>
      <c r="AF1296" s="50">
        <v>1.433972628462636</v>
      </c>
    </row>
    <row r="1297" spans="1:32" hidden="1">
      <c r="A1297" s="49" t="s">
        <v>1612</v>
      </c>
      <c r="B1297" s="49">
        <v>6.6478161437259251</v>
      </c>
      <c r="C1297" s="49">
        <v>6.3549200815371902</v>
      </c>
      <c r="D1297" s="49">
        <v>6.0771785668691294</v>
      </c>
      <c r="E1297" s="49">
        <v>5.810393357303397</v>
      </c>
      <c r="F1297" s="49">
        <v>5.551518781163046</v>
      </c>
      <c r="G1297" s="49">
        <v>5.2982535651535567</v>
      </c>
      <c r="H1297" s="49">
        <v>5.0487953324716042</v>
      </c>
      <c r="I1297" s="49">
        <v>4.8016856750978221</v>
      </c>
      <c r="J1297" s="49">
        <v>4.5557083077281177</v>
      </c>
      <c r="K1297" s="49">
        <v>4.3098196725297431</v>
      </c>
      <c r="L1297" s="49">
        <v>4.0631000896915817</v>
      </c>
      <c r="M1297" s="49">
        <v>3.973143102939217</v>
      </c>
      <c r="N1297" s="49">
        <v>3.9036578677617499</v>
      </c>
      <c r="O1297" s="49">
        <v>3.8364183499320439</v>
      </c>
      <c r="P1297" s="49">
        <v>3.7715690267501532</v>
      </c>
      <c r="Q1297" s="49">
        <v>3.7097613128542171</v>
      </c>
      <c r="R1297" s="49">
        <v>3.6490022607765868</v>
      </c>
      <c r="S1297" s="49">
        <v>3.589615118145614</v>
      </c>
      <c r="T1297" s="49">
        <v>3.5350763600963222</v>
      </c>
      <c r="U1297" s="49">
        <v>3.4798307301480378</v>
      </c>
      <c r="V1297" s="49">
        <v>3.4242824417103108</v>
      </c>
      <c r="W1297" s="49">
        <v>3.3763635685834541</v>
      </c>
      <c r="X1297" s="49">
        <v>3.3304429943641551</v>
      </c>
      <c r="Y1297" s="49">
        <v>3.2854496685245969</v>
      </c>
      <c r="Z1297" s="49">
        <v>3.246977172818847</v>
      </c>
      <c r="AA1297" s="49">
        <v>3.1586445894507671</v>
      </c>
      <c r="AB1297" s="49">
        <v>3.1093514709212262</v>
      </c>
      <c r="AC1297" s="49">
        <v>3.0616299107605212</v>
      </c>
      <c r="AD1297" s="49">
        <v>3.015331308099273</v>
      </c>
      <c r="AE1297" s="49">
        <v>2.97032637513774</v>
      </c>
      <c r="AF1297" s="50">
        <v>2.9265019539364099</v>
      </c>
    </row>
    <row r="1298" spans="1:32" hidden="1">
      <c r="A1298" s="49" t="s">
        <v>1613</v>
      </c>
      <c r="B1298" s="49">
        <v>7.1802127495824699</v>
      </c>
      <c r="C1298" s="49">
        <v>6.8328019883896101</v>
      </c>
      <c r="D1298" s="49">
        <v>6.5176049255361654</v>
      </c>
      <c r="E1298" s="49">
        <v>6.2247292457951451</v>
      </c>
      <c r="F1298" s="49">
        <v>5.947933114855708</v>
      </c>
      <c r="G1298" s="49">
        <v>5.6830212099318151</v>
      </c>
      <c r="H1298" s="49">
        <v>5.427030760290692</v>
      </c>
      <c r="I1298" s="49">
        <v>5.1777833959515709</v>
      </c>
      <c r="J1298" s="49">
        <v>4.9336221748460103</v>
      </c>
      <c r="K1298" s="49">
        <v>4.6932491456913246</v>
      </c>
      <c r="L1298" s="49">
        <v>4.4556206671442178</v>
      </c>
      <c r="M1298" s="49">
        <v>4.3296381687407361</v>
      </c>
      <c r="N1298" s="49">
        <v>4.2209124291547351</v>
      </c>
      <c r="O1298" s="49">
        <v>4.1232954974629603</v>
      </c>
      <c r="P1298" s="49">
        <v>4.0342467904062964</v>
      </c>
      <c r="Q1298" s="49">
        <v>3.9522078333322659</v>
      </c>
      <c r="R1298" s="49">
        <v>3.8766759715350432</v>
      </c>
      <c r="S1298" s="49">
        <v>3.80509950226394</v>
      </c>
      <c r="T1298" s="49">
        <v>3.7376994669144139</v>
      </c>
      <c r="U1298" s="49">
        <v>3.6748253758568521</v>
      </c>
      <c r="V1298" s="49">
        <v>3.6132062326935701</v>
      </c>
      <c r="W1298" s="49">
        <v>3.5420831160878459</v>
      </c>
      <c r="X1298" s="49">
        <v>3.4740892240762711</v>
      </c>
      <c r="Y1298" s="49">
        <v>3.410518931926525</v>
      </c>
      <c r="Z1298" s="49">
        <v>3.3539246956519659</v>
      </c>
      <c r="AA1298" s="49">
        <v>3.2678561888463529</v>
      </c>
      <c r="AB1298" s="49">
        <v>3.2098971572220441</v>
      </c>
      <c r="AC1298" s="49">
        <v>3.1549729281736019</v>
      </c>
      <c r="AD1298" s="49">
        <v>3.1026868058465791</v>
      </c>
      <c r="AE1298" s="49">
        <v>3.0527142201456412</v>
      </c>
      <c r="AF1298" s="50">
        <v>3.004786399595786</v>
      </c>
    </row>
    <row r="1299" spans="1:32" hidden="1">
      <c r="A1299" s="49" t="s">
        <v>1614</v>
      </c>
      <c r="B1299" s="49">
        <v>7.8098774710049774</v>
      </c>
      <c r="C1299" s="49">
        <v>7.4389437941311964</v>
      </c>
      <c r="D1299" s="49">
        <v>7.1055364149274682</v>
      </c>
      <c r="E1299" s="49">
        <v>6.7984164058854271</v>
      </c>
      <c r="F1299" s="49">
        <v>6.5105109443650706</v>
      </c>
      <c r="G1299" s="49">
        <v>6.2370834250790184</v>
      </c>
      <c r="H1299" s="49">
        <v>5.9748050850636973</v>
      </c>
      <c r="I1299" s="49">
        <v>5.7212440194416914</v>
      </c>
      <c r="J1299" s="49">
        <v>5.4745654676359932</v>
      </c>
      <c r="K1299" s="49">
        <v>5.2333467938038636</v>
      </c>
      <c r="L1299" s="49">
        <v>4.9964583567743688</v>
      </c>
      <c r="M1299" s="49">
        <v>4.8537688773291778</v>
      </c>
      <c r="N1299" s="49">
        <v>4.7311293495882722</v>
      </c>
      <c r="O1299" s="49">
        <v>4.6213914473625923</v>
      </c>
      <c r="P1299" s="49">
        <v>4.521601086146676</v>
      </c>
      <c r="Q1299" s="49">
        <v>4.4299461080926177</v>
      </c>
      <c r="R1299" s="49">
        <v>4.3458418907909246</v>
      </c>
      <c r="S1299" s="49">
        <v>4.2663217837132121</v>
      </c>
      <c r="T1299" s="49">
        <v>4.1916426349547233</v>
      </c>
      <c r="U1299" s="49">
        <v>4.1222106194927166</v>
      </c>
      <c r="V1299" s="49">
        <v>4.0542231598463641</v>
      </c>
      <c r="W1299" s="49">
        <v>3.9751671208838739</v>
      </c>
      <c r="X1299" s="49">
        <v>3.8997393266784282</v>
      </c>
      <c r="Y1299" s="49">
        <v>3.829445517270035</v>
      </c>
      <c r="Z1299" s="49">
        <v>3.7672547334802502</v>
      </c>
      <c r="AA1299" s="49">
        <v>3.670781750639025</v>
      </c>
      <c r="AB1299" s="49">
        <v>3.606986406719864</v>
      </c>
      <c r="AC1299" s="49">
        <v>3.5467129351699049</v>
      </c>
      <c r="AD1299" s="49">
        <v>3.489500695311595</v>
      </c>
      <c r="AE1299" s="49">
        <v>3.4349728182973038</v>
      </c>
      <c r="AF1299" s="50">
        <v>3.3828172425512291</v>
      </c>
    </row>
    <row r="1300" spans="1:32" hidden="1">
      <c r="A1300" s="49" t="s">
        <v>1615</v>
      </c>
      <c r="B1300" s="49">
        <v>5.7205398494067374</v>
      </c>
      <c r="C1300" s="49">
        <v>5.3297280165300416</v>
      </c>
      <c r="D1300" s="49">
        <v>4.9643081910681053</v>
      </c>
      <c r="E1300" s="49">
        <v>4.6162755321853313</v>
      </c>
      <c r="F1300" s="49">
        <v>4.2805613853702802</v>
      </c>
      <c r="G1300" s="49">
        <v>3.9537602454225711</v>
      </c>
      <c r="H1300" s="49">
        <v>3.633473667018829</v>
      </c>
      <c r="I1300" s="49">
        <v>3.317945669029875</v>
      </c>
      <c r="J1300" s="49">
        <v>3.0058476701611458</v>
      </c>
      <c r="K1300" s="49">
        <v>2.6961453215078151</v>
      </c>
      <c r="L1300" s="49">
        <v>2.3880126563772661</v>
      </c>
      <c r="M1300" s="49">
        <v>2.3249229923931352</v>
      </c>
      <c r="N1300" s="49">
        <v>2.2659173415241121</v>
      </c>
      <c r="O1300" s="49">
        <v>2.2096285123660189</v>
      </c>
      <c r="P1300" s="49">
        <v>2.1558089538841401</v>
      </c>
      <c r="Q1300" s="49">
        <v>2.1035880804413631</v>
      </c>
      <c r="R1300" s="49">
        <v>2.0524374956688711</v>
      </c>
      <c r="S1300" s="49">
        <v>2.0034636779461228</v>
      </c>
      <c r="T1300" s="49">
        <v>1.9558667971383821</v>
      </c>
      <c r="U1300" s="49">
        <v>1.9097820985713909</v>
      </c>
      <c r="V1300" s="49">
        <v>1.8645613413015489</v>
      </c>
      <c r="W1300" s="49">
        <v>1.8188299592164821</v>
      </c>
      <c r="X1300" s="49">
        <v>1.773566558623578</v>
      </c>
      <c r="Y1300" s="49">
        <v>1.729751709762438</v>
      </c>
      <c r="Z1300" s="49">
        <v>1.690998700860844</v>
      </c>
      <c r="AA1300" s="49">
        <v>1.630195791637806</v>
      </c>
      <c r="AB1300" s="49">
        <v>1.5874279043896731</v>
      </c>
      <c r="AC1300" s="49">
        <v>1.5459687736600809</v>
      </c>
      <c r="AD1300" s="49">
        <v>1.5056701707162801</v>
      </c>
      <c r="AE1300" s="49">
        <v>1.46640784385794</v>
      </c>
      <c r="AF1300" s="50">
        <v>1.428076708036631</v>
      </c>
    </row>
    <row r="1301" spans="1:32" hidden="1">
      <c r="A1301" s="49" t="s">
        <v>1616</v>
      </c>
      <c r="B1301" s="49">
        <v>5.9954775499918238</v>
      </c>
      <c r="C1301" s="49">
        <v>5.5856776205136152</v>
      </c>
      <c r="D1301" s="49">
        <v>5.2031827566942166</v>
      </c>
      <c r="E1301" s="49">
        <v>4.8393384291030737</v>
      </c>
      <c r="F1301" s="49">
        <v>4.4886617723906266</v>
      </c>
      <c r="G1301" s="49">
        <v>4.147466378906401</v>
      </c>
      <c r="H1301" s="49">
        <v>3.8131535076748961</v>
      </c>
      <c r="I1301" s="49">
        <v>3.4838181714814822</v>
      </c>
      <c r="J1301" s="49">
        <v>3.158016756611044</v>
      </c>
      <c r="K1301" s="49">
        <v>2.8346231150791539</v>
      </c>
      <c r="L1301" s="49">
        <v>2.512735774327906</v>
      </c>
      <c r="M1301" s="49">
        <v>2.446116388464433</v>
      </c>
      <c r="N1301" s="49">
        <v>2.3838681664244401</v>
      </c>
      <c r="O1301" s="49">
        <v>2.324526485166059</v>
      </c>
      <c r="P1301" s="49">
        <v>2.2678239613990092</v>
      </c>
      <c r="Q1301" s="49">
        <v>2.2128289621584849</v>
      </c>
      <c r="R1301" s="49">
        <v>2.1589762260867782</v>
      </c>
      <c r="S1301" s="49">
        <v>2.1074441811632121</v>
      </c>
      <c r="T1301" s="49">
        <v>2.0573780669732251</v>
      </c>
      <c r="U1301" s="49">
        <v>2.008920489420372</v>
      </c>
      <c r="V1301" s="49">
        <v>1.961379585914915</v>
      </c>
      <c r="W1301" s="49">
        <v>1.9132772912368341</v>
      </c>
      <c r="X1301" s="49">
        <v>1.8656717069276461</v>
      </c>
      <c r="Y1301" s="49">
        <v>1.819607712445533</v>
      </c>
      <c r="Z1301" s="49">
        <v>1.778936353023993</v>
      </c>
      <c r="AA1301" s="49">
        <v>1.7147652524700501</v>
      </c>
      <c r="AB1301" s="49">
        <v>1.6698110915801929</v>
      </c>
      <c r="AC1301" s="49">
        <v>1.6262512612007129</v>
      </c>
      <c r="AD1301" s="49">
        <v>1.5839283917292779</v>
      </c>
      <c r="AE1301" s="49">
        <v>1.542710572738901</v>
      </c>
      <c r="AF1301" s="50">
        <v>1.5024862446162499</v>
      </c>
    </row>
    <row r="1302" spans="1:32" hidden="1">
      <c r="A1302" s="49" t="s">
        <v>1617</v>
      </c>
      <c r="B1302" s="49">
        <v>6.2285743207598614</v>
      </c>
      <c r="C1302" s="49">
        <v>5.8023134344744483</v>
      </c>
      <c r="D1302" s="49">
        <v>5.4049461332971429</v>
      </c>
      <c r="E1302" s="49">
        <v>5.0273353596685038</v>
      </c>
      <c r="F1302" s="49">
        <v>4.6636935561902666</v>
      </c>
      <c r="G1302" s="49">
        <v>4.3101303686283083</v>
      </c>
      <c r="H1302" s="49">
        <v>3.963904129713546</v>
      </c>
      <c r="I1302" s="49">
        <v>3.6230058739946189</v>
      </c>
      <c r="J1302" s="49">
        <v>3.2859139403352988</v>
      </c>
      <c r="K1302" s="49">
        <v>2.951442005909771</v>
      </c>
      <c r="L1302" s="49">
        <v>2.6186411026490179</v>
      </c>
      <c r="M1302" s="49">
        <v>2.548987163446216</v>
      </c>
      <c r="N1302" s="49">
        <v>2.4839492446272482</v>
      </c>
      <c r="O1302" s="49">
        <v>2.4219797985677589</v>
      </c>
      <c r="P1302" s="49">
        <v>2.362797220486673</v>
      </c>
      <c r="Q1302" s="49">
        <v>2.305416731097055</v>
      </c>
      <c r="R1302" s="49">
        <v>2.2492407551677078</v>
      </c>
      <c r="S1302" s="49">
        <v>2.1955173138385349</v>
      </c>
      <c r="T1302" s="49">
        <v>2.1433424134223769</v>
      </c>
      <c r="U1302" s="49">
        <v>2.0928676938560038</v>
      </c>
      <c r="V1302" s="49">
        <v>2.0433610770778672</v>
      </c>
      <c r="W1302" s="49">
        <v>1.993258398142582</v>
      </c>
      <c r="X1302" s="49">
        <v>1.9436787316956341</v>
      </c>
      <c r="Y1302" s="49">
        <v>1.8957286519587031</v>
      </c>
      <c r="Z1302" s="49">
        <v>1.853486438159178</v>
      </c>
      <c r="AA1302" s="49">
        <v>1.7863546137008399</v>
      </c>
      <c r="AB1302" s="49">
        <v>1.739570973303741</v>
      </c>
      <c r="AC1302" s="49">
        <v>1.6942608166580539</v>
      </c>
      <c r="AD1302" s="49">
        <v>1.6502574267618191</v>
      </c>
      <c r="AE1302" s="49">
        <v>1.60742106021451</v>
      </c>
      <c r="AF1302" s="50">
        <v>1.565633535045124</v>
      </c>
    </row>
    <row r="1303" spans="1:32" hidden="1">
      <c r="A1303" s="49" t="s">
        <v>1618</v>
      </c>
      <c r="B1303" s="49">
        <v>7.5064555372522417</v>
      </c>
      <c r="C1303" s="49">
        <v>6.9928036141130514</v>
      </c>
      <c r="D1303" s="49">
        <v>6.515848224452891</v>
      </c>
      <c r="E1303" s="49">
        <v>6.0642084479564824</v>
      </c>
      <c r="F1303" s="49">
        <v>5.6306892907236588</v>
      </c>
      <c r="G1303" s="49">
        <v>5.2104665327446691</v>
      </c>
      <c r="H1303" s="49">
        <v>4.8001514721224066</v>
      </c>
      <c r="I1303" s="49">
        <v>4.3972713263812864</v>
      </c>
      <c r="J1303" s="49">
        <v>3.999962821951355</v>
      </c>
      <c r="K1303" s="49">
        <v>3.6067825255281298</v>
      </c>
      <c r="L1303" s="49">
        <v>3.2165846144794972</v>
      </c>
      <c r="M1303" s="49">
        <v>3.1297416784616598</v>
      </c>
      <c r="N1303" s="49">
        <v>3.048922123493377</v>
      </c>
      <c r="O1303" s="49">
        <v>2.9721014613580281</v>
      </c>
      <c r="P1303" s="49">
        <v>2.8989128057853981</v>
      </c>
      <c r="Q1303" s="49">
        <v>2.8280672632824642</v>
      </c>
      <c r="R1303" s="49">
        <v>2.7587826351705829</v>
      </c>
      <c r="S1303" s="49">
        <v>2.692696233761386</v>
      </c>
      <c r="T1303" s="49">
        <v>2.6286241495813352</v>
      </c>
      <c r="U1303" s="49">
        <v>2.5667663351137628</v>
      </c>
      <c r="V1303" s="49">
        <v>2.506163462136056</v>
      </c>
      <c r="W1303" s="49">
        <v>2.444777351636191</v>
      </c>
      <c r="X1303" s="49">
        <v>2.3840610564226878</v>
      </c>
      <c r="Y1303" s="49">
        <v>2.3254658467123579</v>
      </c>
      <c r="Z1303" s="49">
        <v>2.274339482693732</v>
      </c>
      <c r="AA1303" s="49">
        <v>2.190558252953533</v>
      </c>
      <c r="AB1303" s="49">
        <v>2.1334452971732469</v>
      </c>
      <c r="AC1303" s="49">
        <v>2.0782477055519988</v>
      </c>
      <c r="AD1303" s="49">
        <v>2.0247464637256991</v>
      </c>
      <c r="AE1303" s="49">
        <v>1.972758003112083</v>
      </c>
      <c r="AF1303" s="50">
        <v>1.922127089199245</v>
      </c>
    </row>
    <row r="1304" spans="1:32" hidden="1">
      <c r="A1304" s="49" t="s">
        <v>1619</v>
      </c>
      <c r="B1304" s="49">
        <v>13.921911696308211</v>
      </c>
      <c r="C1304" s="49">
        <v>13.41592306708529</v>
      </c>
      <c r="D1304" s="49">
        <v>12.99337835688217</v>
      </c>
      <c r="E1304" s="49">
        <v>12.630151334348829</v>
      </c>
      <c r="F1304" s="49">
        <v>12.3111272080356</v>
      </c>
      <c r="G1304" s="49">
        <v>12.02624142468434</v>
      </c>
      <c r="H1304" s="49">
        <v>11.76847161378033</v>
      </c>
      <c r="I1304" s="49">
        <v>11.532733268600101</v>
      </c>
      <c r="J1304" s="49">
        <v>11.315232599188279</v>
      </c>
      <c r="K1304" s="49">
        <v>11.113067430860539</v>
      </c>
      <c r="L1304" s="49">
        <v>10.92397052082454</v>
      </c>
      <c r="M1304" s="49">
        <v>10.56510812714707</v>
      </c>
      <c r="N1304" s="49">
        <v>10.25480043214071</v>
      </c>
      <c r="O1304" s="49">
        <v>9.9761607697910293</v>
      </c>
      <c r="P1304" s="49">
        <v>9.7221135020125722</v>
      </c>
      <c r="Q1304" s="49">
        <v>9.4882790227180323</v>
      </c>
      <c r="R1304" s="49">
        <v>9.2731232100612608</v>
      </c>
      <c r="S1304" s="49">
        <v>9.0697435443435026</v>
      </c>
      <c r="T1304" s="49">
        <v>8.8785979822998087</v>
      </c>
      <c r="U1304" s="49">
        <v>8.7004750655309344</v>
      </c>
      <c r="V1304" s="49">
        <v>8.5267226204162068</v>
      </c>
      <c r="W1304" s="49">
        <v>8.3297471149950546</v>
      </c>
      <c r="X1304" s="49">
        <v>8.1419762225117296</v>
      </c>
      <c r="Y1304" s="49">
        <v>7.966650678448735</v>
      </c>
      <c r="Z1304" s="49">
        <v>7.8102034491654244</v>
      </c>
      <c r="AA1304" s="49">
        <v>7.5790393527424449</v>
      </c>
      <c r="AB1304" s="49">
        <v>7.4209584627437657</v>
      </c>
      <c r="AC1304" s="49">
        <v>7.2714069559162473</v>
      </c>
      <c r="AD1304" s="49">
        <v>7.1292893059847602</v>
      </c>
      <c r="AE1304" s="49">
        <v>6.9937066034032496</v>
      </c>
      <c r="AF1304" s="50">
        <v>6.8639122050265753</v>
      </c>
    </row>
    <row r="1305" spans="1:32" hidden="1">
      <c r="A1305" s="49" t="s">
        <v>1620</v>
      </c>
      <c r="B1305" s="49">
        <v>15.495607984339561</v>
      </c>
      <c r="C1305" s="49">
        <v>14.927390378398799</v>
      </c>
      <c r="D1305" s="49">
        <v>14.4541391136935</v>
      </c>
      <c r="E1305" s="49">
        <v>14.04838933066692</v>
      </c>
      <c r="F1305" s="49">
        <v>13.692934838398671</v>
      </c>
      <c r="G1305" s="49">
        <v>13.376318626554131</v>
      </c>
      <c r="H1305" s="49">
        <v>13.090546877459881</v>
      </c>
      <c r="I1305" s="49">
        <v>12.829831805630651</v>
      </c>
      <c r="J1305" s="49">
        <v>12.589854946831309</v>
      </c>
      <c r="K1305" s="49">
        <v>12.367312823815491</v>
      </c>
      <c r="L1305" s="49">
        <v>12.159624741185519</v>
      </c>
      <c r="M1305" s="49">
        <v>11.75939662662492</v>
      </c>
      <c r="N1305" s="49">
        <v>11.414377293009441</v>
      </c>
      <c r="O1305" s="49">
        <v>11.10533505960491</v>
      </c>
      <c r="P1305" s="49">
        <v>10.82421200659487</v>
      </c>
      <c r="Q1305" s="49">
        <v>10.56602080271178</v>
      </c>
      <c r="R1305" s="49">
        <v>10.329014660728291</v>
      </c>
      <c r="S1305" s="49">
        <v>10.10533370756931</v>
      </c>
      <c r="T1305" s="49">
        <v>9.8954999811220929</v>
      </c>
      <c r="U1305" s="49">
        <v>9.7004118671629129</v>
      </c>
      <c r="V1305" s="49">
        <v>9.5102178130850135</v>
      </c>
      <c r="W1305" s="49">
        <v>9.2934270974608584</v>
      </c>
      <c r="X1305" s="49">
        <v>9.0871010468101563</v>
      </c>
      <c r="Y1305" s="49">
        <v>8.8949374763211839</v>
      </c>
      <c r="Z1305" s="49">
        <v>8.724274310619613</v>
      </c>
      <c r="AA1305" s="49">
        <v>8.4684581044893843</v>
      </c>
      <c r="AB1305" s="49">
        <v>8.2959138884213548</v>
      </c>
      <c r="AC1305" s="49">
        <v>8.1330921285550346</v>
      </c>
      <c r="AD1305" s="49">
        <v>7.9787497955162294</v>
      </c>
      <c r="AE1305" s="49">
        <v>7.8318673317715328</v>
      </c>
      <c r="AF1305" s="50">
        <v>7.6915982453373699</v>
      </c>
    </row>
    <row r="1306" spans="1:32" hidden="1">
      <c r="A1306" s="49" t="s">
        <v>1621</v>
      </c>
      <c r="B1306" s="49">
        <v>3.1966348384345848</v>
      </c>
      <c r="C1306" s="49">
        <v>3.0349499478161319</v>
      </c>
      <c r="D1306" s="49">
        <v>2.8994195338919089</v>
      </c>
      <c r="E1306" s="49">
        <v>2.7824054191941991</v>
      </c>
      <c r="F1306" s="49">
        <v>2.6791127703319901</v>
      </c>
      <c r="G1306" s="49">
        <v>2.586354456308146</v>
      </c>
      <c r="H1306" s="49">
        <v>2.5019154478125532</v>
      </c>
      <c r="I1306" s="49">
        <v>2.4242002947424601</v>
      </c>
      <c r="J1306" s="49">
        <v>2.352025602632974</v>
      </c>
      <c r="K1306" s="49">
        <v>2.2844918079415608</v>
      </c>
      <c r="L1306" s="49">
        <v>2.2209007042599622</v>
      </c>
      <c r="M1306" s="49">
        <v>2.145074567514492</v>
      </c>
      <c r="N1306" s="49">
        <v>2.0748394514878421</v>
      </c>
      <c r="O1306" s="49">
        <v>2.008431347274874</v>
      </c>
      <c r="P1306" s="49">
        <v>1.945496073373771</v>
      </c>
      <c r="Q1306" s="49">
        <v>1.8849210781986541</v>
      </c>
      <c r="R1306" s="49">
        <v>1.826030734953096</v>
      </c>
      <c r="S1306" s="49">
        <v>1.770150057796585</v>
      </c>
      <c r="T1306" s="49">
        <v>1.7162721858804559</v>
      </c>
      <c r="U1306" s="49">
        <v>1.6645353642083749</v>
      </c>
      <c r="V1306" s="49">
        <v>1.614134073620028</v>
      </c>
      <c r="W1306" s="49">
        <v>1.5635012198054219</v>
      </c>
      <c r="X1306" s="49">
        <v>1.5136808346783139</v>
      </c>
      <c r="Y1306" s="49">
        <v>1.4658274922767469</v>
      </c>
      <c r="Z1306" s="49">
        <v>1.4241922008327781</v>
      </c>
      <c r="AA1306" s="49">
        <v>1.3567539442020371</v>
      </c>
      <c r="AB1306" s="49">
        <v>1.3108647544294469</v>
      </c>
      <c r="AC1306" s="49">
        <v>1.2667167944320099</v>
      </c>
      <c r="AD1306" s="49">
        <v>1.2241168692638409</v>
      </c>
      <c r="AE1306" s="49">
        <v>1.182902553133456</v>
      </c>
      <c r="AF1306" s="50">
        <v>1.1429360438946989</v>
      </c>
    </row>
    <row r="1307" spans="1:32" hidden="1">
      <c r="A1307" s="49" t="s">
        <v>1622</v>
      </c>
      <c r="B1307" s="49">
        <v>15.87796778004787</v>
      </c>
      <c r="C1307" s="49">
        <v>15.1431813520317</v>
      </c>
      <c r="D1307" s="49">
        <v>14.482479717425919</v>
      </c>
      <c r="E1307" s="49">
        <v>13.87173008454945</v>
      </c>
      <c r="F1307" s="49">
        <v>13.295529655164071</v>
      </c>
      <c r="G1307" s="49">
        <v>12.743347980777431</v>
      </c>
      <c r="H1307" s="49">
        <v>12.20756585379141</v>
      </c>
      <c r="I1307" s="49">
        <v>11.682391971367389</v>
      </c>
      <c r="J1307" s="49">
        <v>11.16322342767266</v>
      </c>
      <c r="K1307" s="49">
        <v>10.646246558328381</v>
      </c>
      <c r="L1307" s="49">
        <v>10.12817516223366</v>
      </c>
      <c r="M1307" s="49">
        <v>9.8401581987198679</v>
      </c>
      <c r="N1307" s="49">
        <v>9.5921832966120881</v>
      </c>
      <c r="O1307" s="49">
        <v>9.3699774631618453</v>
      </c>
      <c r="P1307" s="49">
        <v>9.1676418018992756</v>
      </c>
      <c r="Q1307" s="49">
        <v>8.9815574822848543</v>
      </c>
      <c r="R1307" s="49">
        <v>8.8105563702500369</v>
      </c>
      <c r="S1307" s="49">
        <v>8.6487156130051801</v>
      </c>
      <c r="T1307" s="49">
        <v>8.4965472532841027</v>
      </c>
      <c r="U1307" s="49">
        <v>8.3548613462616022</v>
      </c>
      <c r="V1307" s="49">
        <v>8.2160672599342597</v>
      </c>
      <c r="W1307" s="49">
        <v>8.0552550374792791</v>
      </c>
      <c r="X1307" s="49">
        <v>7.9016729695111181</v>
      </c>
      <c r="Y1307" s="49">
        <v>7.7583205362278793</v>
      </c>
      <c r="Z1307" s="49">
        <v>7.6311131308936986</v>
      </c>
      <c r="AA1307" s="49">
        <v>7.4355254741932262</v>
      </c>
      <c r="AB1307" s="49">
        <v>7.3050892557934306</v>
      </c>
      <c r="AC1307" s="49">
        <v>7.1816522266008693</v>
      </c>
      <c r="AD1307" s="49">
        <v>7.0642921470832816</v>
      </c>
      <c r="AE1307" s="49">
        <v>6.9522543878371001</v>
      </c>
      <c r="AF1307" s="50">
        <v>6.8449139902892151</v>
      </c>
    </row>
    <row r="1308" spans="1:32" hidden="1">
      <c r="A1308" s="49" t="s">
        <v>1623</v>
      </c>
      <c r="B1308" s="49">
        <v>16.892658130475809</v>
      </c>
      <c r="C1308" s="49">
        <v>16.121526595107149</v>
      </c>
      <c r="D1308" s="49">
        <v>15.43436254875636</v>
      </c>
      <c r="E1308" s="49">
        <v>14.80482795876503</v>
      </c>
      <c r="F1308" s="49">
        <v>14.216224427784811</v>
      </c>
      <c r="G1308" s="49">
        <v>13.657246835859819</v>
      </c>
      <c r="H1308" s="49">
        <v>13.11982713741981</v>
      </c>
      <c r="I1308" s="49">
        <v>12.597945779262391</v>
      </c>
      <c r="J1308" s="49">
        <v>12.086932726324839</v>
      </c>
      <c r="K1308" s="49">
        <v>11.583034067223</v>
      </c>
      <c r="L1308" s="49">
        <v>11.08313093603825</v>
      </c>
      <c r="M1308" s="49">
        <v>10.76493177396592</v>
      </c>
      <c r="N1308" s="49">
        <v>10.49203949699881</v>
      </c>
      <c r="O1308" s="49">
        <v>10.248295490764781</v>
      </c>
      <c r="P1308" s="49">
        <v>10.02702225035889</v>
      </c>
      <c r="Q1308" s="49">
        <v>9.824123580786944</v>
      </c>
      <c r="R1308" s="49">
        <v>9.638278165250199</v>
      </c>
      <c r="S1308" s="49">
        <v>9.4627799012684761</v>
      </c>
      <c r="T1308" s="49">
        <v>9.2982095996161256</v>
      </c>
      <c r="U1308" s="49">
        <v>9.1454856459921015</v>
      </c>
      <c r="V1308" s="49">
        <v>8.9960121166536684</v>
      </c>
      <c r="W1308" s="49">
        <v>8.8214896003386318</v>
      </c>
      <c r="X1308" s="49">
        <v>8.6551547942950666</v>
      </c>
      <c r="Y1308" s="49">
        <v>8.5004118062423313</v>
      </c>
      <c r="Z1308" s="49">
        <v>8.3639728090873948</v>
      </c>
      <c r="AA1308" s="49">
        <v>8.1500196981028949</v>
      </c>
      <c r="AB1308" s="49">
        <v>8.0099253311999341</v>
      </c>
      <c r="AC1308" s="49">
        <v>7.8777790145941484</v>
      </c>
      <c r="AD1308" s="49">
        <v>7.7525395487236466</v>
      </c>
      <c r="AE1308" s="49">
        <v>7.6333550960332293</v>
      </c>
      <c r="AF1308" s="50">
        <v>7.5195203122040946</v>
      </c>
    </row>
    <row r="1309" spans="1:32" hidden="1">
      <c r="A1309" s="49" t="s">
        <v>1624</v>
      </c>
      <c r="B1309" s="49">
        <v>6.1511105815756304</v>
      </c>
      <c r="C1309" s="49">
        <v>5.7300465953916371</v>
      </c>
      <c r="D1309" s="49">
        <v>5.3376635092708113</v>
      </c>
      <c r="E1309" s="49">
        <v>4.9650314952079961</v>
      </c>
      <c r="F1309" s="49">
        <v>4.6065024773828496</v>
      </c>
      <c r="G1309" s="49">
        <v>4.2582872271905643</v>
      </c>
      <c r="H1309" s="49">
        <v>3.9177221414355472</v>
      </c>
      <c r="I1309" s="49">
        <v>3.5828618472322229</v>
      </c>
      <c r="J1309" s="49">
        <v>3.2522389342719489</v>
      </c>
      <c r="K1309" s="49">
        <v>2.9247152128759102</v>
      </c>
      <c r="L1309" s="49">
        <v>2.5993858482007721</v>
      </c>
      <c r="M1309" s="49">
        <v>2.5299549736778348</v>
      </c>
      <c r="N1309" s="49">
        <v>2.4651833405766772</v>
      </c>
      <c r="O1309" s="49">
        <v>2.4035077946067238</v>
      </c>
      <c r="P1309" s="49">
        <v>2.3446451825364929</v>
      </c>
      <c r="Q1309" s="49">
        <v>2.2876002297211628</v>
      </c>
      <c r="R1309" s="49">
        <v>2.2317688962128881</v>
      </c>
      <c r="S1309" s="49">
        <v>2.178415830431522</v>
      </c>
      <c r="T1309" s="49">
        <v>2.1266267369208118</v>
      </c>
      <c r="U1309" s="49">
        <v>2.076556130342456</v>
      </c>
      <c r="V1309" s="49">
        <v>2.0274630763940151</v>
      </c>
      <c r="W1309" s="49">
        <v>1.9777695634554759</v>
      </c>
      <c r="X1309" s="49">
        <v>1.9286013228347469</v>
      </c>
      <c r="Y1309" s="49">
        <v>1.881078538508866</v>
      </c>
      <c r="Z1309" s="49">
        <v>1.8393282365814889</v>
      </c>
      <c r="AA1309" s="49">
        <v>1.7723820179167129</v>
      </c>
      <c r="AB1309" s="49">
        <v>1.7260277144559859</v>
      </c>
      <c r="AC1309" s="49">
        <v>1.681158178036946</v>
      </c>
      <c r="AD1309" s="49">
        <v>1.6376037200853599</v>
      </c>
      <c r="AE1309" s="49">
        <v>1.5952221054758571</v>
      </c>
      <c r="AF1309" s="50">
        <v>1.553893045061093</v>
      </c>
    </row>
    <row r="1310" spans="1:32" hidden="1">
      <c r="A1310" s="49" t="s">
        <v>1625</v>
      </c>
      <c r="B1310" s="49">
        <v>4.319369262710099</v>
      </c>
      <c r="C1310" s="49">
        <v>4.1926444710756714</v>
      </c>
      <c r="D1310" s="49">
        <v>4.080511371573432</v>
      </c>
      <c r="E1310" s="49">
        <v>3.979769698143178</v>
      </c>
      <c r="F1310" s="49">
        <v>3.8881515183278208</v>
      </c>
      <c r="G1310" s="49">
        <v>3.8039944884668202</v>
      </c>
      <c r="H1310" s="49">
        <v>3.7260459519351761</v>
      </c>
      <c r="I1310" s="49">
        <v>3.653339877441915</v>
      </c>
      <c r="J1310" s="49">
        <v>3.585116502637963</v>
      </c>
      <c r="K1310" s="49">
        <v>3.5207681203724221</v>
      </c>
      <c r="L1310" s="49">
        <v>3.459801465139495</v>
      </c>
      <c r="M1310" s="49">
        <v>3.3684536643669558</v>
      </c>
      <c r="N1310" s="49">
        <v>3.296560339378412</v>
      </c>
      <c r="O1310" s="49">
        <v>3.2271929613334871</v>
      </c>
      <c r="P1310" s="49">
        <v>3.1604556401822248</v>
      </c>
      <c r="Q1310" s="49">
        <v>3.0969133969267801</v>
      </c>
      <c r="R1310" s="49">
        <v>3.034721128111022</v>
      </c>
      <c r="S1310" s="49">
        <v>2.9741559160418518</v>
      </c>
      <c r="T1310" s="49">
        <v>2.918337551614453</v>
      </c>
      <c r="U1310" s="49">
        <v>2.862219251894202</v>
      </c>
      <c r="V1310" s="49">
        <v>2.806164410933266</v>
      </c>
      <c r="W1310" s="49">
        <v>2.757456089771666</v>
      </c>
      <c r="X1310" s="49">
        <v>2.7107928232227811</v>
      </c>
      <c r="Y1310" s="49">
        <v>2.665201462243787</v>
      </c>
      <c r="Z1310" s="49">
        <v>2.625623694998815</v>
      </c>
      <c r="AA1310" s="49">
        <v>2.542219086447985</v>
      </c>
      <c r="AB1310" s="49">
        <v>2.493642480015843</v>
      </c>
      <c r="AC1310" s="49">
        <v>2.446691504615337</v>
      </c>
      <c r="AD1310" s="49">
        <v>2.4012188191132129</v>
      </c>
      <c r="AE1310" s="49">
        <v>2.357095741070077</v>
      </c>
      <c r="AF1310" s="50">
        <v>2.314209188011239</v>
      </c>
    </row>
    <row r="1311" spans="1:32" hidden="1">
      <c r="A1311" s="49" t="s">
        <v>1626</v>
      </c>
      <c r="B1311" s="49">
        <v>5.6870030025827569</v>
      </c>
      <c r="C1311" s="49">
        <v>5.5198630697518922</v>
      </c>
      <c r="D1311" s="49">
        <v>5.3720640851067119</v>
      </c>
      <c r="E1311" s="49">
        <v>5.2393653126056066</v>
      </c>
      <c r="F1311" s="49">
        <v>5.1187615259108892</v>
      </c>
      <c r="G1311" s="49">
        <v>5.008050001575616</v>
      </c>
      <c r="H1311" s="49">
        <v>4.9055709100632381</v>
      </c>
      <c r="I1311" s="49">
        <v>4.810044236148066</v>
      </c>
      <c r="J1311" s="49">
        <v>4.7204632929162971</v>
      </c>
      <c r="K1311" s="49">
        <v>4.6360228800254699</v>
      </c>
      <c r="L1311" s="49">
        <v>4.5560694403594741</v>
      </c>
      <c r="M1311" s="49">
        <v>4.4358968237565426</v>
      </c>
      <c r="N1311" s="49">
        <v>4.3415250249998367</v>
      </c>
      <c r="O1311" s="49">
        <v>4.2504950664070558</v>
      </c>
      <c r="P1311" s="49">
        <v>4.1629452691348927</v>
      </c>
      <c r="Q1311" s="49">
        <v>4.0796254737637359</v>
      </c>
      <c r="R1311" s="49">
        <v>3.998087858363947</v>
      </c>
      <c r="S1311" s="49">
        <v>3.9187001958417218</v>
      </c>
      <c r="T1311" s="49">
        <v>3.8456019507879371</v>
      </c>
      <c r="U1311" s="49">
        <v>3.7720972848892722</v>
      </c>
      <c r="V1311" s="49">
        <v>3.6986684385615791</v>
      </c>
      <c r="W1311" s="49">
        <v>3.6351678955543569</v>
      </c>
      <c r="X1311" s="49">
        <v>3.574316349958953</v>
      </c>
      <c r="Y1311" s="49">
        <v>3.5148204117719559</v>
      </c>
      <c r="Z1311" s="49">
        <v>3.463227019888214</v>
      </c>
      <c r="AA1311" s="49">
        <v>3.3534938122386748</v>
      </c>
      <c r="AB1311" s="49">
        <v>3.2898516767867938</v>
      </c>
      <c r="AC1311" s="49">
        <v>3.2282939304697389</v>
      </c>
      <c r="AD1311" s="49">
        <v>3.1686221500320082</v>
      </c>
      <c r="AE1311" s="49">
        <v>3.1106626679858902</v>
      </c>
      <c r="AF1311" s="50">
        <v>3.0542624937061098</v>
      </c>
    </row>
    <row r="1312" spans="1:32" hidden="1">
      <c r="A1312" s="49" t="s">
        <v>1627</v>
      </c>
      <c r="B1312" s="49">
        <v>16.619792110102821</v>
      </c>
      <c r="C1312" s="49">
        <v>16.008737304651628</v>
      </c>
      <c r="D1312" s="49">
        <v>15.50021118455083</v>
      </c>
      <c r="E1312" s="49">
        <v>15.0645586698725</v>
      </c>
      <c r="F1312" s="49">
        <v>14.68320146724945</v>
      </c>
      <c r="G1312" s="49">
        <v>14.34376895465719</v>
      </c>
      <c r="H1312" s="49">
        <v>14.03762988823952</v>
      </c>
      <c r="I1312" s="49">
        <v>13.758534984548691</v>
      </c>
      <c r="J1312" s="49">
        <v>13.501821457651999</v>
      </c>
      <c r="K1312" s="49">
        <v>13.263922452173199</v>
      </c>
      <c r="L1312" s="49">
        <v>13.04205153509089</v>
      </c>
      <c r="M1312" s="49">
        <v>12.612443602132799</v>
      </c>
      <c r="N1312" s="49">
        <v>12.242427394427329</v>
      </c>
      <c r="O1312" s="49">
        <v>11.9112454417133</v>
      </c>
      <c r="P1312" s="49">
        <v>11.61020274255748</v>
      </c>
      <c r="Q1312" s="49">
        <v>11.33391852730052</v>
      </c>
      <c r="R1312" s="49">
        <v>11.08051102844891</v>
      </c>
      <c r="S1312" s="49">
        <v>10.84149402868495</v>
      </c>
      <c r="T1312" s="49">
        <v>10.617434496010089</v>
      </c>
      <c r="U1312" s="49">
        <v>10.40930624666901</v>
      </c>
      <c r="V1312" s="49">
        <v>10.2064676482566</v>
      </c>
      <c r="W1312" s="49">
        <v>9.974707171389694</v>
      </c>
      <c r="X1312" s="49">
        <v>9.7542513689688359</v>
      </c>
      <c r="Y1312" s="49">
        <v>9.5490977343274892</v>
      </c>
      <c r="Z1312" s="49">
        <v>9.3671782295606327</v>
      </c>
      <c r="AA1312" s="49">
        <v>9.0932313085488232</v>
      </c>
      <c r="AB1312" s="49">
        <v>8.9092769702371495</v>
      </c>
      <c r="AC1312" s="49">
        <v>8.7358318620979922</v>
      </c>
      <c r="AD1312" s="49">
        <v>8.571553939643497</v>
      </c>
      <c r="AE1312" s="49">
        <v>8.4153425388979546</v>
      </c>
      <c r="AF1312" s="50">
        <v>8.2662839310665177</v>
      </c>
    </row>
    <row r="1313" spans="1:32" hidden="1">
      <c r="A1313" s="49" t="s">
        <v>1628</v>
      </c>
      <c r="B1313" s="49">
        <v>20.5394443332648</v>
      </c>
      <c r="C1313" s="49">
        <v>19.779080446512349</v>
      </c>
      <c r="D1313" s="49">
        <v>19.147591824737379</v>
      </c>
      <c r="E1313" s="49">
        <v>18.607692930339919</v>
      </c>
      <c r="F1313" s="49">
        <v>18.136025233471649</v>
      </c>
      <c r="G1313" s="49">
        <v>17.7170352004613</v>
      </c>
      <c r="H1313" s="49">
        <v>17.339870871806291</v>
      </c>
      <c r="I1313" s="49">
        <v>16.996675160485822</v>
      </c>
      <c r="J1313" s="49">
        <v>16.68158570455622</v>
      </c>
      <c r="K1313" s="49">
        <v>16.39011806997814</v>
      </c>
      <c r="L1313" s="49">
        <v>16.118769057444581</v>
      </c>
      <c r="M1313" s="49">
        <v>15.58700781842731</v>
      </c>
      <c r="N1313" s="49">
        <v>15.130086429538521</v>
      </c>
      <c r="O1313" s="49">
        <v>14.721909440433871</v>
      </c>
      <c r="P1313" s="49">
        <v>14.35154706385029</v>
      </c>
      <c r="Q1313" s="49">
        <v>14.01223619031475</v>
      </c>
      <c r="R1313" s="49">
        <v>13.701613027495631</v>
      </c>
      <c r="S1313" s="49">
        <v>13.40900890249125</v>
      </c>
      <c r="T1313" s="49">
        <v>13.13513853384579</v>
      </c>
      <c r="U1313" s="49">
        <v>12.881228265600731</v>
      </c>
      <c r="V1313" s="49">
        <v>12.63389808548248</v>
      </c>
      <c r="W1313" s="49">
        <v>12.350146841861861</v>
      </c>
      <c r="X1313" s="49">
        <v>12.08057080966892</v>
      </c>
      <c r="Y1313" s="49">
        <v>11.830202324097421</v>
      </c>
      <c r="Z1313" s="49">
        <v>11.609024919029251</v>
      </c>
      <c r="AA1313" s="49">
        <v>11.272041603180201</v>
      </c>
      <c r="AB1313" s="49">
        <v>11.0482333136588</v>
      </c>
      <c r="AC1313" s="49">
        <v>10.837618795973601</v>
      </c>
      <c r="AD1313" s="49">
        <v>10.63851343840115</v>
      </c>
      <c r="AE1313" s="49">
        <v>10.4495358481223</v>
      </c>
      <c r="AF1313" s="50">
        <v>10.269539453836209</v>
      </c>
    </row>
    <row r="1314" spans="1:32" hidden="1">
      <c r="A1314" s="49" t="s">
        <v>1629</v>
      </c>
      <c r="B1314" s="49">
        <v>3.1961107129808681</v>
      </c>
      <c r="C1314" s="49">
        <v>3.0300775303094438</v>
      </c>
      <c r="D1314" s="49">
        <v>2.891465686989783</v>
      </c>
      <c r="E1314" s="49">
        <v>2.772259609074422</v>
      </c>
      <c r="F1314" s="49">
        <v>2.6674274264607969</v>
      </c>
      <c r="G1314" s="49">
        <v>2.5736243887718362</v>
      </c>
      <c r="H1314" s="49">
        <v>2.4885258995880641</v>
      </c>
      <c r="I1314" s="49">
        <v>2.4104575886431259</v>
      </c>
      <c r="J1314" s="49">
        <v>2.338177536557386</v>
      </c>
      <c r="K1314" s="49">
        <v>2.2707417124065818</v>
      </c>
      <c r="L1314" s="49">
        <v>2.2074174213495619</v>
      </c>
      <c r="M1314" s="49">
        <v>2.1315670572679069</v>
      </c>
      <c r="N1314" s="49">
        <v>2.0615317301384541</v>
      </c>
      <c r="O1314" s="49">
        <v>1.9954661393968509</v>
      </c>
      <c r="P1314" s="49">
        <v>1.9330002838548599</v>
      </c>
      <c r="Q1314" s="49">
        <v>1.872970480937282</v>
      </c>
      <c r="R1314" s="49">
        <v>1.8146702388831819</v>
      </c>
      <c r="S1314" s="49">
        <v>1.759486793216007</v>
      </c>
      <c r="T1314" s="49">
        <v>1.7063669834603299</v>
      </c>
      <c r="U1314" s="49">
        <v>1.655456028663391</v>
      </c>
      <c r="V1314" s="49">
        <v>1.605911412557903</v>
      </c>
      <c r="W1314" s="49">
        <v>1.5560662635388769</v>
      </c>
      <c r="X1314" s="49">
        <v>1.507046878762266</v>
      </c>
      <c r="Y1314" s="49">
        <v>1.4600628833612059</v>
      </c>
      <c r="Z1314" s="49">
        <v>1.4195678157475</v>
      </c>
      <c r="AA1314" s="49">
        <v>1.3520222435782661</v>
      </c>
      <c r="AB1314" s="49">
        <v>1.307023471255327</v>
      </c>
      <c r="AC1314" s="49">
        <v>1.2638270440759689</v>
      </c>
      <c r="AD1314" s="49">
        <v>1.2222316396194799</v>
      </c>
      <c r="AE1314" s="49">
        <v>1.1820680491378011</v>
      </c>
      <c r="AF1314" s="50">
        <v>1.1431927619401241</v>
      </c>
    </row>
    <row r="1315" spans="1:32" hidden="1">
      <c r="A1315" s="49" t="s">
        <v>1630</v>
      </c>
      <c r="B1315" s="49">
        <v>3.3678373154542189</v>
      </c>
      <c r="C1315" s="49">
        <v>3.1922609819804948</v>
      </c>
      <c r="D1315" s="49">
        <v>3.0457423998543942</v>
      </c>
      <c r="E1315" s="49">
        <v>2.919789693188799</v>
      </c>
      <c r="F1315" s="49">
        <v>2.8090721455432881</v>
      </c>
      <c r="G1315" s="49">
        <v>2.7100464399937101</v>
      </c>
      <c r="H1315" s="49">
        <v>2.620250013338655</v>
      </c>
      <c r="I1315" s="49">
        <v>2.5379091307919381</v>
      </c>
      <c r="J1315" s="49">
        <v>2.4617081671832119</v>
      </c>
      <c r="K1315" s="49">
        <v>2.3906470506806712</v>
      </c>
      <c r="L1315" s="49">
        <v>2.32394957118396</v>
      </c>
      <c r="M1315" s="49">
        <v>2.2440056018964452</v>
      </c>
      <c r="N1315" s="49">
        <v>2.1702337369930902</v>
      </c>
      <c r="O1315" s="49">
        <v>2.100672761708263</v>
      </c>
      <c r="P1315" s="49">
        <v>2.0349289599131399</v>
      </c>
      <c r="Q1315" s="49">
        <v>1.9717658500412469</v>
      </c>
      <c r="R1315" s="49">
        <v>1.9104328337544101</v>
      </c>
      <c r="S1315" s="49">
        <v>1.852402709892264</v>
      </c>
      <c r="T1315" s="49">
        <v>1.796556742318991</v>
      </c>
      <c r="U1315" s="49">
        <v>1.7430488074666479</v>
      </c>
      <c r="V1315" s="49">
        <v>1.6909841829231049</v>
      </c>
      <c r="W1315" s="49">
        <v>1.638612366478053</v>
      </c>
      <c r="X1315" s="49">
        <v>1.5871061245117339</v>
      </c>
      <c r="Y1315" s="49">
        <v>1.5377486411027681</v>
      </c>
      <c r="Z1315" s="49">
        <v>1.4952630454883391</v>
      </c>
      <c r="AA1315" s="49">
        <v>1.424075807472714</v>
      </c>
      <c r="AB1315" s="49">
        <v>1.3767935948248451</v>
      </c>
      <c r="AC1315" s="49">
        <v>1.3314109499887501</v>
      </c>
      <c r="AD1315" s="49">
        <v>1.287713597324325</v>
      </c>
      <c r="AE1315" s="49">
        <v>1.245521436967264</v>
      </c>
      <c r="AF1315" s="50">
        <v>1.204681717107051</v>
      </c>
    </row>
    <row r="1316" spans="1:32" hidden="1">
      <c r="A1316" s="49" t="s">
        <v>1631</v>
      </c>
      <c r="B1316" s="49">
        <v>3.7788959098696342</v>
      </c>
      <c r="C1316" s="49">
        <v>3.5804778553349439</v>
      </c>
      <c r="D1316" s="49">
        <v>3.4150629484680368</v>
      </c>
      <c r="E1316" s="49">
        <v>3.2730058039822612</v>
      </c>
      <c r="F1316" s="49">
        <v>3.1482516470210431</v>
      </c>
      <c r="G1316" s="49">
        <v>3.0367759038196209</v>
      </c>
      <c r="H1316" s="49">
        <v>2.9357815523469948</v>
      </c>
      <c r="I1316" s="49">
        <v>2.8432539544707351</v>
      </c>
      <c r="J1316" s="49">
        <v>2.7576987965023609</v>
      </c>
      <c r="K1316" s="49">
        <v>2.677980169541494</v>
      </c>
      <c r="L1316" s="49">
        <v>2.6032164242924112</v>
      </c>
      <c r="M1316" s="49">
        <v>2.513497421782398</v>
      </c>
      <c r="N1316" s="49">
        <v>2.4307829795633999</v>
      </c>
      <c r="O1316" s="49">
        <v>2.3528435208702589</v>
      </c>
      <c r="P1316" s="49">
        <v>2.2792313479214679</v>
      </c>
      <c r="Q1316" s="49">
        <v>2.2085409632783191</v>
      </c>
      <c r="R1316" s="49">
        <v>2.1399192572245611</v>
      </c>
      <c r="S1316" s="49">
        <v>2.075040074833971</v>
      </c>
      <c r="T1316" s="49">
        <v>2.012631901604685</v>
      </c>
      <c r="U1316" s="49">
        <v>1.952869589172693</v>
      </c>
      <c r="V1316" s="49">
        <v>1.894736362101098</v>
      </c>
      <c r="W1316" s="49">
        <v>1.8362178393222039</v>
      </c>
      <c r="X1316" s="49">
        <v>1.7786777013522199</v>
      </c>
      <c r="Y1316" s="49">
        <v>1.723574819579651</v>
      </c>
      <c r="Z1316" s="49">
        <v>1.6762792637962509</v>
      </c>
      <c r="AA1316" s="49">
        <v>1.596348497112664</v>
      </c>
      <c r="AB1316" s="49">
        <v>1.5435891290633319</v>
      </c>
      <c r="AC1316" s="49">
        <v>1.492985513682108</v>
      </c>
      <c r="AD1316" s="49">
        <v>1.444294621468283</v>
      </c>
      <c r="AE1316" s="49">
        <v>1.39731220521278</v>
      </c>
      <c r="AF1316" s="50">
        <v>1.3518650514981569</v>
      </c>
    </row>
    <row r="1317" spans="1:32" hidden="1">
      <c r="A1317" s="49" t="s">
        <v>1632</v>
      </c>
      <c r="B1317" s="49">
        <v>5.5275143880104904</v>
      </c>
      <c r="C1317" s="49">
        <v>5.2785610743543128</v>
      </c>
      <c r="D1317" s="49">
        <v>5.0420624992489884</v>
      </c>
      <c r="E1317" s="49">
        <v>4.8146955802485936</v>
      </c>
      <c r="F1317" s="49">
        <v>4.5940629733467384</v>
      </c>
      <c r="G1317" s="49">
        <v>4.3783669192638444</v>
      </c>
      <c r="H1317" s="49">
        <v>4.1662132909602247</v>
      </c>
      <c r="I1317" s="49">
        <v>3.9564881640615739</v>
      </c>
      <c r="J1317" s="49">
        <v>3.7482769207631419</v>
      </c>
      <c r="K1317" s="49">
        <v>3.5408093905128162</v>
      </c>
      <c r="L1317" s="49">
        <v>3.3334215138644478</v>
      </c>
      <c r="M1317" s="49">
        <v>3.259683801396855</v>
      </c>
      <c r="N1317" s="49">
        <v>3.202530612768673</v>
      </c>
      <c r="O1317" s="49">
        <v>3.1472011549478851</v>
      </c>
      <c r="P1317" s="49">
        <v>3.093812747299078</v>
      </c>
      <c r="Q1317" s="49">
        <v>3.0428934283465772</v>
      </c>
      <c r="R1317" s="49">
        <v>2.9928289565715449</v>
      </c>
      <c r="S1317" s="49">
        <v>2.9438813533766601</v>
      </c>
      <c r="T1317" s="49">
        <v>2.8988677106075098</v>
      </c>
      <c r="U1317" s="49">
        <v>2.8532871205213972</v>
      </c>
      <c r="V1317" s="49">
        <v>2.8074670094868028</v>
      </c>
      <c r="W1317" s="49">
        <v>2.767852881394893</v>
      </c>
      <c r="X1317" s="49">
        <v>2.7298527128113328</v>
      </c>
      <c r="Y1317" s="49">
        <v>2.6925982287080341</v>
      </c>
      <c r="Z1317" s="49">
        <v>2.6606199940213742</v>
      </c>
      <c r="AA1317" s="49">
        <v>2.5882520440812038</v>
      </c>
      <c r="AB1317" s="49">
        <v>2.5475016548762941</v>
      </c>
      <c r="AC1317" s="49">
        <v>2.5080187580909961</v>
      </c>
      <c r="AD1317" s="49">
        <v>2.4696825281977062</v>
      </c>
      <c r="AE1317" s="49">
        <v>2.432387821755988</v>
      </c>
      <c r="AF1317" s="50">
        <v>2.396042592561352</v>
      </c>
    </row>
    <row r="1318" spans="1:32" hidden="1">
      <c r="A1318" s="49" t="s">
        <v>1633</v>
      </c>
      <c r="B1318" s="49">
        <v>7.058718509410606</v>
      </c>
      <c r="C1318" s="49">
        <v>6.7531453331902771</v>
      </c>
      <c r="D1318" s="49">
        <v>6.463751637145756</v>
      </c>
      <c r="E1318" s="49">
        <v>6.1859508421552167</v>
      </c>
      <c r="F1318" s="49">
        <v>5.9164019629626141</v>
      </c>
      <c r="G1318" s="49">
        <v>5.6525664198863659</v>
      </c>
      <c r="H1318" s="49">
        <v>5.3924411813581683</v>
      </c>
      <c r="I1318" s="49">
        <v>5.1343900369582851</v>
      </c>
      <c r="J1318" s="49">
        <v>4.8770323257345689</v>
      </c>
      <c r="K1318" s="49">
        <v>4.619166727958179</v>
      </c>
      <c r="L1318" s="49">
        <v>4.3597171878148444</v>
      </c>
      <c r="M1318" s="49">
        <v>4.2631459891108783</v>
      </c>
      <c r="N1318" s="49">
        <v>4.1887116338293069</v>
      </c>
      <c r="O1318" s="49">
        <v>4.1167010655809921</v>
      </c>
      <c r="P1318" s="49">
        <v>4.0472701102237094</v>
      </c>
      <c r="Q1318" s="49">
        <v>3.9811226654873888</v>
      </c>
      <c r="R1318" s="49">
        <v>3.9161034504075278</v>
      </c>
      <c r="S1318" s="49">
        <v>3.85256175327928</v>
      </c>
      <c r="T1318" s="49">
        <v>3.794255497064456</v>
      </c>
      <c r="U1318" s="49">
        <v>3.7351787053622099</v>
      </c>
      <c r="V1318" s="49">
        <v>3.675768466788043</v>
      </c>
      <c r="W1318" s="49">
        <v>3.6246677741725351</v>
      </c>
      <c r="X1318" s="49">
        <v>3.5756956147923709</v>
      </c>
      <c r="Y1318" s="49">
        <v>3.527693021630919</v>
      </c>
      <c r="Z1318" s="49">
        <v>3.486697055964652</v>
      </c>
      <c r="AA1318" s="49">
        <v>3.3918561525268802</v>
      </c>
      <c r="AB1318" s="49">
        <v>3.339128919755638</v>
      </c>
      <c r="AC1318" s="49">
        <v>3.2880660132162882</v>
      </c>
      <c r="AD1318" s="49">
        <v>3.2385051585840539</v>
      </c>
      <c r="AE1318" s="49">
        <v>3.1903050570557938</v>
      </c>
      <c r="AF1318" s="50">
        <v>3.143341926065625</v>
      </c>
    </row>
    <row r="1319" spans="1:32" hidden="1">
      <c r="A1319" s="49" t="s">
        <v>1634</v>
      </c>
      <c r="B1319" s="49">
        <v>17.60977750468755</v>
      </c>
      <c r="C1319" s="49">
        <v>16.822047633750721</v>
      </c>
      <c r="D1319" s="49">
        <v>16.125196446576439</v>
      </c>
      <c r="E1319" s="49">
        <v>15.490861425449451</v>
      </c>
      <c r="F1319" s="49">
        <v>14.90106144546902</v>
      </c>
      <c r="G1319" s="49">
        <v>14.3436214814338</v>
      </c>
      <c r="H1319" s="49">
        <v>13.809849204411069</v>
      </c>
      <c r="I1319" s="49">
        <v>13.293253936383749</v>
      </c>
      <c r="J1319" s="49">
        <v>12.78879291552186</v>
      </c>
      <c r="K1319" s="49">
        <v>12.292403482457971</v>
      </c>
      <c r="L1319" s="49">
        <v>11.8006991321451</v>
      </c>
      <c r="M1319" s="49">
        <v>11.46000009416567</v>
      </c>
      <c r="N1319" s="49">
        <v>11.168475626534621</v>
      </c>
      <c r="O1319" s="49">
        <v>10.90858159502814</v>
      </c>
      <c r="P1319" s="49">
        <v>10.67306802383985</v>
      </c>
      <c r="Q1319" s="49">
        <v>10.457487595649461</v>
      </c>
      <c r="R1319" s="49">
        <v>10.26040584148153</v>
      </c>
      <c r="S1319" s="49">
        <v>10.07454164695123</v>
      </c>
      <c r="T1319" s="49">
        <v>9.900525776094252</v>
      </c>
      <c r="U1319" s="49">
        <v>9.7393555249950534</v>
      </c>
      <c r="V1319" s="49">
        <v>9.5816978045007719</v>
      </c>
      <c r="W1319" s="49">
        <v>9.3969274680053552</v>
      </c>
      <c r="X1319" s="49">
        <v>9.220996736416307</v>
      </c>
      <c r="Y1319" s="49">
        <v>9.0575929871519598</v>
      </c>
      <c r="Z1319" s="49">
        <v>8.9139882896554017</v>
      </c>
      <c r="AA1319" s="49">
        <v>8.6862557234913194</v>
      </c>
      <c r="AB1319" s="49">
        <v>8.5385773030619649</v>
      </c>
      <c r="AC1319" s="49">
        <v>8.39945056921872</v>
      </c>
      <c r="AD1319" s="49">
        <v>8.2677406791200898</v>
      </c>
      <c r="AE1319" s="49">
        <v>8.1425189516749903</v>
      </c>
      <c r="AF1319" s="50">
        <v>8.0230161993666584</v>
      </c>
    </row>
    <row r="1320" spans="1:32" hidden="1">
      <c r="A1320" s="49" t="s">
        <v>1635</v>
      </c>
      <c r="B1320" s="49">
        <v>20.995074117638762</v>
      </c>
      <c r="C1320" s="49">
        <v>20.072818225775389</v>
      </c>
      <c r="D1320" s="49">
        <v>19.26427890780128</v>
      </c>
      <c r="E1320" s="49">
        <v>18.534451100902348</v>
      </c>
      <c r="F1320" s="49">
        <v>17.861181141497859</v>
      </c>
      <c r="G1320" s="49">
        <v>17.22950535912339</v>
      </c>
      <c r="H1320" s="49">
        <v>16.628775700225859</v>
      </c>
      <c r="I1320" s="49">
        <v>16.051075373412061</v>
      </c>
      <c r="J1320" s="49">
        <v>15.490287096713921</v>
      </c>
      <c r="K1320" s="49">
        <v>14.94151522794156</v>
      </c>
      <c r="L1320" s="49">
        <v>14.40071075041873</v>
      </c>
      <c r="M1320" s="49">
        <v>13.982042608292311</v>
      </c>
      <c r="N1320" s="49">
        <v>13.624810587365371</v>
      </c>
      <c r="O1320" s="49">
        <v>13.307087769822701</v>
      </c>
      <c r="P1320" s="49">
        <v>13.019813609166359</v>
      </c>
      <c r="Q1320" s="49">
        <v>12.757430382718089</v>
      </c>
      <c r="R1320" s="49">
        <v>12.51814621273077</v>
      </c>
      <c r="S1320" s="49">
        <v>12.292860430902049</v>
      </c>
      <c r="T1320" s="49">
        <v>12.082362303816881</v>
      </c>
      <c r="U1320" s="49">
        <v>11.887899351696641</v>
      </c>
      <c r="V1320" s="49">
        <v>11.69780492174322</v>
      </c>
      <c r="W1320" s="49">
        <v>11.473736482564741</v>
      </c>
      <c r="X1320" s="49">
        <v>11.26070770753206</v>
      </c>
      <c r="Y1320" s="49">
        <v>11.06333190812555</v>
      </c>
      <c r="Z1320" s="49">
        <v>10.89070655680854</v>
      </c>
      <c r="AA1320" s="49">
        <v>10.61286581369788</v>
      </c>
      <c r="AB1320" s="49">
        <v>10.43512820476586</v>
      </c>
      <c r="AC1320" s="49">
        <v>10.268081898494771</v>
      </c>
      <c r="AD1320" s="49">
        <v>10.11030996769729</v>
      </c>
      <c r="AE1320" s="49">
        <v>9.9606529737232314</v>
      </c>
      <c r="AF1320" s="50">
        <v>9.818150676762242</v>
      </c>
    </row>
    <row r="1321" spans="1:32" hidden="1">
      <c r="A1321" s="49" t="s">
        <v>1636</v>
      </c>
      <c r="B1321" s="49">
        <v>5.8790157074846254</v>
      </c>
      <c r="C1321" s="49">
        <v>5.4755884387843183</v>
      </c>
      <c r="D1321" s="49">
        <v>5.1013330367989207</v>
      </c>
      <c r="E1321" s="49">
        <v>4.7473234993539606</v>
      </c>
      <c r="F1321" s="49">
        <v>4.4079226234859252</v>
      </c>
      <c r="G1321" s="49">
        <v>4.0793559234929733</v>
      </c>
      <c r="H1321" s="49">
        <v>3.7589769246116789</v>
      </c>
      <c r="I1321" s="49">
        <v>3.444859033549784</v>
      </c>
      <c r="J1321" s="49">
        <v>3.135554896704047</v>
      </c>
      <c r="K1321" s="49">
        <v>2.8299474687231689</v>
      </c>
      <c r="L1321" s="49">
        <v>2.527154056977285</v>
      </c>
      <c r="M1321" s="49">
        <v>2.4586432662042359</v>
      </c>
      <c r="N1321" s="49">
        <v>2.3949496054950319</v>
      </c>
      <c r="O1321" s="49">
        <v>2.3344526779614871</v>
      </c>
      <c r="P1321" s="49">
        <v>2.2768573368632881</v>
      </c>
      <c r="Q1321" s="49">
        <v>2.221132637256181</v>
      </c>
      <c r="R1321" s="49">
        <v>2.1666530541182709</v>
      </c>
      <c r="S1321" s="49">
        <v>2.1147243868398649</v>
      </c>
      <c r="T1321" s="49">
        <v>2.064400455684285</v>
      </c>
      <c r="U1321" s="49">
        <v>2.0158397570323312</v>
      </c>
      <c r="V1321" s="49">
        <v>1.9682762112294301</v>
      </c>
      <c r="W1321" s="49">
        <v>1.9200727257660679</v>
      </c>
      <c r="X1321" s="49">
        <v>1.87240111263808</v>
      </c>
      <c r="Y1321" s="49">
        <v>1.826419302642821</v>
      </c>
      <c r="Z1321" s="49">
        <v>1.786394792442928</v>
      </c>
      <c r="AA1321" s="49">
        <v>1.7203118710091641</v>
      </c>
      <c r="AB1321" s="49">
        <v>1.6755051731872199</v>
      </c>
      <c r="AC1321" s="49">
        <v>1.6322256146325269</v>
      </c>
      <c r="AD1321" s="49">
        <v>1.590298951167652</v>
      </c>
      <c r="AE1321" s="49">
        <v>1.549579142622205</v>
      </c>
      <c r="AF1321" s="50">
        <v>1.5099426935428131</v>
      </c>
    </row>
    <row r="1322" spans="1:32" hidden="1">
      <c r="A1322" s="49" t="s">
        <v>1637</v>
      </c>
      <c r="B1322" s="49">
        <v>6.1263360805089482</v>
      </c>
      <c r="C1322" s="49">
        <v>5.7061484126451258</v>
      </c>
      <c r="D1322" s="49">
        <v>5.3171079462350814</v>
      </c>
      <c r="E1322" s="49">
        <v>4.9496253432242217</v>
      </c>
      <c r="F1322" s="49">
        <v>4.5976419122737378</v>
      </c>
      <c r="G1322" s="49">
        <v>4.2570986044077177</v>
      </c>
      <c r="H1322" s="49">
        <v>3.9251472156683782</v>
      </c>
      <c r="I1322" s="49">
        <v>3.599712187346813</v>
      </c>
      <c r="J1322" s="49">
        <v>3.2792322179609208</v>
      </c>
      <c r="K1322" s="49">
        <v>2.962500336177635</v>
      </c>
      <c r="L1322" s="49">
        <v>2.6485608502272728</v>
      </c>
      <c r="M1322" s="49">
        <v>2.5764649113958611</v>
      </c>
      <c r="N1322" s="49">
        <v>2.5095013483463182</v>
      </c>
      <c r="O1322" s="49">
        <v>2.445942560805336</v>
      </c>
      <c r="P1322" s="49">
        <v>2.3854732972338941</v>
      </c>
      <c r="Q1322" s="49">
        <v>2.3269946785113489</v>
      </c>
      <c r="R1322" s="49">
        <v>2.269840016153692</v>
      </c>
      <c r="S1322" s="49">
        <v>2.2153996664774209</v>
      </c>
      <c r="T1322" s="49">
        <v>2.162665412672871</v>
      </c>
      <c r="U1322" s="49">
        <v>2.1118056378113699</v>
      </c>
      <c r="V1322" s="49">
        <v>2.062004277868525</v>
      </c>
      <c r="W1322" s="49">
        <v>2.0115168293436838</v>
      </c>
      <c r="X1322" s="49">
        <v>1.9615928961002449</v>
      </c>
      <c r="Y1322" s="49">
        <v>1.913465813302734</v>
      </c>
      <c r="Z1322" s="49">
        <v>1.8716814477554271</v>
      </c>
      <c r="AA1322" s="49">
        <v>1.802137881657677</v>
      </c>
      <c r="AB1322" s="49">
        <v>1.755253605403601</v>
      </c>
      <c r="AC1322" s="49">
        <v>1.7099940382291721</v>
      </c>
      <c r="AD1322" s="49">
        <v>1.6661739659742401</v>
      </c>
      <c r="AE1322" s="49">
        <v>1.6236381575303489</v>
      </c>
      <c r="AF1322" s="50">
        <v>1.582255348162567</v>
      </c>
    </row>
    <row r="1323" spans="1:32" hidden="1">
      <c r="A1323" s="49" t="s">
        <v>1638</v>
      </c>
      <c r="B1323" s="49">
        <v>6.7155371678843849</v>
      </c>
      <c r="C1323" s="49">
        <v>6.2557445201326587</v>
      </c>
      <c r="D1323" s="49">
        <v>5.8313726132008039</v>
      </c>
      <c r="E1323" s="49">
        <v>5.4315075119483103</v>
      </c>
      <c r="F1323" s="49">
        <v>5.0492543287731113</v>
      </c>
      <c r="G1323" s="49">
        <v>4.6799941985432731</v>
      </c>
      <c r="H1323" s="49">
        <v>4.3204862997694127</v>
      </c>
      <c r="I1323" s="49">
        <v>3.968369030242215</v>
      </c>
      <c r="J1323" s="49">
        <v>3.621865886903981</v>
      </c>
      <c r="K1323" s="49">
        <v>3.2796034311690829</v>
      </c>
      <c r="L1323" s="49">
        <v>2.940493997422005</v>
      </c>
      <c r="M1323" s="49">
        <v>2.8597696074898158</v>
      </c>
      <c r="N1323" s="49">
        <v>2.7849331538054152</v>
      </c>
      <c r="O1323" s="49">
        <v>2.7140001416536488</v>
      </c>
      <c r="P1323" s="49">
        <v>2.6466088408205519</v>
      </c>
      <c r="Q1323" s="49">
        <v>2.5814968206841908</v>
      </c>
      <c r="R1323" s="49">
        <v>2.5178981531954401</v>
      </c>
      <c r="S1323" s="49">
        <v>2.4574111613591478</v>
      </c>
      <c r="T1323" s="49">
        <v>2.3988773820477691</v>
      </c>
      <c r="U1323" s="49">
        <v>2.3424906603859599</v>
      </c>
      <c r="V1323" s="49">
        <v>2.2873131806460019</v>
      </c>
      <c r="W1323" s="49">
        <v>2.2313402975427099</v>
      </c>
      <c r="X1323" s="49">
        <v>2.1760076262854149</v>
      </c>
      <c r="Y1323" s="49">
        <v>2.1227328870351059</v>
      </c>
      <c r="Z1323" s="49">
        <v>2.0767413069120959</v>
      </c>
      <c r="AA1323" s="49">
        <v>1.9988343668688751</v>
      </c>
      <c r="AB1323" s="49">
        <v>1.9469659688524319</v>
      </c>
      <c r="AC1323" s="49">
        <v>1.8969575055301</v>
      </c>
      <c r="AD1323" s="49">
        <v>1.848596020272844</v>
      </c>
      <c r="AE1323" s="49">
        <v>1.8017030363258739</v>
      </c>
      <c r="AF1323" s="50">
        <v>1.756127637808625</v>
      </c>
    </row>
    <row r="1324" spans="1:32" hidden="1">
      <c r="A1324" s="49" t="s">
        <v>1639</v>
      </c>
      <c r="B1324" s="49">
        <v>2.7191473625932692</v>
      </c>
      <c r="C1324" s="49">
        <v>2.640530813477592</v>
      </c>
      <c r="D1324" s="49">
        <v>2.5705711001042282</v>
      </c>
      <c r="E1324" s="49">
        <v>2.5073719202454749</v>
      </c>
      <c r="F1324" s="49">
        <v>2.4495893655421792</v>
      </c>
      <c r="G1324" s="49">
        <v>2.3962383363062112</v>
      </c>
      <c r="H1324" s="49">
        <v>2.3465764748854041</v>
      </c>
      <c r="I1324" s="49">
        <v>2.3000312539071301</v>
      </c>
      <c r="J1324" s="49">
        <v>2.2561523660064888</v>
      </c>
      <c r="K1324" s="49">
        <v>2.2145796023706379</v>
      </c>
      <c r="L1324" s="49">
        <v>2.1750205665516278</v>
      </c>
      <c r="M1324" s="49">
        <v>2.117160624532108</v>
      </c>
      <c r="N1324" s="49">
        <v>2.0708471664919679</v>
      </c>
      <c r="O1324" s="49">
        <v>2.0260634384751461</v>
      </c>
      <c r="P1324" s="49">
        <v>1.982870370414257</v>
      </c>
      <c r="Q1324" s="49">
        <v>1.9416015390224639</v>
      </c>
      <c r="R1324" s="49">
        <v>1.9011648686027089</v>
      </c>
      <c r="S1324" s="49">
        <v>1.861723722635426</v>
      </c>
      <c r="T1324" s="49">
        <v>1.8251227852501031</v>
      </c>
      <c r="U1324" s="49">
        <v>1.788376471933971</v>
      </c>
      <c r="V1324" s="49">
        <v>1.7516993295791261</v>
      </c>
      <c r="W1324" s="49">
        <v>1.7194600470038559</v>
      </c>
      <c r="X1324" s="49">
        <v>1.688445475959419</v>
      </c>
      <c r="Y1324" s="49">
        <v>1.6580794401795269</v>
      </c>
      <c r="Z1324" s="49">
        <v>1.6312816014350831</v>
      </c>
      <c r="AA1324" s="49">
        <v>1.5786019176554029</v>
      </c>
      <c r="AB1324" s="49">
        <v>1.5465185938845061</v>
      </c>
      <c r="AC1324" s="49">
        <v>1.5154097123897159</v>
      </c>
      <c r="AD1324" s="49">
        <v>1.4851874351686929</v>
      </c>
      <c r="AE1324" s="49">
        <v>1.455775005001777</v>
      </c>
      <c r="AF1324" s="50">
        <v>1.4271049300038741</v>
      </c>
    </row>
    <row r="1325" spans="1:32" hidden="1">
      <c r="A1325" s="49" t="s">
        <v>1640</v>
      </c>
      <c r="B1325" s="49">
        <v>3.291543423763192</v>
      </c>
      <c r="C1325" s="49">
        <v>3.1962154168999382</v>
      </c>
      <c r="D1325" s="49">
        <v>3.111439237477764</v>
      </c>
      <c r="E1325" s="49">
        <v>3.0349034891316609</v>
      </c>
      <c r="F1325" s="49">
        <v>2.9649701033553151</v>
      </c>
      <c r="G1325" s="49">
        <v>2.9004383704903511</v>
      </c>
      <c r="H1325" s="49">
        <v>2.840403461984629</v>
      </c>
      <c r="I1325" s="49">
        <v>2.784167556092652</v>
      </c>
      <c r="J1325" s="49">
        <v>2.731181804584248</v>
      </c>
      <c r="K1325" s="49">
        <v>2.68100717932731</v>
      </c>
      <c r="L1325" s="49">
        <v>2.6332873073857148</v>
      </c>
      <c r="M1325" s="49">
        <v>2.5633218595162361</v>
      </c>
      <c r="N1325" s="49">
        <v>2.5074263260858531</v>
      </c>
      <c r="O1325" s="49">
        <v>2.453384266128793</v>
      </c>
      <c r="P1325" s="49">
        <v>2.401269571299764</v>
      </c>
      <c r="Q1325" s="49">
        <v>2.351488405384317</v>
      </c>
      <c r="R1325" s="49">
        <v>2.3027092155785862</v>
      </c>
      <c r="S1325" s="49">
        <v>2.2551309310235799</v>
      </c>
      <c r="T1325" s="49">
        <v>2.2110009912329649</v>
      </c>
      <c r="U1325" s="49">
        <v>2.166680970327207</v>
      </c>
      <c r="V1325" s="49">
        <v>2.1224324623986179</v>
      </c>
      <c r="W1325" s="49">
        <v>2.0836552639660311</v>
      </c>
      <c r="X1325" s="49">
        <v>2.0463367702829518</v>
      </c>
      <c r="Y1325" s="49">
        <v>2.0097740612300861</v>
      </c>
      <c r="Z1325" s="49">
        <v>1.977518390412595</v>
      </c>
      <c r="AA1325" s="49">
        <v>1.913744741665014</v>
      </c>
      <c r="AB1325" s="49">
        <v>1.874997034994762</v>
      </c>
      <c r="AC1325" s="49">
        <v>1.837399694234374</v>
      </c>
      <c r="AD1325" s="49">
        <v>1.8008443430565679</v>
      </c>
      <c r="AE1325" s="49">
        <v>1.765236127654314</v>
      </c>
      <c r="AF1325" s="50">
        <v>1.7304914940218139</v>
      </c>
    </row>
    <row r="1326" spans="1:32" hidden="1">
      <c r="A1326" s="49" t="s">
        <v>1641</v>
      </c>
      <c r="B1326" s="49">
        <v>4.318070788372542</v>
      </c>
      <c r="C1326" s="49">
        <v>4.1929170036075938</v>
      </c>
      <c r="D1326" s="49">
        <v>4.0816542222007417</v>
      </c>
      <c r="E1326" s="49">
        <v>3.9812377749497569</v>
      </c>
      <c r="F1326" s="49">
        <v>3.8895098919937152</v>
      </c>
      <c r="G1326" s="49">
        <v>3.80488889533382</v>
      </c>
      <c r="H1326" s="49">
        <v>3.7261828488519551</v>
      </c>
      <c r="I1326" s="49">
        <v>3.6524724946359211</v>
      </c>
      <c r="J1326" s="49">
        <v>3.583034811712615</v>
      </c>
      <c r="K1326" s="49">
        <v>3.5172914427332662</v>
      </c>
      <c r="L1326" s="49">
        <v>3.454772911677372</v>
      </c>
      <c r="M1326" s="49">
        <v>3.3630109981586269</v>
      </c>
      <c r="N1326" s="49">
        <v>3.2897489987250341</v>
      </c>
      <c r="O1326" s="49">
        <v>3.218914021233426</v>
      </c>
      <c r="P1326" s="49">
        <v>3.1506024563724901</v>
      </c>
      <c r="Q1326" s="49">
        <v>3.0853474420691729</v>
      </c>
      <c r="R1326" s="49">
        <v>3.0213975388306968</v>
      </c>
      <c r="S1326" s="49">
        <v>2.95901382820721</v>
      </c>
      <c r="T1326" s="49">
        <v>2.9011491710197008</v>
      </c>
      <c r="U1326" s="49">
        <v>2.8430211324947789</v>
      </c>
      <c r="V1326" s="49">
        <v>2.784973646230227</v>
      </c>
      <c r="W1326" s="49">
        <v>2.734110171340471</v>
      </c>
      <c r="X1326" s="49">
        <v>2.685173108733983</v>
      </c>
      <c r="Y1326" s="49">
        <v>2.6372394469395579</v>
      </c>
      <c r="Z1326" s="49">
        <v>2.594976312522701</v>
      </c>
      <c r="AA1326" s="49">
        <v>2.511303912499939</v>
      </c>
      <c r="AB1326" s="49">
        <v>2.460528581911364</v>
      </c>
      <c r="AC1326" s="49">
        <v>2.41127608857003</v>
      </c>
      <c r="AD1326" s="49">
        <v>2.3634045918277709</v>
      </c>
      <c r="AE1326" s="49">
        <v>2.3167900104125518</v>
      </c>
      <c r="AF1326" s="50">
        <v>2.2713231063122392</v>
      </c>
    </row>
    <row r="1327" spans="1:32" hidden="1">
      <c r="A1327" s="49" t="s">
        <v>1642</v>
      </c>
      <c r="B1327" s="49">
        <v>4.0446492765830673</v>
      </c>
      <c r="C1327" s="49">
        <v>3.900125886854974</v>
      </c>
      <c r="D1327" s="49">
        <v>3.778809847981929</v>
      </c>
      <c r="E1327" s="49">
        <v>3.673996835000005</v>
      </c>
      <c r="F1327" s="49">
        <v>3.5814866569415358</v>
      </c>
      <c r="G1327" s="49">
        <v>3.4984824945601272</v>
      </c>
      <c r="H1327" s="49">
        <v>3.423032892574982</v>
      </c>
      <c r="I1327" s="49">
        <v>3.3537248878349559</v>
      </c>
      <c r="J1327" s="49">
        <v>3.2895041787785879</v>
      </c>
      <c r="K1327" s="49">
        <v>3.2295642228046861</v>
      </c>
      <c r="L1327" s="49">
        <v>3.1732749092259032</v>
      </c>
      <c r="M1327" s="49">
        <v>3.0694193023203509</v>
      </c>
      <c r="N1327" s="49">
        <v>2.9791035620147821</v>
      </c>
      <c r="O1327" s="49">
        <v>2.8976334715196281</v>
      </c>
      <c r="P1327" s="49">
        <v>2.8230419810993581</v>
      </c>
      <c r="Q1327" s="49">
        <v>2.7541114051654332</v>
      </c>
      <c r="R1327" s="49">
        <v>2.6904151023488261</v>
      </c>
      <c r="S1327" s="49">
        <v>2.6300336539783</v>
      </c>
      <c r="T1327" s="49">
        <v>2.5730941212737668</v>
      </c>
      <c r="U1327" s="49">
        <v>2.5198155310916448</v>
      </c>
      <c r="V1327" s="49">
        <v>2.4677915854915149</v>
      </c>
      <c r="W1327" s="49">
        <v>2.409290635415914</v>
      </c>
      <c r="X1327" s="49">
        <v>2.3534095691565602</v>
      </c>
      <c r="Y1327" s="49">
        <v>2.3010519545821921</v>
      </c>
      <c r="Z1327" s="49">
        <v>2.2540112683489761</v>
      </c>
      <c r="AA1327" s="49">
        <v>2.1862260971899792</v>
      </c>
      <c r="AB1327" s="49">
        <v>2.1388508625887011</v>
      </c>
      <c r="AC1327" s="49">
        <v>2.0939149293970418</v>
      </c>
      <c r="AD1327" s="49">
        <v>2.051114794298381</v>
      </c>
      <c r="AE1327" s="49">
        <v>2.0102014879400292</v>
      </c>
      <c r="AF1327" s="50">
        <v>1.970968278387184</v>
      </c>
    </row>
    <row r="1328" spans="1:32" hidden="1">
      <c r="A1328" s="49" t="s">
        <v>1643</v>
      </c>
      <c r="B1328" s="49">
        <v>4.666146960824781</v>
      </c>
      <c r="C1328" s="49">
        <v>4.4300106539637536</v>
      </c>
      <c r="D1328" s="49">
        <v>4.2320366040117774</v>
      </c>
      <c r="E1328" s="49">
        <v>4.0610876074501157</v>
      </c>
      <c r="F1328" s="49">
        <v>3.9101727328510911</v>
      </c>
      <c r="G1328" s="49">
        <v>3.774645297110522</v>
      </c>
      <c r="H1328" s="49">
        <v>3.651275975734368</v>
      </c>
      <c r="I1328" s="49">
        <v>3.537738751775731</v>
      </c>
      <c r="J1328" s="49">
        <v>3.4323083202218001</v>
      </c>
      <c r="K1328" s="49">
        <v>3.333673130581476</v>
      </c>
      <c r="L1328" s="49">
        <v>3.2408151431016572</v>
      </c>
      <c r="M1328" s="49">
        <v>3.1301041119787159</v>
      </c>
      <c r="N1328" s="49">
        <v>3.0275869947808198</v>
      </c>
      <c r="O1328" s="49">
        <v>2.9306770952036132</v>
      </c>
      <c r="P1328" s="49">
        <v>2.8388552058893581</v>
      </c>
      <c r="Q1328" s="49">
        <v>2.7504898908152722</v>
      </c>
      <c r="R1328" s="49">
        <v>2.6645904353780301</v>
      </c>
      <c r="S1328" s="49">
        <v>2.5831002340242128</v>
      </c>
      <c r="T1328" s="49">
        <v>2.504542785165413</v>
      </c>
      <c r="U1328" s="49">
        <v>2.4291209785694519</v>
      </c>
      <c r="V1328" s="49">
        <v>2.3556535389643818</v>
      </c>
      <c r="W1328" s="49">
        <v>2.2818449982467648</v>
      </c>
      <c r="X1328" s="49">
        <v>2.209213215116439</v>
      </c>
      <c r="Y1328" s="49">
        <v>2.1394494924016758</v>
      </c>
      <c r="Z1328" s="49">
        <v>2.0787786409787179</v>
      </c>
      <c r="AA1328" s="49">
        <v>1.9803027663436781</v>
      </c>
      <c r="AB1328" s="49">
        <v>1.9133762651358499</v>
      </c>
      <c r="AC1328" s="49">
        <v>1.8489823862923329</v>
      </c>
      <c r="AD1328" s="49">
        <v>1.786836493103201</v>
      </c>
      <c r="AE1328" s="49">
        <v>1.7266992624688711</v>
      </c>
      <c r="AF1328" s="50">
        <v>1.6683676344958029</v>
      </c>
    </row>
    <row r="1329" spans="1:32" hidden="1">
      <c r="A1329" s="49" t="s">
        <v>1644</v>
      </c>
      <c r="B1329" s="49">
        <v>3.8933078181154319</v>
      </c>
      <c r="C1329" s="49">
        <v>3.7066824321645511</v>
      </c>
      <c r="D1329" s="49">
        <v>3.5272987804519031</v>
      </c>
      <c r="E1329" s="49">
        <v>3.353067918061718</v>
      </c>
      <c r="F1329" s="49">
        <v>3.1824743173721899</v>
      </c>
      <c r="G1329" s="49">
        <v>3.0143734623272591</v>
      </c>
      <c r="H1329" s="49">
        <v>2.847870170971794</v>
      </c>
      <c r="I1329" s="49">
        <v>2.6822418906613952</v>
      </c>
      <c r="J1329" s="49">
        <v>2.5168883711264152</v>
      </c>
      <c r="K1329" s="49">
        <v>2.3512974843393759</v>
      </c>
      <c r="L1329" s="49">
        <v>2.1850212894295509</v>
      </c>
      <c r="M1329" s="49">
        <v>2.1370185765816649</v>
      </c>
      <c r="N1329" s="49">
        <v>2.0988873696933821</v>
      </c>
      <c r="O1329" s="49">
        <v>2.0618521854836578</v>
      </c>
      <c r="P1329" s="49">
        <v>2.025982104127773</v>
      </c>
      <c r="Q1329" s="49">
        <v>1.9915900884719051</v>
      </c>
      <c r="R1329" s="49">
        <v>1.957716740047559</v>
      </c>
      <c r="S1329" s="49">
        <v>1.924517319547288</v>
      </c>
      <c r="T1329" s="49">
        <v>1.893663653756732</v>
      </c>
      <c r="U1329" s="49">
        <v>1.8624831820998471</v>
      </c>
      <c r="V1329" s="49">
        <v>1.831170354253904</v>
      </c>
      <c r="W1329" s="49">
        <v>1.803568413423811</v>
      </c>
      <c r="X1329" s="49">
        <v>1.7769366605343799</v>
      </c>
      <c r="Y1329" s="49">
        <v>1.750759823320565</v>
      </c>
      <c r="Z1329" s="49">
        <v>1.727725685790648</v>
      </c>
      <c r="AA1329" s="49">
        <v>1.680742846395356</v>
      </c>
      <c r="AB1329" s="49">
        <v>1.652530332514704</v>
      </c>
      <c r="AC1329" s="49">
        <v>1.6250823236184979</v>
      </c>
      <c r="AD1329" s="49">
        <v>1.598327062091468</v>
      </c>
      <c r="AE1329" s="49">
        <v>1.5722021092405249</v>
      </c>
      <c r="AF1329" s="50">
        <v>1.5466528097876071</v>
      </c>
    </row>
    <row r="1330" spans="1:32" hidden="1">
      <c r="A1330" s="49" t="s">
        <v>1645</v>
      </c>
      <c r="B1330" s="49">
        <v>4.5954877190897623</v>
      </c>
      <c r="C1330" s="49">
        <v>4.3808025956225158</v>
      </c>
      <c r="D1330" s="49">
        <v>4.1748200584249293</v>
      </c>
      <c r="E1330" s="49">
        <v>3.9749159462888031</v>
      </c>
      <c r="F1330" s="49">
        <v>3.7791744996345389</v>
      </c>
      <c r="G1330" s="49">
        <v>3.5861367780391129</v>
      </c>
      <c r="H1330" s="49">
        <v>3.394649230411444</v>
      </c>
      <c r="I1330" s="49">
        <v>3.2037680337263912</v>
      </c>
      <c r="J1330" s="49">
        <v>3.0126961141235489</v>
      </c>
      <c r="K1330" s="49">
        <v>2.820740143727642</v>
      </c>
      <c r="L1330" s="49">
        <v>2.6272801785684678</v>
      </c>
      <c r="M1330" s="49">
        <v>2.5694828282738991</v>
      </c>
      <c r="N1330" s="49">
        <v>2.5238037739022108</v>
      </c>
      <c r="O1330" s="49">
        <v>2.479468011398454</v>
      </c>
      <c r="P1330" s="49">
        <v>2.4365607261962969</v>
      </c>
      <c r="Q1330" s="49">
        <v>2.3954667276729689</v>
      </c>
      <c r="R1330" s="49">
        <v>2.3550078283360478</v>
      </c>
      <c r="S1330" s="49">
        <v>2.3153749430387069</v>
      </c>
      <c r="T1330" s="49">
        <v>2.2786225343394961</v>
      </c>
      <c r="U1330" s="49">
        <v>2.2414671633028291</v>
      </c>
      <c r="V1330" s="49">
        <v>2.2041476861376208</v>
      </c>
      <c r="W1330" s="49">
        <v>2.171413429257592</v>
      </c>
      <c r="X1330" s="49">
        <v>2.1398516667487888</v>
      </c>
      <c r="Y1330" s="49">
        <v>2.108828525534749</v>
      </c>
      <c r="Z1330" s="49">
        <v>2.0816425202465689</v>
      </c>
      <c r="AA1330" s="49">
        <v>2.0250467650563109</v>
      </c>
      <c r="AB1330" s="49">
        <v>1.991471903598707</v>
      </c>
      <c r="AC1330" s="49">
        <v>1.9588154852145121</v>
      </c>
      <c r="AD1330" s="49">
        <v>1.926988517381315</v>
      </c>
      <c r="AE1330" s="49">
        <v>1.8959135174110231</v>
      </c>
      <c r="AF1330" s="50">
        <v>1.8655226153871489</v>
      </c>
    </row>
    <row r="1331" spans="1:32" hidden="1">
      <c r="A1331" s="49" t="s">
        <v>1646</v>
      </c>
      <c r="B1331" s="49">
        <v>5.8800933578907868</v>
      </c>
      <c r="C1331" s="49">
        <v>5.6145597081768841</v>
      </c>
      <c r="D1331" s="49">
        <v>5.3602333805316693</v>
      </c>
      <c r="E1331" s="49">
        <v>5.1134828237862937</v>
      </c>
      <c r="F1331" s="49">
        <v>4.8716245086398446</v>
      </c>
      <c r="G1331" s="49">
        <v>4.6325811226512341</v>
      </c>
      <c r="H1331" s="49">
        <v>4.3946750503831957</v>
      </c>
      <c r="I1331" s="49">
        <v>4.1564970512561636</v>
      </c>
      <c r="J1331" s="49">
        <v>3.9168188547345721</v>
      </c>
      <c r="K1331" s="49">
        <v>3.6745324262224059</v>
      </c>
      <c r="L1331" s="49">
        <v>3.4286059138435201</v>
      </c>
      <c r="M1331" s="49">
        <v>3.3531004300195191</v>
      </c>
      <c r="N1331" s="49">
        <v>3.293683168104284</v>
      </c>
      <c r="O1331" s="49">
        <v>3.2360436542488902</v>
      </c>
      <c r="P1331" s="49">
        <v>3.18029475774417</v>
      </c>
      <c r="Q1331" s="49">
        <v>3.126947138463771</v>
      </c>
      <c r="R1331" s="49">
        <v>3.0744362143192632</v>
      </c>
      <c r="S1331" s="49">
        <v>3.0230153458763049</v>
      </c>
      <c r="T1331" s="49">
        <v>2.97541170427123</v>
      </c>
      <c r="U1331" s="49">
        <v>2.9272661436869631</v>
      </c>
      <c r="V1331" s="49">
        <v>2.878895844656999</v>
      </c>
      <c r="W1331" s="49">
        <v>2.8366118797499631</v>
      </c>
      <c r="X1331" s="49">
        <v>2.795867331459525</v>
      </c>
      <c r="Y1331" s="49">
        <v>2.755820182495949</v>
      </c>
      <c r="Z1331" s="49">
        <v>2.7208443946543568</v>
      </c>
      <c r="AA1331" s="49">
        <v>2.646852667427948</v>
      </c>
      <c r="AB1331" s="49">
        <v>2.603375782063706</v>
      </c>
      <c r="AC1331" s="49">
        <v>2.5610995405202921</v>
      </c>
      <c r="AD1331" s="49">
        <v>2.5199049844638282</v>
      </c>
      <c r="AE1331" s="49">
        <v>2.4796884771166008</v>
      </c>
      <c r="AF1331" s="50">
        <v>2.4403591764885819</v>
      </c>
    </row>
    <row r="1332" spans="1:32" hidden="1">
      <c r="A1332" s="49" t="s">
        <v>1647</v>
      </c>
      <c r="B1332" s="49">
        <v>5.1804966862676132</v>
      </c>
      <c r="C1332" s="49">
        <v>4.9199722701867916</v>
      </c>
      <c r="D1332" s="49">
        <v>4.6802182309434652</v>
      </c>
      <c r="E1332" s="49">
        <v>4.4547610526120582</v>
      </c>
      <c r="F1332" s="49">
        <v>4.2395107421956073</v>
      </c>
      <c r="G1332" s="49">
        <v>4.0317136687426283</v>
      </c>
      <c r="H1332" s="49">
        <v>3.8294210794923149</v>
      </c>
      <c r="I1332" s="49">
        <v>3.6311964262406669</v>
      </c>
      <c r="J1332" s="49">
        <v>3.4359435964852998</v>
      </c>
      <c r="K1332" s="49">
        <v>3.2428007933089908</v>
      </c>
      <c r="L1332" s="49">
        <v>3.0510721340959388</v>
      </c>
      <c r="M1332" s="49">
        <v>2.9662505069613281</v>
      </c>
      <c r="N1332" s="49">
        <v>2.892533322157699</v>
      </c>
      <c r="O1332" s="49">
        <v>2.8259692877976752</v>
      </c>
      <c r="P1332" s="49">
        <v>2.7649254375957328</v>
      </c>
      <c r="Q1332" s="49">
        <v>2.7083999956359901</v>
      </c>
      <c r="R1332" s="49">
        <v>2.65606969389186</v>
      </c>
      <c r="S1332" s="49">
        <v>2.6062946307717438</v>
      </c>
      <c r="T1332" s="49">
        <v>2.5592166553062028</v>
      </c>
      <c r="U1332" s="49">
        <v>2.5150601558702448</v>
      </c>
      <c r="V1332" s="49">
        <v>2.4717231904509762</v>
      </c>
      <c r="W1332" s="49">
        <v>2.4222996393484988</v>
      </c>
      <c r="X1332" s="49">
        <v>2.374898529709518</v>
      </c>
      <c r="Y1332" s="49">
        <v>2.3303510675508639</v>
      </c>
      <c r="Z1332" s="49">
        <v>2.290296487579782</v>
      </c>
      <c r="AA1332" s="49">
        <v>2.231319308834768</v>
      </c>
      <c r="AB1332" s="49">
        <v>2.190410815891068</v>
      </c>
      <c r="AC1332" s="49">
        <v>2.1514625146087432</v>
      </c>
      <c r="AD1332" s="49">
        <v>2.114219272439354</v>
      </c>
      <c r="AE1332" s="49">
        <v>2.0784723313614131</v>
      </c>
      <c r="AF1332" s="50">
        <v>2.0440488106137691</v>
      </c>
    </row>
    <row r="1333" spans="1:32" hidden="1">
      <c r="A1333" s="49" t="s">
        <v>1648</v>
      </c>
      <c r="B1333" s="49">
        <v>8.7977918275507836</v>
      </c>
      <c r="C1333" s="49">
        <v>8.2017673083760734</v>
      </c>
      <c r="D1333" s="49">
        <v>7.649308387574596</v>
      </c>
      <c r="E1333" s="49">
        <v>7.1260781392074204</v>
      </c>
      <c r="F1333" s="49">
        <v>6.6229567883215683</v>
      </c>
      <c r="G1333" s="49">
        <v>6.1337768836397393</v>
      </c>
      <c r="H1333" s="49">
        <v>5.6541556304696776</v>
      </c>
      <c r="I1333" s="49">
        <v>5.1808456450034601</v>
      </c>
      <c r="J1333" s="49">
        <v>4.7113516555865766</v>
      </c>
      <c r="K1333" s="49">
        <v>4.2436928508299623</v>
      </c>
      <c r="L1333" s="49">
        <v>3.776249359407069</v>
      </c>
      <c r="M1333" s="49">
        <v>3.674819411606316</v>
      </c>
      <c r="N1333" s="49">
        <v>3.5802996075103701</v>
      </c>
      <c r="O1333" s="49">
        <v>3.4903699953411129</v>
      </c>
      <c r="P1333" s="49">
        <v>3.4046142391620351</v>
      </c>
      <c r="Q1333" s="49">
        <v>3.321553468905674</v>
      </c>
      <c r="R1333" s="49">
        <v>3.240289843519673</v>
      </c>
      <c r="S1333" s="49">
        <v>3.162712508385356</v>
      </c>
      <c r="T1333" s="49">
        <v>3.087460877100332</v>
      </c>
      <c r="U1333" s="49">
        <v>3.0147683027846832</v>
      </c>
      <c r="V1333" s="49">
        <v>2.943530619402118</v>
      </c>
      <c r="W1333" s="49">
        <v>2.8714128016877201</v>
      </c>
      <c r="X1333" s="49">
        <v>2.8000721821537451</v>
      </c>
      <c r="Y1333" s="49">
        <v>2.7311826451928081</v>
      </c>
      <c r="Z1333" s="49">
        <v>2.670911282906109</v>
      </c>
      <c r="AA1333" s="49">
        <v>2.572982646793323</v>
      </c>
      <c r="AB1333" s="49">
        <v>2.5058164140590771</v>
      </c>
      <c r="AC1333" s="49">
        <v>2.440861754382321</v>
      </c>
      <c r="AD1333" s="49">
        <v>2.3778652991823401</v>
      </c>
      <c r="AE1333" s="49">
        <v>2.316614678328452</v>
      </c>
      <c r="AF1333" s="50">
        <v>2.2569302951719421</v>
      </c>
    </row>
    <row r="1334" spans="1:32">
      <c r="A1334" s="49" t="s">
        <v>1649</v>
      </c>
      <c r="B1334" s="49">
        <v>5.4908528626679596</v>
      </c>
      <c r="C1334" s="49">
        <v>5.2612236236863534</v>
      </c>
      <c r="D1334" s="49">
        <v>5.039382127641348</v>
      </c>
      <c r="E1334" s="49">
        <v>4.823403682603284</v>
      </c>
      <c r="F1334" s="49">
        <v>4.6119000246657134</v>
      </c>
      <c r="G1334" s="49">
        <v>4.4038333033115613</v>
      </c>
      <c r="H1334" s="49">
        <v>4.1984038212138408</v>
      </c>
      <c r="I1334" s="49">
        <v>3.9949790762360968</v>
      </c>
      <c r="J1334" s="49">
        <v>3.793047150339651</v>
      </c>
      <c r="K1334" s="49">
        <v>3.592185077874992</v>
      </c>
      <c r="L1334" s="49">
        <v>3.3920367700110781</v>
      </c>
      <c r="M1334" s="49">
        <v>3.3140265951447438</v>
      </c>
      <c r="N1334" s="49">
        <v>3.2464178195182551</v>
      </c>
      <c r="O1334" s="49">
        <v>3.1798625695787082</v>
      </c>
      <c r="P1334" s="49">
        <v>3.114439313115259</v>
      </c>
      <c r="Q1334" s="49">
        <v>3.0504892446889129</v>
      </c>
      <c r="R1334" s="49">
        <v>2.986983605325257</v>
      </c>
      <c r="S1334" s="49">
        <v>2.92409053202209</v>
      </c>
      <c r="T1334" s="49">
        <v>2.8636184046952762</v>
      </c>
      <c r="U1334" s="49">
        <v>2.802682583251165</v>
      </c>
      <c r="V1334" s="49">
        <v>2.7414906413900599</v>
      </c>
      <c r="W1334" s="49">
        <v>2.6853969362503909</v>
      </c>
      <c r="X1334" s="49">
        <v>2.6300966570065749</v>
      </c>
      <c r="Y1334" s="49">
        <v>2.5750272718281431</v>
      </c>
      <c r="Z1334" s="49">
        <v>2.523099612144867</v>
      </c>
      <c r="AA1334" s="49">
        <v>2.4448828592313161</v>
      </c>
      <c r="AB1334" s="49">
        <v>2.3867748405168792</v>
      </c>
      <c r="AC1334" s="49">
        <v>2.3292159272394111</v>
      </c>
      <c r="AD1334" s="49">
        <v>2.272123932825775</v>
      </c>
      <c r="AE1334" s="49">
        <v>2.215426292068142</v>
      </c>
      <c r="AF1334" s="50">
        <v>2.159058469519183</v>
      </c>
    </row>
    <row r="1335" spans="1:32">
      <c r="A1335" s="49" t="s">
        <v>1650</v>
      </c>
      <c r="B1335" s="49">
        <v>5.6316158645604011</v>
      </c>
      <c r="C1335" s="49">
        <v>5.4509416092932259</v>
      </c>
      <c r="D1335" s="49">
        <v>5.2933346601665354</v>
      </c>
      <c r="E1335" s="49">
        <v>5.1522203945049236</v>
      </c>
      <c r="F1335" s="49">
        <v>5.0234534426601947</v>
      </c>
      <c r="G1335" s="49">
        <v>4.9042578729715904</v>
      </c>
      <c r="H1335" s="49">
        <v>4.7926869300643533</v>
      </c>
      <c r="I1335" s="49">
        <v>4.687324463070289</v>
      </c>
      <c r="J1335" s="49">
        <v>4.5871091924010958</v>
      </c>
      <c r="K1335" s="49">
        <v>4.491225904574395</v>
      </c>
      <c r="L1335" s="49">
        <v>4.3990352207660104</v>
      </c>
      <c r="M1335" s="49">
        <v>4.2844098073799746</v>
      </c>
      <c r="N1335" s="49">
        <v>4.1838135543783039</v>
      </c>
      <c r="O1335" s="49">
        <v>4.0924112567023103</v>
      </c>
      <c r="P1335" s="49">
        <v>4.0081980060155411</v>
      </c>
      <c r="Q1335" s="49">
        <v>3.9299367513262831</v>
      </c>
      <c r="R1335" s="49">
        <v>3.857224019564645</v>
      </c>
      <c r="S1335" s="49">
        <v>3.788021691567423</v>
      </c>
      <c r="T1335" s="49">
        <v>3.722496567556052</v>
      </c>
      <c r="U1335" s="49">
        <v>3.6609166525550259</v>
      </c>
      <c r="V1335" s="49">
        <v>3.6006690707781921</v>
      </c>
      <c r="W1335" s="49">
        <v>3.5331719241868571</v>
      </c>
      <c r="X1335" s="49">
        <v>3.4684868576432399</v>
      </c>
      <c r="Y1335" s="49">
        <v>3.407637734589152</v>
      </c>
      <c r="Z1335" s="49">
        <v>3.3526487134707108</v>
      </c>
      <c r="AA1335" s="49">
        <v>3.2744881271551711</v>
      </c>
      <c r="AB1335" s="49">
        <v>3.219009087160142</v>
      </c>
      <c r="AC1335" s="49">
        <v>3.166234387775551</v>
      </c>
      <c r="AD1335" s="49">
        <v>3.1158401241404938</v>
      </c>
      <c r="AE1335" s="49">
        <v>3.067559787651553</v>
      </c>
      <c r="AF1335" s="50">
        <v>3.021171440064804</v>
      </c>
    </row>
    <row r="1336" spans="1:32">
      <c r="A1336" s="49" t="s">
        <v>1651</v>
      </c>
      <c r="B1336" s="49">
        <v>5.8420191514299962</v>
      </c>
      <c r="C1336" s="49">
        <v>5.6300500311197199</v>
      </c>
      <c r="D1336" s="49">
        <v>5.4529455502544781</v>
      </c>
      <c r="E1336" s="49">
        <v>5.3006265892257218</v>
      </c>
      <c r="F1336" s="49">
        <v>5.166778722530637</v>
      </c>
      <c r="G1336" s="49">
        <v>5.0471973466812159</v>
      </c>
      <c r="H1336" s="49">
        <v>4.938948776771916</v>
      </c>
      <c r="I1336" s="49">
        <v>4.8399088974609494</v>
      </c>
      <c r="J1336" s="49">
        <v>4.7484928064524299</v>
      </c>
      <c r="K1336" s="49">
        <v>4.6634880836102823</v>
      </c>
      <c r="L1336" s="49">
        <v>4.5839475577580213</v>
      </c>
      <c r="M1336" s="49">
        <v>4.433394864888621</v>
      </c>
      <c r="N1336" s="49">
        <v>4.3031399953526224</v>
      </c>
      <c r="O1336" s="49">
        <v>4.1861312515801332</v>
      </c>
      <c r="P1336" s="49">
        <v>4.079415099969113</v>
      </c>
      <c r="Q1336" s="49">
        <v>3.9811637968493661</v>
      </c>
      <c r="R1336" s="49">
        <v>3.890738637312753</v>
      </c>
      <c r="S1336" s="49">
        <v>3.8052552224756369</v>
      </c>
      <c r="T1336" s="49">
        <v>3.7249066181830082</v>
      </c>
      <c r="U1336" s="49">
        <v>3.6500243292852059</v>
      </c>
      <c r="V1336" s="49">
        <v>3.576989773488596</v>
      </c>
      <c r="W1336" s="49">
        <v>3.4940996791310699</v>
      </c>
      <c r="X1336" s="49">
        <v>3.4151198524792772</v>
      </c>
      <c r="Y1336" s="49">
        <v>3.341412213006691</v>
      </c>
      <c r="Z1336" s="49">
        <v>3.2756791117895299</v>
      </c>
      <c r="AA1336" s="49">
        <v>3.178684828116753</v>
      </c>
      <c r="AB1336" s="49">
        <v>3.1123893026075451</v>
      </c>
      <c r="AC1336" s="49">
        <v>3.0497405023430351</v>
      </c>
      <c r="AD1336" s="49">
        <v>2.9902830377706642</v>
      </c>
      <c r="AE1336" s="49">
        <v>2.933643435046259</v>
      </c>
      <c r="AF1336" s="50">
        <v>2.8795116620362409</v>
      </c>
    </row>
    <row r="1337" spans="1:32">
      <c r="A1337" s="49" t="s">
        <v>1652</v>
      </c>
      <c r="B1337" s="49">
        <v>6.1677426681214289</v>
      </c>
      <c r="C1337" s="49">
        <v>5.8584269795104884</v>
      </c>
      <c r="D1337" s="49">
        <v>5.574034994943915</v>
      </c>
      <c r="E1337" s="49">
        <v>5.3067935214397703</v>
      </c>
      <c r="F1337" s="49">
        <v>5.0517908527020712</v>
      </c>
      <c r="G1337" s="49">
        <v>4.8057195622059137</v>
      </c>
      <c r="H1337" s="49">
        <v>4.566238404513701</v>
      </c>
      <c r="I1337" s="49">
        <v>4.3316209256106948</v>
      </c>
      <c r="J1337" s="49">
        <v>4.1005492277895499</v>
      </c>
      <c r="K1337" s="49">
        <v>3.871986549867882</v>
      </c>
      <c r="L1337" s="49">
        <v>3.6450951305962191</v>
      </c>
      <c r="M1337" s="49">
        <v>3.5436407858451902</v>
      </c>
      <c r="N1337" s="49">
        <v>3.4555106909556419</v>
      </c>
      <c r="O1337" s="49">
        <v>3.375963392799691</v>
      </c>
      <c r="P1337" s="49">
        <v>3.3030394386182418</v>
      </c>
      <c r="Q1337" s="49">
        <v>3.2355367892155211</v>
      </c>
      <c r="R1337" s="49">
        <v>3.1730676396268112</v>
      </c>
      <c r="S1337" s="49">
        <v>3.1136640622281941</v>
      </c>
      <c r="T1337" s="49">
        <v>3.0574963779732882</v>
      </c>
      <c r="U1337" s="49">
        <v>3.0048339726117992</v>
      </c>
      <c r="V1337" s="49">
        <v>2.9531543059661298</v>
      </c>
      <c r="W1337" s="49">
        <v>2.894178697885144</v>
      </c>
      <c r="X1337" s="49">
        <v>2.8376264461770959</v>
      </c>
      <c r="Y1337" s="49">
        <v>2.784494484871797</v>
      </c>
      <c r="Z1337" s="49">
        <v>2.7367489752280361</v>
      </c>
      <c r="AA1337" s="49">
        <v>2.6662961378454848</v>
      </c>
      <c r="AB1337" s="49">
        <v>2.6175179053815252</v>
      </c>
      <c r="AC1337" s="49">
        <v>2.5710863701907991</v>
      </c>
      <c r="AD1337" s="49">
        <v>2.526695048769112</v>
      </c>
      <c r="AE1337" s="49">
        <v>2.4840931582469832</v>
      </c>
      <c r="AF1337" s="50">
        <v>2.443073008639729</v>
      </c>
    </row>
    <row r="1338" spans="1:32">
      <c r="A1338" s="49" t="s">
        <v>1653</v>
      </c>
      <c r="B1338" s="49">
        <v>6.4480000316959751</v>
      </c>
      <c r="C1338" s="49">
        <v>6.1616845400270659</v>
      </c>
      <c r="D1338" s="49">
        <v>5.907936748835942</v>
      </c>
      <c r="E1338" s="49">
        <v>5.6775659940318919</v>
      </c>
      <c r="F1338" s="49">
        <v>5.4647160900931073</v>
      </c>
      <c r="G1338" s="49">
        <v>5.2654428192580118</v>
      </c>
      <c r="H1338" s="49">
        <v>5.0769724227778887</v>
      </c>
      <c r="I1338" s="49">
        <v>4.897285474043799</v>
      </c>
      <c r="J1338" s="49">
        <v>4.7248693080413968</v>
      </c>
      <c r="K1338" s="49">
        <v>4.5585635729932656</v>
      </c>
      <c r="L1338" s="49">
        <v>4.3974600070943488</v>
      </c>
      <c r="M1338" s="49">
        <v>4.2890887793392123</v>
      </c>
      <c r="N1338" s="49">
        <v>4.1881175035814691</v>
      </c>
      <c r="O1338" s="49">
        <v>4.0921927761418582</v>
      </c>
      <c r="P1338" s="49">
        <v>4.0009020685258641</v>
      </c>
      <c r="Q1338" s="49">
        <v>3.9127217560635739</v>
      </c>
      <c r="R1338" s="49">
        <v>3.826718017521817</v>
      </c>
      <c r="S1338" s="49">
        <v>3.7448583360439911</v>
      </c>
      <c r="T1338" s="49">
        <v>3.6657269832873962</v>
      </c>
      <c r="U1338" s="49">
        <v>3.5895666837881368</v>
      </c>
      <c r="V1338" s="49">
        <v>3.515218546958268</v>
      </c>
      <c r="W1338" s="49">
        <v>3.4401801001825731</v>
      </c>
      <c r="X1338" s="49">
        <v>3.366230386616293</v>
      </c>
      <c r="Y1338" s="49">
        <v>3.2951356545957662</v>
      </c>
      <c r="Z1338" s="49">
        <v>3.2334486165788192</v>
      </c>
      <c r="AA1338" s="49">
        <v>3.1319149379369282</v>
      </c>
      <c r="AB1338" s="49">
        <v>3.063340429094632</v>
      </c>
      <c r="AC1338" s="49">
        <v>2.997379525661362</v>
      </c>
      <c r="AD1338" s="49">
        <v>2.9337686717343869</v>
      </c>
      <c r="AE1338" s="49">
        <v>2.8722849692585681</v>
      </c>
      <c r="AF1338" s="50">
        <v>2.812738229849939</v>
      </c>
    </row>
    <row r="1339" spans="1:32">
      <c r="A1339" s="49" t="s">
        <v>1654</v>
      </c>
      <c r="B1339" s="49">
        <v>6.642958796759137</v>
      </c>
      <c r="C1339" s="49">
        <v>6.4312680700880236</v>
      </c>
      <c r="D1339" s="49">
        <v>6.2482968220331827</v>
      </c>
      <c r="E1339" s="49">
        <v>6.0858731975703506</v>
      </c>
      <c r="F1339" s="49">
        <v>5.9388456357084944</v>
      </c>
      <c r="G1339" s="49">
        <v>5.803765078012491</v>
      </c>
      <c r="H1339" s="49">
        <v>5.6782132367172187</v>
      </c>
      <c r="I1339" s="49">
        <v>5.5604313879227902</v>
      </c>
      <c r="J1339" s="49">
        <v>5.4491018991895821</v>
      </c>
      <c r="K1339" s="49">
        <v>5.3432129700097004</v>
      </c>
      <c r="L1339" s="49">
        <v>5.2419713295271952</v>
      </c>
      <c r="M1339" s="49">
        <v>5.1035987502999456</v>
      </c>
      <c r="N1339" s="49">
        <v>4.9827055215057738</v>
      </c>
      <c r="O1339" s="49">
        <v>4.8732510491285046</v>
      </c>
      <c r="P1339" s="49">
        <v>4.7727310370242169</v>
      </c>
      <c r="Q1339" s="49">
        <v>4.6796005733103092</v>
      </c>
      <c r="R1339" s="49">
        <v>4.5933562452808516</v>
      </c>
      <c r="S1339" s="49">
        <v>4.5114522183327406</v>
      </c>
      <c r="T1339" s="49">
        <v>4.4340975797436943</v>
      </c>
      <c r="U1339" s="49">
        <v>4.3616278537321556</v>
      </c>
      <c r="V1339" s="49">
        <v>4.290779036199913</v>
      </c>
      <c r="W1339" s="49">
        <v>4.2108175887990784</v>
      </c>
      <c r="X1339" s="49">
        <v>4.1343299185756646</v>
      </c>
      <c r="Y1339" s="49">
        <v>4.0625969039369014</v>
      </c>
      <c r="Z1339" s="49">
        <v>3.9981501037278262</v>
      </c>
      <c r="AA1339" s="49">
        <v>3.904702651070711</v>
      </c>
      <c r="AB1339" s="49">
        <v>3.839568033654214</v>
      </c>
      <c r="AC1339" s="49">
        <v>3.777778438524269</v>
      </c>
      <c r="AD1339" s="49">
        <v>3.7189301149051901</v>
      </c>
      <c r="AE1339" s="49">
        <v>3.6626909375111212</v>
      </c>
      <c r="AF1339" s="50">
        <v>3.6087843979981549</v>
      </c>
    </row>
    <row r="1340" spans="1:32">
      <c r="A1340" s="49" t="s">
        <v>1655</v>
      </c>
      <c r="B1340" s="49">
        <v>6.7593229600418896</v>
      </c>
      <c r="C1340" s="49">
        <v>6.4887742228346248</v>
      </c>
      <c r="D1340" s="49">
        <v>6.2283409901557807</v>
      </c>
      <c r="E1340" s="49">
        <v>5.9753748955334327</v>
      </c>
      <c r="F1340" s="49">
        <v>5.7279570668693838</v>
      </c>
      <c r="G1340" s="49">
        <v>5.4846444447164266</v>
      </c>
      <c r="H1340" s="49">
        <v>5.244316625899943</v>
      </c>
      <c r="I1340" s="49">
        <v>5.0060789973294604</v>
      </c>
      <c r="J1340" s="49">
        <v>4.7691990475943351</v>
      </c>
      <c r="K1340" s="49">
        <v>4.5330630864126338</v>
      </c>
      <c r="L1340" s="49">
        <v>4.2971459782725114</v>
      </c>
      <c r="M1340" s="49">
        <v>4.2004876049392399</v>
      </c>
      <c r="N1340" s="49">
        <v>4.1178239550543658</v>
      </c>
      <c r="O1340" s="49">
        <v>4.0365559663001473</v>
      </c>
      <c r="P1340" s="49">
        <v>3.9567895417913781</v>
      </c>
      <c r="Q1340" s="49">
        <v>3.878984789573682</v>
      </c>
      <c r="R1340" s="49">
        <v>3.8017548846100091</v>
      </c>
      <c r="S1340" s="49">
        <v>3.7253264837975948</v>
      </c>
      <c r="T1340" s="49">
        <v>3.652137898855222</v>
      </c>
      <c r="U1340" s="49">
        <v>3.57829974433939</v>
      </c>
      <c r="V1340" s="49">
        <v>3.5040916856685151</v>
      </c>
      <c r="W1340" s="49">
        <v>3.4368317340518422</v>
      </c>
      <c r="X1340" s="49">
        <v>3.3705955015702851</v>
      </c>
      <c r="Y1340" s="49">
        <v>3.304622375406713</v>
      </c>
      <c r="Z1340" s="49">
        <v>3.2428342737634259</v>
      </c>
      <c r="AA1340" s="49">
        <v>3.1455556818879589</v>
      </c>
      <c r="AB1340" s="49">
        <v>3.0753317638728341</v>
      </c>
      <c r="AC1340" s="49">
        <v>3.0057916523960739</v>
      </c>
      <c r="AD1340" s="49">
        <v>2.9368218926646121</v>
      </c>
      <c r="AE1340" s="49">
        <v>2.8683218802634172</v>
      </c>
      <c r="AF1340" s="50">
        <v>2.800201709285512</v>
      </c>
    </row>
    <row r="1341" spans="1:32">
      <c r="A1341" s="49" t="s">
        <v>1656</v>
      </c>
      <c r="B1341" s="49">
        <v>6.9222814988994852</v>
      </c>
      <c r="C1341" s="49">
        <v>6.584826123004591</v>
      </c>
      <c r="D1341" s="49">
        <v>6.2784056600499856</v>
      </c>
      <c r="E1341" s="49">
        <v>5.9936387380170206</v>
      </c>
      <c r="F1341" s="49">
        <v>5.7246162328102752</v>
      </c>
      <c r="G1341" s="49">
        <v>5.4673761996505146</v>
      </c>
      <c r="H1341" s="49">
        <v>5.2191300625765891</v>
      </c>
      <c r="I1341" s="49">
        <v>4.9778366546293178</v>
      </c>
      <c r="J1341" s="49">
        <v>4.7419523420922474</v>
      </c>
      <c r="K1341" s="49">
        <v>4.510276747511976</v>
      </c>
      <c r="L1341" s="49">
        <v>4.2818533956963893</v>
      </c>
      <c r="M1341" s="49">
        <v>4.1608323367576654</v>
      </c>
      <c r="N1341" s="49">
        <v>4.0563720474445528</v>
      </c>
      <c r="O1341" s="49">
        <v>3.9625725973767181</v>
      </c>
      <c r="P1341" s="49">
        <v>3.8769958587382889</v>
      </c>
      <c r="Q1341" s="49">
        <v>3.7981461919627528</v>
      </c>
      <c r="R1341" s="49">
        <v>3.7255411604146822</v>
      </c>
      <c r="S1341" s="49">
        <v>3.6567320514027908</v>
      </c>
      <c r="T1341" s="49">
        <v>3.5919309309537031</v>
      </c>
      <c r="U1341" s="49">
        <v>3.5314731403152271</v>
      </c>
      <c r="V1341" s="49">
        <v>3.4722197896284399</v>
      </c>
      <c r="W1341" s="49">
        <v>3.403845268891565</v>
      </c>
      <c r="X1341" s="49">
        <v>3.338476340852254</v>
      </c>
      <c r="Y1341" s="49">
        <v>3.27735575417646</v>
      </c>
      <c r="Z1341" s="49">
        <v>3.2229340592148059</v>
      </c>
      <c r="AA1341" s="49">
        <v>3.14022500535925</v>
      </c>
      <c r="AB1341" s="49">
        <v>3.0844994464918098</v>
      </c>
      <c r="AC1341" s="49">
        <v>3.031690933810173</v>
      </c>
      <c r="AD1341" s="49">
        <v>2.9814191011040601</v>
      </c>
      <c r="AE1341" s="49">
        <v>2.933372746563816</v>
      </c>
      <c r="AF1341" s="50">
        <v>2.8872941753819732</v>
      </c>
    </row>
    <row r="1342" spans="1:32">
      <c r="A1342" s="49" t="s">
        <v>1657</v>
      </c>
      <c r="B1342" s="49">
        <v>7.8757849126756394</v>
      </c>
      <c r="C1342" s="49">
        <v>7.5291857180881454</v>
      </c>
      <c r="D1342" s="49">
        <v>7.2042388663153254</v>
      </c>
      <c r="E1342" s="49">
        <v>6.894378950313909</v>
      </c>
      <c r="F1342" s="49">
        <v>6.5954350593619564</v>
      </c>
      <c r="G1342" s="49">
        <v>6.3045874740676471</v>
      </c>
      <c r="H1342" s="49">
        <v>6.0198351510936714</v>
      </c>
      <c r="I1342" s="49">
        <v>5.7397010497528118</v>
      </c>
      <c r="J1342" s="49">
        <v>5.4630584553268839</v>
      </c>
      <c r="K1342" s="49">
        <v>5.1890232875969664</v>
      </c>
      <c r="L1342" s="49">
        <v>4.9168844736120327</v>
      </c>
      <c r="M1342" s="49">
        <v>4.7856378667575266</v>
      </c>
      <c r="N1342" s="49">
        <v>4.6662253708253258</v>
      </c>
      <c r="O1342" s="49">
        <v>4.5544220840846341</v>
      </c>
      <c r="P1342" s="49">
        <v>4.448492246364804</v>
      </c>
      <c r="Q1342" s="49">
        <v>4.3473714530628724</v>
      </c>
      <c r="R1342" s="49">
        <v>4.2507321190514684</v>
      </c>
      <c r="S1342" s="49">
        <v>4.1567780262888308</v>
      </c>
      <c r="T1342" s="49">
        <v>4.0656792018304664</v>
      </c>
      <c r="U1342" s="49">
        <v>3.9776971873168452</v>
      </c>
      <c r="V1342" s="49">
        <v>3.8904991112742482</v>
      </c>
      <c r="W1342" s="49">
        <v>3.797622728617061</v>
      </c>
      <c r="X1342" s="49">
        <v>3.7067148644383892</v>
      </c>
      <c r="Y1342" s="49">
        <v>3.6187148145823711</v>
      </c>
      <c r="Z1342" s="49">
        <v>3.5354730918467432</v>
      </c>
      <c r="AA1342" s="49">
        <v>3.4306658188779751</v>
      </c>
      <c r="AB1342" s="49">
        <v>3.3458769544627418</v>
      </c>
      <c r="AC1342" s="49">
        <v>3.263012004774374</v>
      </c>
      <c r="AD1342" s="49">
        <v>3.181785450277375</v>
      </c>
      <c r="AE1342" s="49">
        <v>3.1019620859663561</v>
      </c>
      <c r="AF1342" s="50">
        <v>3.0233457217886932</v>
      </c>
    </row>
    <row r="1343" spans="1:32">
      <c r="A1343" s="49" t="s">
        <v>1658</v>
      </c>
      <c r="B1343" s="49">
        <v>8.6090301515816439</v>
      </c>
      <c r="C1343" s="49">
        <v>8.2414308119052482</v>
      </c>
      <c r="D1343" s="49">
        <v>7.9002548629120923</v>
      </c>
      <c r="E1343" s="49">
        <v>7.577667928711409</v>
      </c>
      <c r="F1343" s="49">
        <v>7.2687034712130156</v>
      </c>
      <c r="G1343" s="49">
        <v>6.9700131053408194</v>
      </c>
      <c r="H1343" s="49">
        <v>6.6792289178436004</v>
      </c>
      <c r="I1343" s="49">
        <v>6.3946107014968154</v>
      </c>
      <c r="J1343" s="49">
        <v>6.1148381065601152</v>
      </c>
      <c r="K1343" s="49">
        <v>5.8388818084128973</v>
      </c>
      <c r="L1343" s="49">
        <v>5.5659202489756714</v>
      </c>
      <c r="M1343" s="49">
        <v>5.4191976383478906</v>
      </c>
      <c r="N1343" s="49">
        <v>5.287007402362903</v>
      </c>
      <c r="O1343" s="49">
        <v>5.1641783140424176</v>
      </c>
      <c r="P1343" s="49">
        <v>5.0485907235915892</v>
      </c>
      <c r="Q1343" s="49">
        <v>4.9389469239057453</v>
      </c>
      <c r="R1343" s="49">
        <v>4.8348542073471732</v>
      </c>
      <c r="S1343" s="49">
        <v>4.7341083006144888</v>
      </c>
      <c r="T1343" s="49">
        <v>4.6369254925688104</v>
      </c>
      <c r="U1343" s="49">
        <v>4.5436357009828896</v>
      </c>
      <c r="V1343" s="49">
        <v>4.4513649438629228</v>
      </c>
      <c r="W1343" s="49">
        <v>4.3516012426387851</v>
      </c>
      <c r="X1343" s="49">
        <v>4.2543286202085548</v>
      </c>
      <c r="Y1343" s="49">
        <v>4.1607141703238444</v>
      </c>
      <c r="Z1343" s="49">
        <v>4.0730553487840444</v>
      </c>
      <c r="AA1343" s="49">
        <v>3.9587635754280148</v>
      </c>
      <c r="AB1343" s="49">
        <v>3.869322931503159</v>
      </c>
      <c r="AC1343" s="49">
        <v>3.78234237644239</v>
      </c>
      <c r="AD1343" s="49">
        <v>3.6974734191443761</v>
      </c>
      <c r="AE1343" s="49">
        <v>3.6144293974079562</v>
      </c>
      <c r="AF1343" s="50">
        <v>3.5329715968282231</v>
      </c>
    </row>
    <row r="1344" spans="1:32">
      <c r="A1344" s="49" t="s">
        <v>1659</v>
      </c>
      <c r="B1344" s="49">
        <v>8.7508468623112865</v>
      </c>
      <c r="C1344" s="49">
        <v>8.1581151885088001</v>
      </c>
      <c r="D1344" s="49">
        <v>7.610827859373245</v>
      </c>
      <c r="E1344" s="49">
        <v>7.0938878231157894</v>
      </c>
      <c r="F1344" s="49">
        <v>6.5976759081642271</v>
      </c>
      <c r="G1344" s="49">
        <v>6.1156712862583724</v>
      </c>
      <c r="H1344" s="49">
        <v>5.6432244311683126</v>
      </c>
      <c r="I1344" s="49">
        <v>5.1768746466154614</v>
      </c>
      <c r="J1344" s="49">
        <v>4.7139469440107424</v>
      </c>
      <c r="K1344" s="49">
        <v>4.2523018900535501</v>
      </c>
      <c r="L1344" s="49">
        <v>3.790173795023863</v>
      </c>
      <c r="M1344" s="49">
        <v>3.6876681895817578</v>
      </c>
      <c r="N1344" s="49">
        <v>3.5923102027542191</v>
      </c>
      <c r="O1344" s="49">
        <v>3.5016968323954791</v>
      </c>
      <c r="P1344" s="49">
        <v>3.415391968758287</v>
      </c>
      <c r="Q1344" s="49">
        <v>3.3318660251038978</v>
      </c>
      <c r="R1344" s="49">
        <v>3.250190787218366</v>
      </c>
      <c r="S1344" s="49">
        <v>3.172307713020484</v>
      </c>
      <c r="T1344" s="49">
        <v>3.0968121387060452</v>
      </c>
      <c r="U1344" s="49">
        <v>3.0239407519440249</v>
      </c>
      <c r="V1344" s="49">
        <v>2.95255560519746</v>
      </c>
      <c r="W1344" s="49">
        <v>2.8802389412532179</v>
      </c>
      <c r="X1344" s="49">
        <v>2.8087155323531898</v>
      </c>
      <c r="Y1344" s="49">
        <v>2.7397074114295772</v>
      </c>
      <c r="Z1344" s="49">
        <v>2.6795613750622631</v>
      </c>
      <c r="AA1344" s="49">
        <v>2.580663414356744</v>
      </c>
      <c r="AB1344" s="49">
        <v>2.5134095818698778</v>
      </c>
      <c r="AC1344" s="49">
        <v>2.4484296818245621</v>
      </c>
      <c r="AD1344" s="49">
        <v>2.3854647770267019</v>
      </c>
      <c r="AE1344" s="49">
        <v>2.3242978419101781</v>
      </c>
      <c r="AF1344" s="50">
        <v>2.26474535252922</v>
      </c>
    </row>
    <row r="1345" spans="1:32">
      <c r="A1345" s="49" t="s">
        <v>1660</v>
      </c>
      <c r="B1345" s="49">
        <v>12.456378769593529</v>
      </c>
      <c r="C1345" s="49">
        <v>11.764550311083701</v>
      </c>
      <c r="D1345" s="49">
        <v>11.11404873514215</v>
      </c>
      <c r="E1345" s="49">
        <v>10.491982334428879</v>
      </c>
      <c r="F1345" s="49">
        <v>9.8900432883506912</v>
      </c>
      <c r="G1345" s="49">
        <v>9.3025557763027749</v>
      </c>
      <c r="H1345" s="49">
        <v>8.7254564075986085</v>
      </c>
      <c r="I1345" s="49">
        <v>8.1557208064813747</v>
      </c>
      <c r="J1345" s="49">
        <v>7.5910216678719262</v>
      </c>
      <c r="K1345" s="49">
        <v>7.0295148806586818</v>
      </c>
      <c r="L1345" s="49">
        <v>6.4697003282572112</v>
      </c>
      <c r="M1345" s="49">
        <v>6.2832051304956948</v>
      </c>
      <c r="N1345" s="49">
        <v>6.1039603303565304</v>
      </c>
      <c r="O1345" s="49">
        <v>5.9294564029833676</v>
      </c>
      <c r="P1345" s="49">
        <v>5.7592499465383744</v>
      </c>
      <c r="Q1345" s="49">
        <v>5.5917236330876676</v>
      </c>
      <c r="R1345" s="49">
        <v>5.4258908441625113</v>
      </c>
      <c r="S1345" s="49">
        <v>5.2638273044490713</v>
      </c>
      <c r="T1345" s="49">
        <v>5.1040348739866079</v>
      </c>
      <c r="U1345" s="49">
        <v>4.9467657460061023</v>
      </c>
      <c r="V1345" s="49">
        <v>4.7907999981290654</v>
      </c>
      <c r="W1345" s="49">
        <v>4.6370055038406068</v>
      </c>
      <c r="X1345" s="49">
        <v>4.4831168437725584</v>
      </c>
      <c r="Y1345" s="49">
        <v>4.3309409647760972</v>
      </c>
      <c r="Z1345" s="49">
        <v>4.1871504600355607</v>
      </c>
      <c r="AA1345" s="49">
        <v>4.0013607626245378</v>
      </c>
      <c r="AB1345" s="49">
        <v>3.8480856391347369</v>
      </c>
      <c r="AC1345" s="49">
        <v>3.696152734838972</v>
      </c>
      <c r="AD1345" s="49">
        <v>3.5452448153848688</v>
      </c>
      <c r="AE1345" s="49">
        <v>3.395088784206016</v>
      </c>
      <c r="AF1345" s="50">
        <v>3.245446843980873</v>
      </c>
    </row>
    <row r="1346" spans="1:32" hidden="1">
      <c r="A1346" s="49" t="s">
        <v>1661</v>
      </c>
      <c r="B1346" s="49">
        <v>4.2683009174157096</v>
      </c>
      <c r="C1346" s="49">
        <v>4.1428795300070176</v>
      </c>
      <c r="D1346" s="49">
        <v>4.031963805634927</v>
      </c>
      <c r="E1346" s="49">
        <v>3.932373502095218</v>
      </c>
      <c r="F1346" s="49">
        <v>3.841854924582377</v>
      </c>
      <c r="G1346" s="49">
        <v>3.75875619891035</v>
      </c>
      <c r="H1346" s="49">
        <v>3.6818325821196898</v>
      </c>
      <c r="I1346" s="49">
        <v>3.6101241638954908</v>
      </c>
      <c r="J1346" s="49">
        <v>3.542876009473189</v>
      </c>
      <c r="K1346" s="49">
        <v>3.4794842834271038</v>
      </c>
      <c r="L1346" s="49">
        <v>3.419458870763775</v>
      </c>
      <c r="M1346" s="49">
        <v>3.329260951155625</v>
      </c>
      <c r="N1346" s="49">
        <v>3.258423059153797</v>
      </c>
      <c r="O1346" s="49">
        <v>3.1900998730907291</v>
      </c>
      <c r="P1346" s="49">
        <v>3.124395861921375</v>
      </c>
      <c r="Q1346" s="49">
        <v>3.0618745208672631</v>
      </c>
      <c r="R1346" s="49">
        <v>3.0006994662364468</v>
      </c>
      <c r="S1346" s="49">
        <v>2.941147100162818</v>
      </c>
      <c r="T1346" s="49">
        <v>2.8863257152950319</v>
      </c>
      <c r="U1346" s="49">
        <v>2.831209147392197</v>
      </c>
      <c r="V1346" s="49">
        <v>2.7761592999591551</v>
      </c>
      <c r="W1346" s="49">
        <v>2.7283664570740598</v>
      </c>
      <c r="X1346" s="49">
        <v>2.682629659187227</v>
      </c>
      <c r="Y1346" s="49">
        <v>2.6379801189331218</v>
      </c>
      <c r="Z1346" s="49">
        <v>2.5993467578216221</v>
      </c>
      <c r="AA1346" s="49">
        <v>2.51702029258586</v>
      </c>
      <c r="AB1346" s="49">
        <v>2.469443779273564</v>
      </c>
      <c r="AC1346" s="49">
        <v>2.4235079505653681</v>
      </c>
      <c r="AD1346" s="49">
        <v>2.379067084773431</v>
      </c>
      <c r="AE1346" s="49">
        <v>2.335994002690724</v>
      </c>
      <c r="AF1346" s="50">
        <v>2.294177030701138</v>
      </c>
    </row>
    <row r="1347" spans="1:32" hidden="1">
      <c r="A1347" s="49" t="s">
        <v>1662</v>
      </c>
      <c r="B1347" s="49">
        <v>5.6564947208544876</v>
      </c>
      <c r="C1347" s="49">
        <v>5.489775230207516</v>
      </c>
      <c r="D1347" s="49">
        <v>5.342514053783443</v>
      </c>
      <c r="E1347" s="49">
        <v>5.2104426636966643</v>
      </c>
      <c r="F1347" s="49">
        <v>5.0905361364130517</v>
      </c>
      <c r="G1347" s="49">
        <v>4.9805773123429731</v>
      </c>
      <c r="H1347" s="49">
        <v>4.8788954871144732</v>
      </c>
      <c r="I1347" s="49">
        <v>4.7842022636949668</v>
      </c>
      <c r="J1347" s="49">
        <v>4.6954843684859666</v>
      </c>
      <c r="K1347" s="49">
        <v>4.6119313384965501</v>
      </c>
      <c r="L1347" s="49">
        <v>4.5328853509978746</v>
      </c>
      <c r="M1347" s="49">
        <v>4.4134762635105691</v>
      </c>
      <c r="N1347" s="49">
        <v>4.3200292216834688</v>
      </c>
      <c r="O1347" s="49">
        <v>4.2299477681536706</v>
      </c>
      <c r="P1347" s="49">
        <v>4.1433728476427909</v>
      </c>
      <c r="Q1347" s="49">
        <v>4.0610614450302487</v>
      </c>
      <c r="R1347" s="49">
        <v>3.9805500397715261</v>
      </c>
      <c r="S1347" s="49">
        <v>3.9022100469631988</v>
      </c>
      <c r="T1347" s="49">
        <v>3.830214102767417</v>
      </c>
      <c r="U1347" s="49">
        <v>3.757816829189264</v>
      </c>
      <c r="V1347" s="49">
        <v>3.6855040211581498</v>
      </c>
      <c r="W1347" s="49">
        <v>3.6229356380958868</v>
      </c>
      <c r="X1347" s="49">
        <v>3.5631031911104798</v>
      </c>
      <c r="Y1347" s="49">
        <v>3.5047059412598061</v>
      </c>
      <c r="Z1347" s="49">
        <v>3.4543592013993059</v>
      </c>
      <c r="AA1347" s="49">
        <v>3.3453463188100621</v>
      </c>
      <c r="AB1347" s="49">
        <v>3.282950466209158</v>
      </c>
      <c r="AC1347" s="49">
        <v>3.2227325661521911</v>
      </c>
      <c r="AD1347" s="49">
        <v>3.1644966895012012</v>
      </c>
      <c r="AE1347" s="49">
        <v>3.1080718039096729</v>
      </c>
      <c r="AF1347" s="50">
        <v>3.053307693757811</v>
      </c>
    </row>
    <row r="1348" spans="1:32" hidden="1">
      <c r="A1348" s="49" t="s">
        <v>1663</v>
      </c>
      <c r="B1348" s="49">
        <v>6.012840916213773</v>
      </c>
      <c r="C1348" s="49">
        <v>5.7952857403693274</v>
      </c>
      <c r="D1348" s="49">
        <v>5.6133582175872734</v>
      </c>
      <c r="E1348" s="49">
        <v>5.456760320818737</v>
      </c>
      <c r="F1348" s="49">
        <v>5.319040490380579</v>
      </c>
      <c r="G1348" s="49">
        <v>5.1959028109163308</v>
      </c>
      <c r="H1348" s="49">
        <v>5.0843498850359889</v>
      </c>
      <c r="I1348" s="49">
        <v>4.9822114636371619</v>
      </c>
      <c r="J1348" s="49">
        <v>4.8878682176809782</v>
      </c>
      <c r="K1348" s="49">
        <v>4.8000813865069691</v>
      </c>
      <c r="L1348" s="49">
        <v>4.7178832161199526</v>
      </c>
      <c r="M1348" s="49">
        <v>4.5630484040543324</v>
      </c>
      <c r="N1348" s="49">
        <v>4.4289629429068196</v>
      </c>
      <c r="O1348" s="49">
        <v>4.3084146467565576</v>
      </c>
      <c r="P1348" s="49">
        <v>4.1983811212771904</v>
      </c>
      <c r="Q1348" s="49">
        <v>4.0969914022983778</v>
      </c>
      <c r="R1348" s="49">
        <v>4.0035895829461277</v>
      </c>
      <c r="S1348" s="49">
        <v>3.915227973031691</v>
      </c>
      <c r="T1348" s="49">
        <v>3.832101471211466</v>
      </c>
      <c r="U1348" s="49">
        <v>3.7545460727556601</v>
      </c>
      <c r="V1348" s="49">
        <v>3.6788677116288282</v>
      </c>
      <c r="W1348" s="49">
        <v>3.5932483382151492</v>
      </c>
      <c r="X1348" s="49">
        <v>3.5115979097158809</v>
      </c>
      <c r="Y1348" s="49">
        <v>3.4353026442045311</v>
      </c>
      <c r="Z1348" s="49">
        <v>3.367113712788826</v>
      </c>
      <c r="AA1348" s="49">
        <v>3.2670432274327261</v>
      </c>
      <c r="AB1348" s="49">
        <v>3.198238474665247</v>
      </c>
      <c r="AC1348" s="49">
        <v>3.1331238486896931</v>
      </c>
      <c r="AD1348" s="49">
        <v>3.0712332930450441</v>
      </c>
      <c r="AE1348" s="49">
        <v>3.0121845356008889</v>
      </c>
      <c r="AF1348" s="50">
        <v>2.9556601944887579</v>
      </c>
    </row>
    <row r="1349" spans="1:32" hidden="1">
      <c r="A1349" s="49" t="s">
        <v>1664</v>
      </c>
      <c r="B1349" s="49">
        <v>8.2238169838267634</v>
      </c>
      <c r="C1349" s="49">
        <v>7.9228816234096637</v>
      </c>
      <c r="D1349" s="49">
        <v>7.6720864278215402</v>
      </c>
      <c r="E1349" s="49">
        <v>7.45693115051973</v>
      </c>
      <c r="F1349" s="49">
        <v>7.2683316370357067</v>
      </c>
      <c r="G1349" s="49">
        <v>7.1002390361524004</v>
      </c>
      <c r="H1349" s="49">
        <v>6.9484329079166782</v>
      </c>
      <c r="I1349" s="49">
        <v>6.809857501931293</v>
      </c>
      <c r="J1349" s="49">
        <v>6.6822328078244171</v>
      </c>
      <c r="K1349" s="49">
        <v>6.5638146871748404</v>
      </c>
      <c r="L1349" s="49">
        <v>6.4532406020344331</v>
      </c>
      <c r="M1349" s="49">
        <v>6.2409104791421166</v>
      </c>
      <c r="N1349" s="49">
        <v>6.0577366041510583</v>
      </c>
      <c r="O1349" s="49">
        <v>5.8935715256453776</v>
      </c>
      <c r="P1349" s="49">
        <v>5.744164644522332</v>
      </c>
      <c r="Q1349" s="49">
        <v>5.6068854994336181</v>
      </c>
      <c r="R1349" s="49">
        <v>5.4808142317727606</v>
      </c>
      <c r="S1349" s="49">
        <v>5.3618017956767599</v>
      </c>
      <c r="T1349" s="49">
        <v>5.2501253750984773</v>
      </c>
      <c r="U1349" s="49">
        <v>5.1462611131927396</v>
      </c>
      <c r="V1349" s="49">
        <v>5.0450057211861203</v>
      </c>
      <c r="W1349" s="49">
        <v>4.9296014158541919</v>
      </c>
      <c r="X1349" s="49">
        <v>4.8197628822389564</v>
      </c>
      <c r="Y1349" s="49">
        <v>4.7174467876097816</v>
      </c>
      <c r="Z1349" s="49">
        <v>4.6265353792584669</v>
      </c>
      <c r="AA1349" s="49">
        <v>4.4906430980870899</v>
      </c>
      <c r="AB1349" s="49">
        <v>4.3988136034492742</v>
      </c>
      <c r="AC1349" s="49">
        <v>4.3121674335860396</v>
      </c>
      <c r="AD1349" s="49">
        <v>4.2300494317569104</v>
      </c>
      <c r="AE1349" s="49">
        <v>4.1519223437601909</v>
      </c>
      <c r="AF1349" s="50">
        <v>4.077340226818829</v>
      </c>
    </row>
    <row r="1350" spans="1:32" hidden="1">
      <c r="A1350" s="49" t="s">
        <v>1665</v>
      </c>
      <c r="B1350" s="49">
        <v>2.7256910248703932</v>
      </c>
      <c r="C1350" s="49">
        <v>2.590608660195683</v>
      </c>
      <c r="D1350" s="49">
        <v>2.4770912804054279</v>
      </c>
      <c r="E1350" s="49">
        <v>2.378836349820026</v>
      </c>
      <c r="F1350" s="49">
        <v>2.291887096369126</v>
      </c>
      <c r="G1350" s="49">
        <v>2.2136132462421538</v>
      </c>
      <c r="H1350" s="49">
        <v>2.1421866806904881</v>
      </c>
      <c r="I1350" s="49">
        <v>2.0762905957290938</v>
      </c>
      <c r="J1350" s="49">
        <v>2.014948275356772</v>
      </c>
      <c r="K1350" s="49">
        <v>1.957417285014559</v>
      </c>
      <c r="L1350" s="49">
        <v>1.903121411380388</v>
      </c>
      <c r="M1350" s="49">
        <v>1.83850297525437</v>
      </c>
      <c r="N1350" s="49">
        <v>1.7784833155246831</v>
      </c>
      <c r="O1350" s="49">
        <v>1.7216197429160469</v>
      </c>
      <c r="P1350" s="49">
        <v>1.667622513888551</v>
      </c>
      <c r="Q1350" s="49">
        <v>1.615581482884173</v>
      </c>
      <c r="R1350" s="49">
        <v>1.564943770759271</v>
      </c>
      <c r="S1350" s="49">
        <v>1.516793112570116</v>
      </c>
      <c r="T1350" s="49">
        <v>1.47030567853405</v>
      </c>
      <c r="U1350" s="49">
        <v>1.425594383223771</v>
      </c>
      <c r="V1350" s="49">
        <v>1.381999975503611</v>
      </c>
      <c r="W1350" s="49">
        <v>1.338199460488589</v>
      </c>
      <c r="X1350" s="49">
        <v>1.295097554521641</v>
      </c>
      <c r="Y1350" s="49">
        <v>1.2536402944991829</v>
      </c>
      <c r="Z1350" s="49">
        <v>1.2173136768941211</v>
      </c>
      <c r="AA1350" s="49">
        <v>1.159863870228774</v>
      </c>
      <c r="AB1350" s="49">
        <v>1.120111517893891</v>
      </c>
      <c r="AC1350" s="49">
        <v>1.081821257669098</v>
      </c>
      <c r="AD1350" s="49">
        <v>1.044835750078323</v>
      </c>
      <c r="AE1350" s="49">
        <v>1.00902268085453</v>
      </c>
      <c r="AF1350" s="50">
        <v>0.97426976323644587</v>
      </c>
    </row>
    <row r="1351" spans="1:32" hidden="1">
      <c r="A1351" s="49" t="s">
        <v>1666</v>
      </c>
      <c r="B1351" s="49">
        <v>2.8209814043433541</v>
      </c>
      <c r="C1351" s="49">
        <v>2.6807810126646769</v>
      </c>
      <c r="D1351" s="49">
        <v>2.5629871575721288</v>
      </c>
      <c r="E1351" s="49">
        <v>2.461054211984615</v>
      </c>
      <c r="F1351" s="49">
        <v>2.37087296211716</v>
      </c>
      <c r="G1351" s="49">
        <v>2.2897118922171771</v>
      </c>
      <c r="H1351" s="49">
        <v>2.2156725661829668</v>
      </c>
      <c r="I1351" s="49">
        <v>2.1473875517069638</v>
      </c>
      <c r="J1351" s="49">
        <v>2.0838425850009328</v>
      </c>
      <c r="K1351" s="49">
        <v>2.0242666845026962</v>
      </c>
      <c r="L1351" s="49">
        <v>1.9680614688428151</v>
      </c>
      <c r="M1351" s="49">
        <v>1.901175139388366</v>
      </c>
      <c r="N1351" s="49">
        <v>1.839078326521453</v>
      </c>
      <c r="O1351" s="49">
        <v>1.7802669863086349</v>
      </c>
      <c r="P1351" s="49">
        <v>1.72443906480506</v>
      </c>
      <c r="Q1351" s="49">
        <v>1.670645756897565</v>
      </c>
      <c r="R1351" s="49">
        <v>1.618310730613874</v>
      </c>
      <c r="S1351" s="49">
        <v>1.5685637882567991</v>
      </c>
      <c r="T1351" s="49">
        <v>1.5205461353135219</v>
      </c>
      <c r="U1351" s="49">
        <v>1.4743755133932119</v>
      </c>
      <c r="V1351" s="49">
        <v>1.4293647226375601</v>
      </c>
      <c r="W1351" s="49">
        <v>1.384153281053647</v>
      </c>
      <c r="X1351" s="49">
        <v>1.339660670455648</v>
      </c>
      <c r="Y1351" s="49">
        <v>1.296872366062775</v>
      </c>
      <c r="Z1351" s="49">
        <v>1.2594186007964669</v>
      </c>
      <c r="AA1351" s="49">
        <v>1.1999564460377521</v>
      </c>
      <c r="AB1351" s="49">
        <v>1.1589181608379759</v>
      </c>
      <c r="AC1351" s="49">
        <v>1.11939256514404</v>
      </c>
      <c r="AD1351" s="49">
        <v>1.0812152393096599</v>
      </c>
      <c r="AE1351" s="49">
        <v>1.044247924290018</v>
      </c>
      <c r="AF1351" s="50">
        <v>1.0083732972568979</v>
      </c>
    </row>
    <row r="1352" spans="1:32" hidden="1">
      <c r="A1352" s="49" t="s">
        <v>1667</v>
      </c>
      <c r="B1352" s="49">
        <v>3.000656966227079</v>
      </c>
      <c r="C1352" s="49">
        <v>2.850608333948347</v>
      </c>
      <c r="D1352" s="49">
        <v>2.7246473109083649</v>
      </c>
      <c r="E1352" s="49">
        <v>2.61573789144862</v>
      </c>
      <c r="F1352" s="49">
        <v>2.5194631363800561</v>
      </c>
      <c r="G1352" s="49">
        <v>2.432887046088656</v>
      </c>
      <c r="H1352" s="49">
        <v>2.3539691046859561</v>
      </c>
      <c r="I1352" s="49">
        <v>2.281239560614317</v>
      </c>
      <c r="J1352" s="49">
        <v>2.213608265123908</v>
      </c>
      <c r="K1352" s="49">
        <v>2.1502465541741009</v>
      </c>
      <c r="L1352" s="49">
        <v>2.090511273154946</v>
      </c>
      <c r="M1352" s="49">
        <v>2.0193474069342372</v>
      </c>
      <c r="N1352" s="49">
        <v>1.9533355859442949</v>
      </c>
      <c r="O1352" s="49">
        <v>1.890854457230416</v>
      </c>
      <c r="P1352" s="49">
        <v>1.83157789997906</v>
      </c>
      <c r="Q1352" s="49">
        <v>1.7744834522835811</v>
      </c>
      <c r="R1352" s="49">
        <v>1.718950153678394</v>
      </c>
      <c r="S1352" s="49">
        <v>1.666194205989423</v>
      </c>
      <c r="T1352" s="49">
        <v>1.615290494450901</v>
      </c>
      <c r="U1352" s="49">
        <v>1.5663654526340161</v>
      </c>
      <c r="V1352" s="49">
        <v>1.518679100813324</v>
      </c>
      <c r="W1352" s="49">
        <v>1.4707638558878879</v>
      </c>
      <c r="X1352" s="49">
        <v>1.4236147989923711</v>
      </c>
      <c r="Y1352" s="49">
        <v>1.3782925605672141</v>
      </c>
      <c r="Z1352" s="49">
        <v>1.338703822316716</v>
      </c>
      <c r="AA1352" s="49">
        <v>1.2754237077433921</v>
      </c>
      <c r="AB1352" s="49">
        <v>1.2319634658787431</v>
      </c>
      <c r="AC1352" s="49">
        <v>1.190123922248201</v>
      </c>
      <c r="AD1352" s="49">
        <v>1.1497281246319391</v>
      </c>
      <c r="AE1352" s="49">
        <v>1.1106272867299141</v>
      </c>
      <c r="AF1352" s="50">
        <v>1.072695163041727</v>
      </c>
    </row>
    <row r="1353" spans="1:32" hidden="1">
      <c r="A1353" s="49" t="s">
        <v>1668</v>
      </c>
      <c r="B1353" s="49">
        <v>3.2584936053925531</v>
      </c>
      <c r="C1353" s="49">
        <v>3.0943649904715809</v>
      </c>
      <c r="D1353" s="49">
        <v>2.9567208904167019</v>
      </c>
      <c r="E1353" s="49">
        <v>2.837825299064332</v>
      </c>
      <c r="F1353" s="49">
        <v>2.7328218997419138</v>
      </c>
      <c r="G1353" s="49">
        <v>2.6384826611232239</v>
      </c>
      <c r="H1353" s="49">
        <v>2.5525641182680401</v>
      </c>
      <c r="I1353" s="49">
        <v>2.473450341864964</v>
      </c>
      <c r="J1353" s="49">
        <v>2.399942757387926</v>
      </c>
      <c r="K1353" s="49">
        <v>2.3311302764429378</v>
      </c>
      <c r="L1353" s="49">
        <v>2.2663057642781288</v>
      </c>
      <c r="M1353" s="49">
        <v>2.1890114854624021</v>
      </c>
      <c r="N1353" s="49">
        <v>2.1173762064631121</v>
      </c>
      <c r="O1353" s="49">
        <v>2.0496171184678542</v>
      </c>
      <c r="P1353" s="49">
        <v>1.9853768467479369</v>
      </c>
      <c r="Q1353" s="49">
        <v>1.923530631418426</v>
      </c>
      <c r="R1353" s="49">
        <v>1.863395330568719</v>
      </c>
      <c r="S1353" s="49">
        <v>1.8063119971238071</v>
      </c>
      <c r="T1353" s="49">
        <v>1.7512623516328849</v>
      </c>
      <c r="U1353" s="49">
        <v>1.69838668449081</v>
      </c>
      <c r="V1353" s="49">
        <v>1.6468700413998589</v>
      </c>
      <c r="W1353" s="49">
        <v>1.595097994455664</v>
      </c>
      <c r="X1353" s="49">
        <v>1.544154659783546</v>
      </c>
      <c r="Y1353" s="49">
        <v>1.495208587866441</v>
      </c>
      <c r="Z1353" s="49">
        <v>1.4525623732546959</v>
      </c>
      <c r="AA1353" s="49">
        <v>1.383805475912353</v>
      </c>
      <c r="AB1353" s="49">
        <v>1.3368658613951041</v>
      </c>
      <c r="AC1353" s="49">
        <v>1.29169450483382</v>
      </c>
      <c r="AD1353" s="49">
        <v>1.2480957422849031</v>
      </c>
      <c r="AE1353" s="49">
        <v>1.205905064849806</v>
      </c>
      <c r="AF1353" s="50">
        <v>1.1649828964182951</v>
      </c>
    </row>
    <row r="1354" spans="1:32" hidden="1">
      <c r="A1354" s="49" t="s">
        <v>1669</v>
      </c>
      <c r="B1354" s="49">
        <v>5.4579552564420188</v>
      </c>
      <c r="C1354" s="49">
        <v>5.2116841087105499</v>
      </c>
      <c r="D1354" s="49">
        <v>4.9777266577500443</v>
      </c>
      <c r="E1354" s="49">
        <v>4.7528003449155598</v>
      </c>
      <c r="F1354" s="49">
        <v>4.5345372338124701</v>
      </c>
      <c r="G1354" s="49">
        <v>4.321161808958105</v>
      </c>
      <c r="H1354" s="49">
        <v>4.1112973980444583</v>
      </c>
      <c r="I1354" s="49">
        <v>3.9038442395301902</v>
      </c>
      <c r="J1354" s="49">
        <v>3.6978995698700059</v>
      </c>
      <c r="K1354" s="49">
        <v>3.4927034336657869</v>
      </c>
      <c r="L1354" s="49">
        <v>3.2876008184286971</v>
      </c>
      <c r="M1354" s="49">
        <v>3.2148844221589772</v>
      </c>
      <c r="N1354" s="49">
        <v>3.1585188252320129</v>
      </c>
      <c r="O1354" s="49">
        <v>3.1039513337593951</v>
      </c>
      <c r="P1354" s="49">
        <v>3.0512976592229961</v>
      </c>
      <c r="Q1354" s="49">
        <v>3.0010784649716702</v>
      </c>
      <c r="R1354" s="49">
        <v>2.951702239502239</v>
      </c>
      <c r="S1354" s="49">
        <v>2.9034273446093479</v>
      </c>
      <c r="T1354" s="49">
        <v>2.8590313824043179</v>
      </c>
      <c r="U1354" s="49">
        <v>2.8140766383014348</v>
      </c>
      <c r="V1354" s="49">
        <v>2.7688859332211089</v>
      </c>
      <c r="W1354" s="49">
        <v>2.7297779343880642</v>
      </c>
      <c r="X1354" s="49">
        <v>2.6922772737659701</v>
      </c>
      <c r="Y1354" s="49">
        <v>2.6555284555302099</v>
      </c>
      <c r="Z1354" s="49">
        <v>2.624003385586116</v>
      </c>
      <c r="AA1354" s="49">
        <v>2.5526267252413142</v>
      </c>
      <c r="AB1354" s="49">
        <v>2.5124688823536698</v>
      </c>
      <c r="AC1354" s="49">
        <v>2.47357796371376</v>
      </c>
      <c r="AD1354" s="49">
        <v>2.4358356332639932</v>
      </c>
      <c r="AE1354" s="49">
        <v>2.3991389550307609</v>
      </c>
      <c r="AF1354" s="50">
        <v>2.3633978550007662</v>
      </c>
    </row>
    <row r="1355" spans="1:32" hidden="1">
      <c r="A1355" s="49" t="s">
        <v>1670</v>
      </c>
      <c r="B1355" s="49">
        <v>6.9811049048895679</v>
      </c>
      <c r="C1355" s="49">
        <v>6.6754674276002932</v>
      </c>
      <c r="D1355" s="49">
        <v>6.386345540820594</v>
      </c>
      <c r="E1355" s="49">
        <v>6.1092958379574318</v>
      </c>
      <c r="F1355" s="49">
        <v>5.8411053661115284</v>
      </c>
      <c r="G1355" s="49">
        <v>5.5793569785446806</v>
      </c>
      <c r="H1355" s="49">
        <v>5.3221680615315048</v>
      </c>
      <c r="I1355" s="49">
        <v>5.068025810294281</v>
      </c>
      <c r="J1355" s="49">
        <v>4.8156791067647537</v>
      </c>
      <c r="K1355" s="49">
        <v>4.5640650217992604</v>
      </c>
      <c r="L1355" s="49">
        <v>4.3122572640100314</v>
      </c>
      <c r="M1355" s="49">
        <v>4.2166920828966941</v>
      </c>
      <c r="N1355" s="49">
        <v>4.1431741156123332</v>
      </c>
      <c r="O1355" s="49">
        <v>4.0720685630254447</v>
      </c>
      <c r="P1355" s="49">
        <v>4.0035307693381181</v>
      </c>
      <c r="Q1355" s="49">
        <v>3.9382620374578559</v>
      </c>
      <c r="R1355" s="49">
        <v>3.8741155780364358</v>
      </c>
      <c r="S1355" s="49">
        <v>3.811439397787324</v>
      </c>
      <c r="T1355" s="49">
        <v>3.753977126200474</v>
      </c>
      <c r="U1355" s="49">
        <v>3.6957459313397378</v>
      </c>
      <c r="V1355" s="49">
        <v>3.6371812072659941</v>
      </c>
      <c r="W1355" s="49">
        <v>3.5868490744187991</v>
      </c>
      <c r="X1355" s="49">
        <v>3.538661267968175</v>
      </c>
      <c r="Y1355" s="49">
        <v>3.4914643840446948</v>
      </c>
      <c r="Z1355" s="49">
        <v>3.4512808734105742</v>
      </c>
      <c r="AA1355" s="49">
        <v>3.3574068528218421</v>
      </c>
      <c r="AB1355" s="49">
        <v>3.3055589130569589</v>
      </c>
      <c r="AC1355" s="49">
        <v>3.2553955273575088</v>
      </c>
      <c r="AD1355" s="49">
        <v>3.206756545248695</v>
      </c>
      <c r="AE1355" s="49">
        <v>3.1595026177374872</v>
      </c>
      <c r="AF1355" s="50">
        <v>3.1135117684566338</v>
      </c>
    </row>
    <row r="1356" spans="1:32" hidden="1">
      <c r="A1356" s="49" t="s">
        <v>1671</v>
      </c>
      <c r="B1356" s="49">
        <v>7.1030143806797952</v>
      </c>
      <c r="C1356" s="49">
        <v>6.7614330182138929</v>
      </c>
      <c r="D1356" s="49">
        <v>6.4516410391511352</v>
      </c>
      <c r="E1356" s="49">
        <v>6.1637435574646648</v>
      </c>
      <c r="F1356" s="49">
        <v>5.8914861440365636</v>
      </c>
      <c r="G1356" s="49">
        <v>5.6306544254028568</v>
      </c>
      <c r="H1356" s="49">
        <v>5.3782618109770297</v>
      </c>
      <c r="I1356" s="49">
        <v>5.1321021613438607</v>
      </c>
      <c r="J1356" s="49">
        <v>4.8904871929910367</v>
      </c>
      <c r="K1356" s="49">
        <v>4.6520841721506034</v>
      </c>
      <c r="L1356" s="49">
        <v>4.4158112145694179</v>
      </c>
      <c r="M1356" s="49">
        <v>4.2909682051201692</v>
      </c>
      <c r="N1356" s="49">
        <v>4.1832218570468518</v>
      </c>
      <c r="O1356" s="49">
        <v>4.0864810313212034</v>
      </c>
      <c r="P1356" s="49">
        <v>3.998228504774048</v>
      </c>
      <c r="Q1356" s="49">
        <v>3.916920087945392</v>
      </c>
      <c r="R1356" s="49">
        <v>3.8420575796339409</v>
      </c>
      <c r="S1356" s="49">
        <v>3.7711130230029082</v>
      </c>
      <c r="T1356" s="49">
        <v>3.7043052323810119</v>
      </c>
      <c r="U1356" s="49">
        <v>3.6419802675567108</v>
      </c>
      <c r="V1356" s="49">
        <v>3.5808978491216998</v>
      </c>
      <c r="W1356" s="49">
        <v>3.5104231090261822</v>
      </c>
      <c r="X1356" s="49">
        <v>3.443039252852734</v>
      </c>
      <c r="Y1356" s="49">
        <v>3.3800260897175618</v>
      </c>
      <c r="Z1356" s="49">
        <v>3.323907719024306</v>
      </c>
      <c r="AA1356" s="49">
        <v>3.238607748940276</v>
      </c>
      <c r="AB1356" s="49">
        <v>3.1811189590602811</v>
      </c>
      <c r="AC1356" s="49">
        <v>3.1266201956297111</v>
      </c>
      <c r="AD1356" s="49">
        <v>3.0747174026201751</v>
      </c>
      <c r="AE1356" s="49">
        <v>3.025088127023988</v>
      </c>
      <c r="AF1356" s="50">
        <v>2.9774653118616552</v>
      </c>
    </row>
    <row r="1357" spans="1:32" hidden="1">
      <c r="A1357" s="49" t="s">
        <v>1672</v>
      </c>
      <c r="B1357" s="49">
        <v>9.1229625854316581</v>
      </c>
      <c r="C1357" s="49">
        <v>8.6983112703723968</v>
      </c>
      <c r="D1357" s="49">
        <v>8.3180953851025166</v>
      </c>
      <c r="E1357" s="49">
        <v>7.9686875604681449</v>
      </c>
      <c r="F1357" s="49">
        <v>7.641486383627341</v>
      </c>
      <c r="G1357" s="49">
        <v>7.3307069284787616</v>
      </c>
      <c r="H1357" s="49">
        <v>7.0322595331883768</v>
      </c>
      <c r="I1357" s="49">
        <v>6.7431324341826642</v>
      </c>
      <c r="J1357" s="49">
        <v>6.461029430805918</v>
      </c>
      <c r="K1357" s="49">
        <v>6.1841459869837241</v>
      </c>
      <c r="L1357" s="49">
        <v>5.9110248440605071</v>
      </c>
      <c r="M1357" s="49">
        <v>5.7417928180591709</v>
      </c>
      <c r="N1357" s="49">
        <v>5.5964881609673309</v>
      </c>
      <c r="O1357" s="49">
        <v>5.466579313768384</v>
      </c>
      <c r="P1357" s="49">
        <v>5.3485408337296807</v>
      </c>
      <c r="Q1357" s="49">
        <v>5.2402101747381051</v>
      </c>
      <c r="R1357" s="49">
        <v>5.1408900288962354</v>
      </c>
      <c r="S1357" s="49">
        <v>5.0470393310316464</v>
      </c>
      <c r="T1357" s="49">
        <v>4.9589650589674097</v>
      </c>
      <c r="U1357" s="49">
        <v>4.8771524934569213</v>
      </c>
      <c r="V1357" s="49">
        <v>4.7970621683700312</v>
      </c>
      <c r="W1357" s="49">
        <v>4.7037730866998384</v>
      </c>
      <c r="X1357" s="49">
        <v>4.6148066740148801</v>
      </c>
      <c r="Y1357" s="49">
        <v>4.5319594081246546</v>
      </c>
      <c r="Z1357" s="49">
        <v>4.4587737814930994</v>
      </c>
      <c r="AA1357" s="49">
        <v>4.344662183093126</v>
      </c>
      <c r="AB1357" s="49">
        <v>4.2695424580024834</v>
      </c>
      <c r="AC1357" s="49">
        <v>4.1986146706451191</v>
      </c>
      <c r="AD1357" s="49">
        <v>4.1313283107325436</v>
      </c>
      <c r="AE1357" s="49">
        <v>4.0672329660945694</v>
      </c>
      <c r="AF1357" s="50">
        <v>4.0059556631003801</v>
      </c>
    </row>
    <row r="1358" spans="1:32" hidden="1">
      <c r="A1358" s="49" t="s">
        <v>1673</v>
      </c>
      <c r="B1358" s="49">
        <v>5.5343502654792953</v>
      </c>
      <c r="C1358" s="49">
        <v>5.1558306880740634</v>
      </c>
      <c r="D1358" s="49">
        <v>4.8007904572166256</v>
      </c>
      <c r="E1358" s="49">
        <v>4.4618302410177337</v>
      </c>
      <c r="F1358" s="49">
        <v>4.1342642241286223</v>
      </c>
      <c r="G1358" s="49">
        <v>3.8149437957531189</v>
      </c>
      <c r="H1358" s="49">
        <v>3.50165127073004</v>
      </c>
      <c r="I1358" s="49">
        <v>3.19276295408023</v>
      </c>
      <c r="J1358" s="49">
        <v>2.8870503822832672</v>
      </c>
      <c r="K1358" s="49">
        <v>2.5835572472015409</v>
      </c>
      <c r="L1358" s="49">
        <v>2.2815200496021739</v>
      </c>
      <c r="M1358" s="49">
        <v>2.2218145191874741</v>
      </c>
      <c r="N1358" s="49">
        <v>2.165858137324518</v>
      </c>
      <c r="O1358" s="49">
        <v>2.1123980142452612</v>
      </c>
      <c r="P1358" s="49">
        <v>2.061205528408725</v>
      </c>
      <c r="Q1358" s="49">
        <v>2.0114836410026768</v>
      </c>
      <c r="R1358" s="49">
        <v>1.96274872096122</v>
      </c>
      <c r="S1358" s="49">
        <v>1.9160092189484541</v>
      </c>
      <c r="T1358" s="49">
        <v>1.870533780108099</v>
      </c>
      <c r="U1358" s="49">
        <v>1.826444496361328</v>
      </c>
      <c r="V1358" s="49">
        <v>1.7831493207120901</v>
      </c>
      <c r="W1358" s="49">
        <v>1.7393831531459321</v>
      </c>
      <c r="X1358" s="49">
        <v>1.696051505480336</v>
      </c>
      <c r="Y1358" s="49">
        <v>1.6540484725004441</v>
      </c>
      <c r="Z1358" s="49">
        <v>1.6166694128459209</v>
      </c>
      <c r="AA1358" s="49">
        <v>1.5591901891979441</v>
      </c>
      <c r="AB1358" s="49">
        <v>1.5181648191958399</v>
      </c>
      <c r="AC1358" s="49">
        <v>1.4783416657716459</v>
      </c>
      <c r="AD1358" s="49">
        <v>1.43958595037385</v>
      </c>
      <c r="AE1358" s="49">
        <v>1.4017846911344549</v>
      </c>
      <c r="AF1358" s="50">
        <v>1.364842329519605</v>
      </c>
    </row>
    <row r="1359" spans="1:32" hidden="1">
      <c r="A1359" s="49" t="s">
        <v>1674</v>
      </c>
      <c r="B1359" s="49">
        <v>5.6880588531092968</v>
      </c>
      <c r="C1359" s="49">
        <v>5.298756205342686</v>
      </c>
      <c r="D1359" s="49">
        <v>4.9339944165339231</v>
      </c>
      <c r="E1359" s="49">
        <v>4.5860360710382029</v>
      </c>
      <c r="F1359" s="49">
        <v>4.2499810016112329</v>
      </c>
      <c r="G1359" s="49">
        <v>3.9225363302251171</v>
      </c>
      <c r="H1359" s="49">
        <v>3.6013825314226819</v>
      </c>
      <c r="I1359" s="49">
        <v>3.2848211213346761</v>
      </c>
      <c r="J1359" s="49">
        <v>2.971566825309476</v>
      </c>
      <c r="K1359" s="49">
        <v>2.6606188803256599</v>
      </c>
      <c r="L1359" s="49">
        <v>2.351178061844001</v>
      </c>
      <c r="M1359" s="49">
        <v>2.28948066446757</v>
      </c>
      <c r="N1359" s="49">
        <v>2.2316950313243171</v>
      </c>
      <c r="O1359" s="49">
        <v>2.176513191787703</v>
      </c>
      <c r="P1359" s="49">
        <v>2.1236959554292199</v>
      </c>
      <c r="Q1359" s="49">
        <v>2.072411482663675</v>
      </c>
      <c r="R1359" s="49">
        <v>2.0221550734150968</v>
      </c>
      <c r="S1359" s="49">
        <v>1.9739778733073901</v>
      </c>
      <c r="T1359" s="49">
        <v>1.9271168706565029</v>
      </c>
      <c r="U1359" s="49">
        <v>1.881698985201534</v>
      </c>
      <c r="V1359" s="49">
        <v>1.837106759705895</v>
      </c>
      <c r="W1359" s="49">
        <v>1.7920231781645299</v>
      </c>
      <c r="X1359" s="49">
        <v>1.747390727331541</v>
      </c>
      <c r="Y1359" s="49">
        <v>1.7041417058745969</v>
      </c>
      <c r="Z1359" s="49">
        <v>1.665712682912269</v>
      </c>
      <c r="AA1359" s="49">
        <v>1.6063218660854739</v>
      </c>
      <c r="AB1359" s="49">
        <v>1.564086511075492</v>
      </c>
      <c r="AC1359" s="49">
        <v>1.523103707744988</v>
      </c>
      <c r="AD1359" s="49">
        <v>1.483233230396328</v>
      </c>
      <c r="AE1359" s="49">
        <v>1.4443575331454259</v>
      </c>
      <c r="AF1359" s="50">
        <v>1.406377199036442</v>
      </c>
    </row>
    <row r="1360" spans="1:32" hidden="1">
      <c r="A1360" s="49" t="s">
        <v>1675</v>
      </c>
      <c r="B1360" s="49">
        <v>5.9758169919891468</v>
      </c>
      <c r="C1360" s="49">
        <v>5.5660511348219268</v>
      </c>
      <c r="D1360" s="49">
        <v>5.1827909397072087</v>
      </c>
      <c r="E1360" s="49">
        <v>4.817719649427894</v>
      </c>
      <c r="F1360" s="49">
        <v>4.4655721866098093</v>
      </c>
      <c r="G1360" s="49">
        <v>4.1228122606479882</v>
      </c>
      <c r="H1360" s="49">
        <v>3.7869505531531829</v>
      </c>
      <c r="I1360" s="49">
        <v>3.456165812299095</v>
      </c>
      <c r="J1360" s="49">
        <v>3.1290813414933041</v>
      </c>
      <c r="K1360" s="49">
        <v>2.8046266001906792</v>
      </c>
      <c r="L1360" s="49">
        <v>2.481947982170293</v>
      </c>
      <c r="M1360" s="49">
        <v>2.416492289713883</v>
      </c>
      <c r="N1360" s="49">
        <v>2.355258417222696</v>
      </c>
      <c r="O1360" s="49">
        <v>2.2968331669228981</v>
      </c>
      <c r="P1360" s="49">
        <v>2.240958333210997</v>
      </c>
      <c r="Q1360" s="49">
        <v>2.1867350717120049</v>
      </c>
      <c r="R1360" s="49">
        <v>2.1336180220172252</v>
      </c>
      <c r="S1360" s="49">
        <v>2.082743591507469</v>
      </c>
      <c r="T1360" s="49">
        <v>2.0332872016836911</v>
      </c>
      <c r="U1360" s="49">
        <v>1.9853862268358149</v>
      </c>
      <c r="V1360" s="49">
        <v>1.9383733082043211</v>
      </c>
      <c r="W1360" s="49">
        <v>1.8908199338294791</v>
      </c>
      <c r="X1360" s="49">
        <v>1.8437496421501891</v>
      </c>
      <c r="Y1360" s="49">
        <v>1.798169729117757</v>
      </c>
      <c r="Z1360" s="49">
        <v>1.7577924547928401</v>
      </c>
      <c r="AA1360" s="49">
        <v>1.6947651739277489</v>
      </c>
      <c r="AB1360" s="49">
        <v>1.650267677766478</v>
      </c>
      <c r="AC1360" s="49">
        <v>1.6071178354008839</v>
      </c>
      <c r="AD1360" s="49">
        <v>1.565163683394869</v>
      </c>
      <c r="AE1360" s="49">
        <v>1.524277838839571</v>
      </c>
      <c r="AF1360" s="50">
        <v>1.4843525675713749</v>
      </c>
    </row>
    <row r="1361" spans="1:32" hidden="1">
      <c r="A1361" s="49" t="s">
        <v>1676</v>
      </c>
      <c r="B1361" s="49">
        <v>6.3826477629430851</v>
      </c>
      <c r="C1361" s="49">
        <v>5.9444457121791308</v>
      </c>
      <c r="D1361" s="49">
        <v>5.5353919688975424</v>
      </c>
      <c r="E1361" s="49">
        <v>5.1463936172003262</v>
      </c>
      <c r="F1361" s="49">
        <v>4.7716971637661132</v>
      </c>
      <c r="G1361" s="49">
        <v>4.4074408819230388</v>
      </c>
      <c r="H1361" s="49">
        <v>4.0509087433825517</v>
      </c>
      <c r="I1361" s="49">
        <v>3.700115833955437</v>
      </c>
      <c r="J1361" s="49">
        <v>3.3535638152027398</v>
      </c>
      <c r="K1361" s="49">
        <v>3.010089519232753</v>
      </c>
      <c r="L1361" s="49">
        <v>2.6687673533791059</v>
      </c>
      <c r="M1361" s="49">
        <v>2.5979422556192109</v>
      </c>
      <c r="N1361" s="49">
        <v>2.531774918117188</v>
      </c>
      <c r="O1361" s="49">
        <v>2.468704559196357</v>
      </c>
      <c r="P1361" s="49">
        <v>2.4084472357699038</v>
      </c>
      <c r="Q1361" s="49">
        <v>2.350009706677068</v>
      </c>
      <c r="R1361" s="49">
        <v>2.2927892504387439</v>
      </c>
      <c r="S1361" s="49">
        <v>2.238044790709111</v>
      </c>
      <c r="T1361" s="49">
        <v>2.1848645233555839</v>
      </c>
      <c r="U1361" s="49">
        <v>2.1334014554447291</v>
      </c>
      <c r="V1361" s="49">
        <v>2.082917148951553</v>
      </c>
      <c r="W1361" s="49">
        <v>2.0318377436418298</v>
      </c>
      <c r="X1361" s="49">
        <v>1.9812879769499341</v>
      </c>
      <c r="Y1361" s="49">
        <v>1.932384332995372</v>
      </c>
      <c r="Z1361" s="49">
        <v>1.889241895863575</v>
      </c>
      <c r="AA1361" s="49">
        <v>1.820987978489123</v>
      </c>
      <c r="AB1361" s="49">
        <v>1.7732669469945599</v>
      </c>
      <c r="AC1361" s="49">
        <v>1.727035010327413</v>
      </c>
      <c r="AD1361" s="49">
        <v>1.682124123211465</v>
      </c>
      <c r="AE1361" s="49">
        <v>1.6383934278060941</v>
      </c>
      <c r="AF1361" s="50">
        <v>1.595723798451292</v>
      </c>
    </row>
    <row r="1362" spans="1:32" hidden="1">
      <c r="A1362" s="49" t="s">
        <v>1677</v>
      </c>
      <c r="B1362" s="49">
        <v>5.3390680113929649</v>
      </c>
      <c r="C1362" s="49">
        <v>5.1816096692415066</v>
      </c>
      <c r="D1362" s="49">
        <v>5.042558317603012</v>
      </c>
      <c r="E1362" s="49">
        <v>4.9178763789906537</v>
      </c>
      <c r="F1362" s="49">
        <v>4.80470260968867</v>
      </c>
      <c r="G1362" s="49">
        <v>4.7009398322886708</v>
      </c>
      <c r="H1362" s="49">
        <v>4.6050077609205573</v>
      </c>
      <c r="I1362" s="49">
        <v>4.5156877324677804</v>
      </c>
      <c r="J1362" s="49">
        <v>4.43202132077099</v>
      </c>
      <c r="K1362" s="49">
        <v>4.353241935771579</v>
      </c>
      <c r="L1362" s="49">
        <v>4.2787273674211992</v>
      </c>
      <c r="M1362" s="49">
        <v>4.166061182764528</v>
      </c>
      <c r="N1362" s="49">
        <v>4.0779502073514688</v>
      </c>
      <c r="O1362" s="49">
        <v>3.993012626882622</v>
      </c>
      <c r="P1362" s="49">
        <v>3.911381146309175</v>
      </c>
      <c r="Q1362" s="49">
        <v>3.8337710439540031</v>
      </c>
      <c r="R1362" s="49">
        <v>3.7578516636782662</v>
      </c>
      <c r="S1362" s="49">
        <v>3.6839739578025519</v>
      </c>
      <c r="T1362" s="49">
        <v>3.616082868487422</v>
      </c>
      <c r="U1362" s="49">
        <v>3.5477995658263421</v>
      </c>
      <c r="V1362" s="49">
        <v>3.47958358385057</v>
      </c>
      <c r="W1362" s="49">
        <v>3.4205438349352839</v>
      </c>
      <c r="X1362" s="49">
        <v>3.364113070501924</v>
      </c>
      <c r="Y1362" s="49">
        <v>3.3090623285072409</v>
      </c>
      <c r="Z1362" s="49">
        <v>3.2616493764758401</v>
      </c>
      <c r="AA1362" s="49">
        <v>3.1587650662193201</v>
      </c>
      <c r="AB1362" s="49">
        <v>3.099995655317008</v>
      </c>
      <c r="AC1362" s="49">
        <v>3.043309683806855</v>
      </c>
      <c r="AD1362" s="49">
        <v>2.9885228040851168</v>
      </c>
      <c r="AE1362" s="49">
        <v>2.935474166719215</v>
      </c>
      <c r="AF1362" s="50">
        <v>2.8840225721677979</v>
      </c>
    </row>
    <row r="1363" spans="1:32" hidden="1">
      <c r="A1363" s="49" t="s">
        <v>1678</v>
      </c>
      <c r="B1363" s="49">
        <v>9.6892945335736478</v>
      </c>
      <c r="C1363" s="49">
        <v>9.334776661007524</v>
      </c>
      <c r="D1363" s="49">
        <v>9.0393135397154012</v>
      </c>
      <c r="E1363" s="49">
        <v>8.7858276945731912</v>
      </c>
      <c r="F1363" s="49">
        <v>8.5636204121615975</v>
      </c>
      <c r="G1363" s="49">
        <v>8.3655677757219102</v>
      </c>
      <c r="H1363" s="49">
        <v>8.1866992554155154</v>
      </c>
      <c r="I1363" s="49">
        <v>8.023416015592213</v>
      </c>
      <c r="J1363" s="49">
        <v>7.8730328335828279</v>
      </c>
      <c r="K1363" s="49">
        <v>7.733495598140979</v>
      </c>
      <c r="L1363" s="49">
        <v>7.603199618527495</v>
      </c>
      <c r="M1363" s="49">
        <v>7.3530479967705498</v>
      </c>
      <c r="N1363" s="49">
        <v>7.1372395113221083</v>
      </c>
      <c r="O1363" s="49">
        <v>6.9438181296114649</v>
      </c>
      <c r="P1363" s="49">
        <v>6.7677748716895287</v>
      </c>
      <c r="Q1363" s="49">
        <v>6.606009665581646</v>
      </c>
      <c r="R1363" s="49">
        <v>6.4574374042706646</v>
      </c>
      <c r="S1363" s="49">
        <v>6.3171707539423032</v>
      </c>
      <c r="T1363" s="49">
        <v>6.1855350523205566</v>
      </c>
      <c r="U1363" s="49">
        <v>6.0630898047956956</v>
      </c>
      <c r="V1363" s="49">
        <v>5.943707799053529</v>
      </c>
      <c r="W1363" s="49">
        <v>5.8077289744707166</v>
      </c>
      <c r="X1363" s="49">
        <v>5.6782865382021974</v>
      </c>
      <c r="Y1363" s="49">
        <v>5.5576822680880529</v>
      </c>
      <c r="Z1363" s="49">
        <v>5.4504835192573431</v>
      </c>
      <c r="AA1363" s="49">
        <v>5.2903284626572686</v>
      </c>
      <c r="AB1363" s="49">
        <v>5.1820148035547229</v>
      </c>
      <c r="AC1363" s="49">
        <v>5.0797812288567936</v>
      </c>
      <c r="AD1363" s="49">
        <v>4.98285545120308</v>
      </c>
      <c r="AE1363" s="49">
        <v>4.8906041085876213</v>
      </c>
      <c r="AF1363" s="50">
        <v>4.8025014315079577</v>
      </c>
    </row>
    <row r="1364" spans="1:32" hidden="1">
      <c r="A1364" s="49" t="s">
        <v>1679</v>
      </c>
      <c r="B1364" s="49">
        <v>12.111154295497149</v>
      </c>
      <c r="C1364" s="49">
        <v>11.66445665874752</v>
      </c>
      <c r="D1364" s="49">
        <v>11.293061535504121</v>
      </c>
      <c r="E1364" s="49">
        <v>10.97518593038512</v>
      </c>
      <c r="F1364" s="49">
        <v>10.69718327161978</v>
      </c>
      <c r="G1364" s="49">
        <v>10.44996681538483</v>
      </c>
      <c r="H1364" s="49">
        <v>10.22719656760566</v>
      </c>
      <c r="I1364" s="49">
        <v>10.0242821963471</v>
      </c>
      <c r="J1364" s="49">
        <v>9.8377987266609583</v>
      </c>
      <c r="K1364" s="49">
        <v>9.6651261959336647</v>
      </c>
      <c r="L1364" s="49">
        <v>9.5042178981796823</v>
      </c>
      <c r="M1364" s="49">
        <v>9.1909250878421709</v>
      </c>
      <c r="N1364" s="49">
        <v>8.921382646550061</v>
      </c>
      <c r="O1364" s="49">
        <v>8.6803458587204041</v>
      </c>
      <c r="P1364" s="49">
        <v>8.4614297269469088</v>
      </c>
      <c r="Q1364" s="49">
        <v>8.260683329957784</v>
      </c>
      <c r="R1364" s="49">
        <v>8.0767259265828599</v>
      </c>
      <c r="S1364" s="49">
        <v>7.9033243280509762</v>
      </c>
      <c r="T1364" s="49">
        <v>7.7408961805244916</v>
      </c>
      <c r="U1364" s="49">
        <v>7.5901581159485989</v>
      </c>
      <c r="V1364" s="49">
        <v>7.4432922050627077</v>
      </c>
      <c r="W1364" s="49">
        <v>7.2751338808778581</v>
      </c>
      <c r="X1364" s="49">
        <v>7.1152795141592522</v>
      </c>
      <c r="Y1364" s="49">
        <v>6.9666689207146542</v>
      </c>
      <c r="Z1364" s="49">
        <v>6.8351346450866064</v>
      </c>
      <c r="AA1364" s="49">
        <v>6.6359584952530382</v>
      </c>
      <c r="AB1364" s="49">
        <v>6.5029278813725604</v>
      </c>
      <c r="AC1364" s="49">
        <v>6.3776255673415374</v>
      </c>
      <c r="AD1364" s="49">
        <v>6.2590668967378313</v>
      </c>
      <c r="AE1364" s="49">
        <v>6.1464444274366734</v>
      </c>
      <c r="AF1364" s="50">
        <v>6.0390879595422611</v>
      </c>
    </row>
    <row r="1365" spans="1:32" hidden="1">
      <c r="A1365" s="49" t="s">
        <v>1680</v>
      </c>
      <c r="B1365" s="49">
        <v>3.1215083673703559</v>
      </c>
      <c r="C1365" s="49">
        <v>2.9651290926281089</v>
      </c>
      <c r="D1365" s="49">
        <v>2.8338938389947019</v>
      </c>
      <c r="E1365" s="49">
        <v>2.7204578086356732</v>
      </c>
      <c r="F1365" s="49">
        <v>2.6202102607166111</v>
      </c>
      <c r="G1365" s="49">
        <v>2.5300864018615892</v>
      </c>
      <c r="H1365" s="49">
        <v>2.4479562230960532</v>
      </c>
      <c r="I1365" s="49">
        <v>2.3722855243343428</v>
      </c>
      <c r="J1365" s="49">
        <v>2.3019363616232549</v>
      </c>
      <c r="K1365" s="49">
        <v>2.2360437449363779</v>
      </c>
      <c r="L1365" s="49">
        <v>2.1739363289238778</v>
      </c>
      <c r="M1365" s="49">
        <v>2.0998950868771038</v>
      </c>
      <c r="N1365" s="49">
        <v>2.0312335170249578</v>
      </c>
      <c r="O1365" s="49">
        <v>1.9662570580064711</v>
      </c>
      <c r="P1365" s="49">
        <v>1.9046243073639599</v>
      </c>
      <c r="Q1365" s="49">
        <v>1.845266937065754</v>
      </c>
      <c r="R1365" s="49">
        <v>1.787536206993249</v>
      </c>
      <c r="S1365" s="49">
        <v>1.7327014346785701</v>
      </c>
      <c r="T1365" s="49">
        <v>1.6797963361073081</v>
      </c>
      <c r="U1365" s="49">
        <v>1.6289524940039639</v>
      </c>
      <c r="V1365" s="49">
        <v>1.5793972620883141</v>
      </c>
      <c r="W1365" s="49">
        <v>1.529599386903747</v>
      </c>
      <c r="X1365" s="49">
        <v>1.4805987232743829</v>
      </c>
      <c r="Y1365" s="49">
        <v>1.4335020391116069</v>
      </c>
      <c r="Z1365" s="49">
        <v>1.3923857642469391</v>
      </c>
      <c r="AA1365" s="49">
        <v>1.3265462329694571</v>
      </c>
      <c r="AB1365" s="49">
        <v>1.2813858731952441</v>
      </c>
      <c r="AC1365" s="49">
        <v>1.2379142686243201</v>
      </c>
      <c r="AD1365" s="49">
        <v>1.1959467137857931</v>
      </c>
      <c r="AE1365" s="49">
        <v>1.155327906126876</v>
      </c>
      <c r="AF1365" s="50">
        <v>1.1159260738005821</v>
      </c>
    </row>
    <row r="1366" spans="1:32" hidden="1">
      <c r="A1366" s="49" t="s">
        <v>1681</v>
      </c>
      <c r="B1366" s="49">
        <v>3.2864466854230572</v>
      </c>
      <c r="C1366" s="49">
        <v>3.121210970253355</v>
      </c>
      <c r="D1366" s="49">
        <v>2.9826240005668541</v>
      </c>
      <c r="E1366" s="49">
        <v>2.862898580415266</v>
      </c>
      <c r="F1366" s="49">
        <v>2.757146052306561</v>
      </c>
      <c r="G1366" s="49">
        <v>2.6621167774353638</v>
      </c>
      <c r="H1366" s="49">
        <v>2.5755522184985349</v>
      </c>
      <c r="I1366" s="49">
        <v>2.49582556739594</v>
      </c>
      <c r="J1366" s="49">
        <v>2.4217301782616438</v>
      </c>
      <c r="K1366" s="49">
        <v>2.352348837589787</v>
      </c>
      <c r="L1366" s="49">
        <v>2.2869696747452282</v>
      </c>
      <c r="M1366" s="49">
        <v>2.2090341417075132</v>
      </c>
      <c r="N1366" s="49">
        <v>2.1367781849575338</v>
      </c>
      <c r="O1366" s="49">
        <v>2.0684130942883132</v>
      </c>
      <c r="P1366" s="49">
        <v>2.0035796258233969</v>
      </c>
      <c r="Q1366" s="49">
        <v>1.9411495839178741</v>
      </c>
      <c r="R1366" s="49">
        <v>1.880437780911963</v>
      </c>
      <c r="S1366" s="49">
        <v>1.8227875886539879</v>
      </c>
      <c r="T1366" s="49">
        <v>1.767177969475249</v>
      </c>
      <c r="U1366" s="49">
        <v>1.713748971794494</v>
      </c>
      <c r="V1366" s="49">
        <v>1.661683700508592</v>
      </c>
      <c r="W1366" s="49">
        <v>1.6093650520313969</v>
      </c>
      <c r="X1366" s="49">
        <v>1.5578880089547811</v>
      </c>
      <c r="Y1366" s="49">
        <v>1.5084244851767921</v>
      </c>
      <c r="Z1366" s="49">
        <v>1.465291193866447</v>
      </c>
      <c r="AA1366" s="49">
        <v>1.395977036065535</v>
      </c>
      <c r="AB1366" s="49">
        <v>1.3485567080016869</v>
      </c>
      <c r="AC1366" s="49">
        <v>1.3029232026412401</v>
      </c>
      <c r="AD1366" s="49">
        <v>1.258881334987733</v>
      </c>
      <c r="AE1366" s="49">
        <v>1.2162669979103971</v>
      </c>
      <c r="AF1366" s="50">
        <v>1.1749409550822281</v>
      </c>
    </row>
    <row r="1367" spans="1:32" hidden="1">
      <c r="A1367" s="49" t="s">
        <v>1682</v>
      </c>
      <c r="B1367" s="49">
        <v>3.6893278844548592</v>
      </c>
      <c r="C1367" s="49">
        <v>3.5034078056675151</v>
      </c>
      <c r="D1367" s="49">
        <v>3.3473820410910231</v>
      </c>
      <c r="E1367" s="49">
        <v>3.2125356542194541</v>
      </c>
      <c r="F1367" s="49">
        <v>3.0933985819164578</v>
      </c>
      <c r="G1367" s="49">
        <v>2.986335195441006</v>
      </c>
      <c r="H1367" s="49">
        <v>2.8888188820599821</v>
      </c>
      <c r="I1367" s="49">
        <v>2.7990297603612122</v>
      </c>
      <c r="J1367" s="49">
        <v>2.715617893931189</v>
      </c>
      <c r="K1367" s="49">
        <v>2.6375570051328809</v>
      </c>
      <c r="L1367" s="49">
        <v>2.5640503966553041</v>
      </c>
      <c r="M1367" s="49">
        <v>2.4764921593098439</v>
      </c>
      <c r="N1367" s="49">
        <v>2.3953983784680322</v>
      </c>
      <c r="O1367" s="49">
        <v>2.3187288074112851</v>
      </c>
      <c r="P1367" s="49">
        <v>2.2460735742429492</v>
      </c>
      <c r="Q1367" s="49">
        <v>2.1761460293763242</v>
      </c>
      <c r="R1367" s="49">
        <v>2.1081648518133709</v>
      </c>
      <c r="S1367" s="49">
        <v>2.0436618147012591</v>
      </c>
      <c r="T1367" s="49">
        <v>1.9814726336888431</v>
      </c>
      <c r="U1367" s="49">
        <v>1.9217569754707491</v>
      </c>
      <c r="V1367" s="49">
        <v>1.863583485438427</v>
      </c>
      <c r="W1367" s="49">
        <v>1.805171194993209</v>
      </c>
      <c r="X1367" s="49">
        <v>1.7476775663396511</v>
      </c>
      <c r="Y1367" s="49">
        <v>1.692433593228188</v>
      </c>
      <c r="Z1367" s="49">
        <v>1.6443359998143221</v>
      </c>
      <c r="AA1367" s="49">
        <v>1.566483039480157</v>
      </c>
      <c r="AB1367" s="49">
        <v>1.5134487829222429</v>
      </c>
      <c r="AC1367" s="49">
        <v>1.462395248523789</v>
      </c>
      <c r="AD1367" s="49">
        <v>1.4130967215246431</v>
      </c>
      <c r="AE1367" s="49">
        <v>1.3653633777984699</v>
      </c>
      <c r="AF1367" s="50">
        <v>1.3190341153614391</v>
      </c>
    </row>
    <row r="1368" spans="1:32" hidden="1">
      <c r="A1368" s="49" t="s">
        <v>1683</v>
      </c>
      <c r="B1368" s="49">
        <v>6.621075009563274</v>
      </c>
      <c r="C1368" s="49">
        <v>6.329398985768286</v>
      </c>
      <c r="D1368" s="49">
        <v>6.0532665993119377</v>
      </c>
      <c r="E1368" s="49">
        <v>5.7885234027970602</v>
      </c>
      <c r="F1368" s="49">
        <v>5.5321688534079634</v>
      </c>
      <c r="G1368" s="49">
        <v>5.2819491629774511</v>
      </c>
      <c r="H1368" s="49">
        <v>5.0361126147886122</v>
      </c>
      <c r="I1368" s="49">
        <v>4.7932553629597932</v>
      </c>
      <c r="J1368" s="49">
        <v>4.552220285930046</v>
      </c>
      <c r="K1368" s="49">
        <v>4.3120283039402487</v>
      </c>
      <c r="L1368" s="49">
        <v>4.0718302845902219</v>
      </c>
      <c r="M1368" s="49">
        <v>3.9816023636407532</v>
      </c>
      <c r="N1368" s="49">
        <v>3.912097799474783</v>
      </c>
      <c r="O1368" s="49">
        <v>3.8448690957792659</v>
      </c>
      <c r="P1368" s="49">
        <v>3.780063579911495</v>
      </c>
      <c r="Q1368" s="49">
        <v>3.7183422167466289</v>
      </c>
      <c r="R1368" s="49">
        <v>3.657687212295353</v>
      </c>
      <c r="S1368" s="49">
        <v>3.5984265652188729</v>
      </c>
      <c r="T1368" s="49">
        <v>3.544084297876454</v>
      </c>
      <c r="U1368" s="49">
        <v>3.489031564107838</v>
      </c>
      <c r="V1368" s="49">
        <v>3.4336777571074459</v>
      </c>
      <c r="W1368" s="49">
        <v>3.3860213096137999</v>
      </c>
      <c r="X1368" s="49">
        <v>3.3403931333051649</v>
      </c>
      <c r="Y1368" s="49">
        <v>3.2957075652312739</v>
      </c>
      <c r="Z1368" s="49">
        <v>3.257637188299404</v>
      </c>
      <c r="AA1368" s="49">
        <v>3.169004583053924</v>
      </c>
      <c r="AB1368" s="49">
        <v>3.119963357062014</v>
      </c>
      <c r="AC1368" s="49">
        <v>3.0725181650033759</v>
      </c>
      <c r="AD1368" s="49">
        <v>3.0265186136160769</v>
      </c>
      <c r="AE1368" s="49">
        <v>2.9818338678013818</v>
      </c>
      <c r="AF1368" s="50">
        <v>2.93834942699289</v>
      </c>
    </row>
    <row r="1369" spans="1:32" hidden="1">
      <c r="A1369" s="49" t="s">
        <v>1684</v>
      </c>
      <c r="B1369" s="49">
        <v>10.68401109258919</v>
      </c>
      <c r="C1369" s="49">
        <v>10.19470462465123</v>
      </c>
      <c r="D1369" s="49">
        <v>9.7575470821169112</v>
      </c>
      <c r="E1369" s="49">
        <v>9.3560813645345675</v>
      </c>
      <c r="F1369" s="49">
        <v>8.9798651151084634</v>
      </c>
      <c r="G1369" s="49">
        <v>8.6218203560574107</v>
      </c>
      <c r="H1369" s="49">
        <v>8.2768875667771198</v>
      </c>
      <c r="I1369" s="49">
        <v>7.9412836349809686</v>
      </c>
      <c r="J1369" s="49">
        <v>7.6120653485197556</v>
      </c>
      <c r="K1369" s="49">
        <v>7.2868586055497921</v>
      </c>
      <c r="L1369" s="49">
        <v>6.9636826479013694</v>
      </c>
      <c r="M1369" s="49">
        <v>6.7642565860641408</v>
      </c>
      <c r="N1369" s="49">
        <v>6.5930550929657228</v>
      </c>
      <c r="O1369" s="49">
        <v>6.4400120107829446</v>
      </c>
      <c r="P1369" s="49">
        <v>6.3009668375783248</v>
      </c>
      <c r="Q1369" s="49">
        <v>6.1733671199097637</v>
      </c>
      <c r="R1369" s="49">
        <v>6.0563886020260389</v>
      </c>
      <c r="S1369" s="49">
        <v>5.945854594011073</v>
      </c>
      <c r="T1369" s="49">
        <v>5.8421258238721183</v>
      </c>
      <c r="U1369" s="49">
        <v>5.7457731028999088</v>
      </c>
      <c r="V1369" s="49">
        <v>5.6514443334739131</v>
      </c>
      <c r="W1369" s="49">
        <v>5.5415563110164587</v>
      </c>
      <c r="X1369" s="49">
        <v>5.4367614137173934</v>
      </c>
      <c r="Y1369" s="49">
        <v>5.3391766496951059</v>
      </c>
      <c r="Z1369" s="49">
        <v>5.2529766507519664</v>
      </c>
      <c r="AA1369" s="49">
        <v>5.1185396838400106</v>
      </c>
      <c r="AB1369" s="49">
        <v>5.0300555661356157</v>
      </c>
      <c r="AC1369" s="49">
        <v>4.9465088181844008</v>
      </c>
      <c r="AD1369" s="49">
        <v>4.8672502929491817</v>
      </c>
      <c r="AE1369" s="49">
        <v>4.7917488665049879</v>
      </c>
      <c r="AF1369" s="50">
        <v>4.7195647211147334</v>
      </c>
    </row>
    <row r="1370" spans="1:32" hidden="1">
      <c r="A1370" s="49" t="s">
        <v>1685</v>
      </c>
      <c r="B1370" s="49">
        <v>12.785855139931501</v>
      </c>
      <c r="C1370" s="49">
        <v>12.2106957346051</v>
      </c>
      <c r="D1370" s="49">
        <v>11.701775155848811</v>
      </c>
      <c r="E1370" s="49">
        <v>11.238713706381141</v>
      </c>
      <c r="F1370" s="49">
        <v>10.808629852476519</v>
      </c>
      <c r="G1370" s="49">
        <v>10.4028406623242</v>
      </c>
      <c r="H1370" s="49">
        <v>10.015187088299539</v>
      </c>
      <c r="I1370" s="49">
        <v>9.6411114598331746</v>
      </c>
      <c r="J1370" s="49">
        <v>9.277115635126167</v>
      </c>
      <c r="K1370" s="49">
        <v>8.9204257077768521</v>
      </c>
      <c r="L1370" s="49">
        <v>8.5687752690693486</v>
      </c>
      <c r="M1370" s="49">
        <v>8.3212134229108496</v>
      </c>
      <c r="N1370" s="49">
        <v>8.1094414358669589</v>
      </c>
      <c r="O1370" s="49">
        <v>7.9206907506911541</v>
      </c>
      <c r="P1370" s="49">
        <v>7.7496852453243594</v>
      </c>
      <c r="Q1370" s="49">
        <v>7.5931885621770601</v>
      </c>
      <c r="R1370" s="49">
        <v>7.4501573290752896</v>
      </c>
      <c r="S1370" s="49">
        <v>7.3152918436365386</v>
      </c>
      <c r="T1370" s="49">
        <v>7.1890517814166834</v>
      </c>
      <c r="U1370" s="49">
        <v>7.0721636973250828</v>
      </c>
      <c r="V1370" s="49">
        <v>6.957833415306756</v>
      </c>
      <c r="W1370" s="49">
        <v>6.8236957662144251</v>
      </c>
      <c r="X1370" s="49">
        <v>6.696011300666413</v>
      </c>
      <c r="Y1370" s="49">
        <v>6.5774695196695729</v>
      </c>
      <c r="Z1370" s="49">
        <v>6.4733736998697733</v>
      </c>
      <c r="AA1370" s="49">
        <v>6.3080002914432356</v>
      </c>
      <c r="AB1370" s="49">
        <v>6.2009769041077707</v>
      </c>
      <c r="AC1370" s="49">
        <v>6.1002131087999736</v>
      </c>
      <c r="AD1370" s="49">
        <v>6.004885241023536</v>
      </c>
      <c r="AE1370" s="49">
        <v>5.9143194143977063</v>
      </c>
      <c r="AF1370" s="50">
        <v>5.8279576139554683</v>
      </c>
    </row>
    <row r="1371" spans="1:32" hidden="1">
      <c r="A1371" s="49" t="s">
        <v>1686</v>
      </c>
      <c r="B1371" s="49">
        <v>6.1323908585040439</v>
      </c>
      <c r="C1371" s="49">
        <v>5.713794461651764</v>
      </c>
      <c r="D1371" s="49">
        <v>5.3229940129425737</v>
      </c>
      <c r="E1371" s="49">
        <v>4.9511615188313662</v>
      </c>
      <c r="F1371" s="49">
        <v>4.5927035059787702</v>
      </c>
      <c r="G1371" s="49">
        <v>4.2438584886801944</v>
      </c>
      <c r="H1371" s="49">
        <v>3.9019740980560371</v>
      </c>
      <c r="I1371" s="49">
        <v>3.565105345294286</v>
      </c>
      <c r="J1371" s="49">
        <v>3.2317776252511452</v>
      </c>
      <c r="K1371" s="49">
        <v>2.9008399484512331</v>
      </c>
      <c r="L1371" s="49">
        <v>2.5713703044165248</v>
      </c>
      <c r="M1371" s="49">
        <v>2.5032317204073942</v>
      </c>
      <c r="N1371" s="49">
        <v>2.4395514093289261</v>
      </c>
      <c r="O1371" s="49">
        <v>2.378835859728285</v>
      </c>
      <c r="P1371" s="49">
        <v>2.3208139049509882</v>
      </c>
      <c r="Q1371" s="49">
        <v>2.2645348675025549</v>
      </c>
      <c r="R1371" s="49">
        <v>2.2094218078003149</v>
      </c>
      <c r="S1371" s="49">
        <v>2.1566810868975241</v>
      </c>
      <c r="T1371" s="49">
        <v>2.1054396896135161</v>
      </c>
      <c r="U1371" s="49">
        <v>2.0558445877370279</v>
      </c>
      <c r="V1371" s="49">
        <v>2.0071885353542922</v>
      </c>
      <c r="W1371" s="49">
        <v>1.9579626017507601</v>
      </c>
      <c r="X1371" s="49">
        <v>1.909244984543274</v>
      </c>
      <c r="Y1371" s="49">
        <v>1.862105109402816</v>
      </c>
      <c r="Z1371" s="49">
        <v>1.8204840978484571</v>
      </c>
      <c r="AA1371" s="49">
        <v>1.7548122239268009</v>
      </c>
      <c r="AB1371" s="49">
        <v>1.708808071957592</v>
      </c>
      <c r="AC1371" s="49">
        <v>1.6642301479608841</v>
      </c>
      <c r="AD1371" s="49">
        <v>1.6209171131368709</v>
      </c>
      <c r="AE1371" s="49">
        <v>1.5787337292179691</v>
      </c>
      <c r="AF1371" s="50">
        <v>1.53756562171494</v>
      </c>
    </row>
    <row r="1372" spans="1:32" hidden="1">
      <c r="A1372" s="49" t="s">
        <v>1687</v>
      </c>
      <c r="B1372" s="49">
        <v>6.4030565416117984</v>
      </c>
      <c r="C1372" s="49">
        <v>5.9666401567356449</v>
      </c>
      <c r="D1372" s="49">
        <v>5.5595418462413662</v>
      </c>
      <c r="E1372" s="49">
        <v>5.1724169804936606</v>
      </c>
      <c r="F1372" s="49">
        <v>4.7993431389466013</v>
      </c>
      <c r="G1372" s="49">
        <v>4.4363360346604486</v>
      </c>
      <c r="H1372" s="49">
        <v>4.0805846150055354</v>
      </c>
      <c r="I1372" s="49">
        <v>3.7300259630320451</v>
      </c>
      <c r="J1372" s="49">
        <v>3.383094512881637</v>
      </c>
      <c r="K1372" s="49">
        <v>3.0385667355609089</v>
      </c>
      <c r="L1372" s="49">
        <v>2.6954609834731809</v>
      </c>
      <c r="M1372" s="49">
        <v>2.6238760706509452</v>
      </c>
      <c r="N1372" s="49">
        <v>2.5569998173263628</v>
      </c>
      <c r="O1372" s="49">
        <v>2.4932545176691692</v>
      </c>
      <c r="P1372" s="49">
        <v>2.4323559480015819</v>
      </c>
      <c r="Q1372" s="49">
        <v>2.3732988425518138</v>
      </c>
      <c r="R1372" s="49">
        <v>2.3154729555958591</v>
      </c>
      <c r="S1372" s="49">
        <v>2.260159648447591</v>
      </c>
      <c r="T1372" s="49">
        <v>2.2064346095147789</v>
      </c>
      <c r="U1372" s="49">
        <v>2.1544554064152441</v>
      </c>
      <c r="V1372" s="49">
        <v>2.1034723377882978</v>
      </c>
      <c r="W1372" s="49">
        <v>2.0518952020520569</v>
      </c>
      <c r="X1372" s="49">
        <v>2.000855368211834</v>
      </c>
      <c r="Y1372" s="49">
        <v>1.9514888083666531</v>
      </c>
      <c r="Z1372" s="49">
        <v>1.9079816917033701</v>
      </c>
      <c r="AA1372" s="49">
        <v>1.8389252342960241</v>
      </c>
      <c r="AB1372" s="49">
        <v>1.7907572682257229</v>
      </c>
      <c r="AC1372" s="49">
        <v>1.7441013759443851</v>
      </c>
      <c r="AD1372" s="49">
        <v>1.698786086636813</v>
      </c>
      <c r="AE1372" s="49">
        <v>1.654667670803895</v>
      </c>
      <c r="AF1372" s="50">
        <v>1.6116245744025861</v>
      </c>
    </row>
    <row r="1373" spans="1:32" hidden="1">
      <c r="A1373" s="49" t="s">
        <v>1688</v>
      </c>
      <c r="B1373" s="49">
        <v>7.0720606166740847</v>
      </c>
      <c r="C1373" s="49">
        <v>6.5899786599325889</v>
      </c>
      <c r="D1373" s="49">
        <v>6.1417050442430572</v>
      </c>
      <c r="E1373" s="49">
        <v>5.7163294888473501</v>
      </c>
      <c r="F1373" s="49">
        <v>5.3069276624724209</v>
      </c>
      <c r="G1373" s="49">
        <v>4.9088321966387909</v>
      </c>
      <c r="H1373" s="49">
        <v>4.5187414209956263</v>
      </c>
      <c r="I1373" s="49">
        <v>4.1342239374730632</v>
      </c>
      <c r="J1373" s="49">
        <v>3.7534262665584088</v>
      </c>
      <c r="K1373" s="49">
        <v>3.374891718205776</v>
      </c>
      <c r="L1373" s="49">
        <v>2.9974435235698529</v>
      </c>
      <c r="M1373" s="49">
        <v>2.9174133275176608</v>
      </c>
      <c r="N1373" s="49">
        <v>2.8427353270687918</v>
      </c>
      <c r="O1373" s="49">
        <v>2.7716144222753472</v>
      </c>
      <c r="P1373" s="49">
        <v>2.7037285509360358</v>
      </c>
      <c r="Q1373" s="49">
        <v>2.637933356105556</v>
      </c>
      <c r="R1373" s="49">
        <v>2.57353406391527</v>
      </c>
      <c r="S1373" s="49">
        <v>2.5119927223702478</v>
      </c>
      <c r="T1373" s="49">
        <v>2.4522564463258969</v>
      </c>
      <c r="U1373" s="49">
        <v>2.3945058828296979</v>
      </c>
      <c r="V1373" s="49">
        <v>2.337886527557032</v>
      </c>
      <c r="W1373" s="49">
        <v>2.2805906184477891</v>
      </c>
      <c r="X1373" s="49">
        <v>2.223900732129565</v>
      </c>
      <c r="Y1373" s="49">
        <v>2.169110955867847</v>
      </c>
      <c r="Z1373" s="49">
        <v>2.1209876858266621</v>
      </c>
      <c r="AA1373" s="49">
        <v>2.0437595760241738</v>
      </c>
      <c r="AB1373" s="49">
        <v>1.9903173335863069</v>
      </c>
      <c r="AC1373" s="49">
        <v>1.938586879760775</v>
      </c>
      <c r="AD1373" s="49">
        <v>1.888371256074721</v>
      </c>
      <c r="AE1373" s="49">
        <v>1.8395053635933709</v>
      </c>
      <c r="AF1373" s="50">
        <v>1.7918495724911441</v>
      </c>
    </row>
    <row r="1374" spans="1:32" hidden="1">
      <c r="A1374" s="49" t="s">
        <v>1689</v>
      </c>
      <c r="B1374" s="49">
        <v>4.0467544341221329</v>
      </c>
      <c r="C1374" s="49">
        <v>3.927659181384648</v>
      </c>
      <c r="D1374" s="49">
        <v>3.822400363186496</v>
      </c>
      <c r="E1374" s="49">
        <v>3.7279435261135472</v>
      </c>
      <c r="F1374" s="49">
        <v>3.6421382834655498</v>
      </c>
      <c r="G1374" s="49">
        <v>3.5634084790973448</v>
      </c>
      <c r="H1374" s="49">
        <v>3.4905664250514481</v>
      </c>
      <c r="I1374" s="49">
        <v>3.422696210301829</v>
      </c>
      <c r="J1374" s="49">
        <v>3.3590775048124808</v>
      </c>
      <c r="K1374" s="49">
        <v>3.29913415318086</v>
      </c>
      <c r="L1374" s="49">
        <v>3.242398509179881</v>
      </c>
      <c r="M1374" s="49">
        <v>3.1568936110205512</v>
      </c>
      <c r="N1374" s="49">
        <v>3.0898600967731569</v>
      </c>
      <c r="O1374" s="49">
        <v>3.0252315371773859</v>
      </c>
      <c r="P1374" s="49">
        <v>2.9631085008336591</v>
      </c>
      <c r="Q1374" s="49">
        <v>2.9040297988493231</v>
      </c>
      <c r="R1374" s="49">
        <v>2.8462434676610151</v>
      </c>
      <c r="S1374" s="49">
        <v>2.7900138337512019</v>
      </c>
      <c r="T1374" s="49">
        <v>2.7383098357914109</v>
      </c>
      <c r="U1374" s="49">
        <v>2.6863327549725642</v>
      </c>
      <c r="V1374" s="49">
        <v>2.6344280161122628</v>
      </c>
      <c r="W1374" s="49">
        <v>2.5893961390210212</v>
      </c>
      <c r="X1374" s="49">
        <v>2.5463333074782302</v>
      </c>
      <c r="Y1374" s="49">
        <v>2.5043143377833088</v>
      </c>
      <c r="Z1374" s="49">
        <v>2.4680494944550828</v>
      </c>
      <c r="AA1374" s="49">
        <v>2.3900356248367012</v>
      </c>
      <c r="AB1374" s="49">
        <v>2.3452328824416391</v>
      </c>
      <c r="AC1374" s="49">
        <v>2.3020032962085848</v>
      </c>
      <c r="AD1374" s="49">
        <v>2.2602080220468852</v>
      </c>
      <c r="AE1374" s="49">
        <v>2.2197259104166638</v>
      </c>
      <c r="AF1374" s="50">
        <v>2.1804506088159492</v>
      </c>
    </row>
    <row r="1375" spans="1:32" hidden="1">
      <c r="A1375" s="49" t="s">
        <v>1690</v>
      </c>
      <c r="B1375" s="49">
        <v>5.2751551762379769</v>
      </c>
      <c r="C1375" s="49">
        <v>5.1193333292506891</v>
      </c>
      <c r="D1375" s="49">
        <v>4.9818146204538332</v>
      </c>
      <c r="E1375" s="49">
        <v>4.8585821530678146</v>
      </c>
      <c r="F1375" s="49">
        <v>4.7467893106699268</v>
      </c>
      <c r="G1375" s="49">
        <v>4.6443496188968174</v>
      </c>
      <c r="H1375" s="49">
        <v>4.549690845281015</v>
      </c>
      <c r="I1375" s="49">
        <v>4.4616005299291359</v>
      </c>
      <c r="J1375" s="49">
        <v>4.3791251209619073</v>
      </c>
      <c r="K1375" s="49">
        <v>4.3015019247838264</v>
      </c>
      <c r="L1375" s="49">
        <v>4.228111893234316</v>
      </c>
      <c r="M1375" s="49">
        <v>4.1168315901621861</v>
      </c>
      <c r="N1375" s="49">
        <v>4.0299663803700474</v>
      </c>
      <c r="O1375" s="49">
        <v>3.9462637021989311</v>
      </c>
      <c r="P1375" s="49">
        <v>3.865856800963738</v>
      </c>
      <c r="Q1375" s="49">
        <v>3.789458601113429</v>
      </c>
      <c r="R1375" s="49">
        <v>3.71475186755527</v>
      </c>
      <c r="S1375" s="49">
        <v>3.642086459748378</v>
      </c>
      <c r="T1375" s="49">
        <v>3.575389703485929</v>
      </c>
      <c r="U1375" s="49">
        <v>3.5083143293560468</v>
      </c>
      <c r="V1375" s="49">
        <v>3.4413174855592539</v>
      </c>
      <c r="W1375" s="49">
        <v>3.3834300383958231</v>
      </c>
      <c r="X1375" s="49">
        <v>3.328116935502377</v>
      </c>
      <c r="Y1375" s="49">
        <v>3.2741541376878129</v>
      </c>
      <c r="Z1375" s="49">
        <v>3.2277696060604701</v>
      </c>
      <c r="AA1375" s="49">
        <v>3.1261545516571441</v>
      </c>
      <c r="AB1375" s="49">
        <v>3.0684242985260162</v>
      </c>
      <c r="AC1375" s="49">
        <v>3.012744154364575</v>
      </c>
      <c r="AD1375" s="49">
        <v>2.9589300247746189</v>
      </c>
      <c r="AE1375" s="49">
        <v>2.906821233921876</v>
      </c>
      <c r="AF1375" s="50">
        <v>2.8562766869617708</v>
      </c>
    </row>
    <row r="1376" spans="1:32" hidden="1">
      <c r="A1376" s="49" t="s">
        <v>1691</v>
      </c>
      <c r="B1376" s="49">
        <v>7.8350387904482366</v>
      </c>
      <c r="C1376" s="49">
        <v>7.551911875795918</v>
      </c>
      <c r="D1376" s="49">
        <v>7.3150623697454504</v>
      </c>
      <c r="E1376" s="49">
        <v>7.1111137475462369</v>
      </c>
      <c r="F1376" s="49">
        <v>6.9316857691455898</v>
      </c>
      <c r="G1376" s="49">
        <v>6.7711982334528127</v>
      </c>
      <c r="H1376" s="49">
        <v>6.6257576351870542</v>
      </c>
      <c r="I1376" s="49">
        <v>6.4925448888716391</v>
      </c>
      <c r="J1376" s="49">
        <v>6.3694565266731624</v>
      </c>
      <c r="K1376" s="49">
        <v>6.2548834221374996</v>
      </c>
      <c r="L1376" s="49">
        <v>6.1475684758685452</v>
      </c>
      <c r="M1376" s="49">
        <v>5.9458635189944609</v>
      </c>
      <c r="N1376" s="49">
        <v>5.7711108775462572</v>
      </c>
      <c r="O1376" s="49">
        <v>5.61394759006299</v>
      </c>
      <c r="P1376" s="49">
        <v>5.4704505954680691</v>
      </c>
      <c r="Q1376" s="49">
        <v>5.3381916105162324</v>
      </c>
      <c r="R1376" s="49">
        <v>5.2163202049912174</v>
      </c>
      <c r="S1376" s="49">
        <v>5.1010085273699568</v>
      </c>
      <c r="T1376" s="49">
        <v>4.9925106201814309</v>
      </c>
      <c r="U1376" s="49">
        <v>4.8912639254578671</v>
      </c>
      <c r="V1376" s="49">
        <v>4.7924696314682977</v>
      </c>
      <c r="W1376" s="49">
        <v>4.6807427293181476</v>
      </c>
      <c r="X1376" s="49">
        <v>4.5741721183164312</v>
      </c>
      <c r="Y1376" s="49">
        <v>4.4745581768839537</v>
      </c>
      <c r="Z1376" s="49">
        <v>4.385474238508662</v>
      </c>
      <c r="AA1376" s="49">
        <v>4.2549716708814449</v>
      </c>
      <c r="AB1376" s="49">
        <v>4.1650854285882923</v>
      </c>
      <c r="AC1376" s="49">
        <v>4.0799906465676106</v>
      </c>
      <c r="AD1376" s="49">
        <v>3.9990813634981</v>
      </c>
      <c r="AE1376" s="49">
        <v>3.9218605288869011</v>
      </c>
      <c r="AF1376" s="50">
        <v>3.8479154430227118</v>
      </c>
    </row>
    <row r="1377" spans="1:32" hidden="1">
      <c r="A1377" s="49" t="s">
        <v>1692</v>
      </c>
      <c r="B1377" s="49">
        <v>10.287047324635971</v>
      </c>
      <c r="C1377" s="49">
        <v>9.9110801917899103</v>
      </c>
      <c r="D1377" s="49">
        <v>9.5976352543753389</v>
      </c>
      <c r="E1377" s="49">
        <v>9.328633146314365</v>
      </c>
      <c r="F1377" s="49">
        <v>9.0927474813924505</v>
      </c>
      <c r="G1377" s="49">
        <v>8.8824363901182135</v>
      </c>
      <c r="H1377" s="49">
        <v>8.6924377212120838</v>
      </c>
      <c r="I1377" s="49">
        <v>8.5189414898970881</v>
      </c>
      <c r="J1377" s="49">
        <v>8.3591049227863063</v>
      </c>
      <c r="K1377" s="49">
        <v>8.2107533830177246</v>
      </c>
      <c r="L1377" s="49">
        <v>8.0721880202135043</v>
      </c>
      <c r="M1377" s="49">
        <v>7.8066459718626238</v>
      </c>
      <c r="N1377" s="49">
        <v>7.5774710790511923</v>
      </c>
      <c r="O1377" s="49">
        <v>7.3720080367436562</v>
      </c>
      <c r="P1377" s="49">
        <v>7.1849554355374803</v>
      </c>
      <c r="Q1377" s="49">
        <v>7.0130323952988798</v>
      </c>
      <c r="R1377" s="49">
        <v>6.8550912225401266</v>
      </c>
      <c r="S1377" s="49">
        <v>6.7059577832297999</v>
      </c>
      <c r="T1377" s="49">
        <v>6.5659772731140489</v>
      </c>
      <c r="U1377" s="49">
        <v>6.4357429420255388</v>
      </c>
      <c r="V1377" s="49">
        <v>6.3087665811927147</v>
      </c>
      <c r="W1377" s="49">
        <v>6.1643298694304551</v>
      </c>
      <c r="X1377" s="49">
        <v>6.0267640962792317</v>
      </c>
      <c r="Y1377" s="49">
        <v>5.8984999924950099</v>
      </c>
      <c r="Z1377" s="49">
        <v>5.7843625249139263</v>
      </c>
      <c r="AA1377" s="49">
        <v>5.6141482495763206</v>
      </c>
      <c r="AB1377" s="49">
        <v>5.4987183442648737</v>
      </c>
      <c r="AC1377" s="49">
        <v>5.3896519217426748</v>
      </c>
      <c r="AD1377" s="49">
        <v>5.2861268858426778</v>
      </c>
      <c r="AE1377" s="49">
        <v>5.1874685952556314</v>
      </c>
      <c r="AF1377" s="50">
        <v>5.0931165938298646</v>
      </c>
    </row>
    <row r="1378" spans="1:32" hidden="1">
      <c r="A1378" s="49" t="s">
        <v>1693</v>
      </c>
      <c r="B1378" s="49">
        <v>2.783915189137284</v>
      </c>
      <c r="C1378" s="49">
        <v>2.647716044016386</v>
      </c>
      <c r="D1378" s="49">
        <v>2.5329991407032129</v>
      </c>
      <c r="E1378" s="49">
        <v>2.4334933678528561</v>
      </c>
      <c r="F1378" s="49">
        <v>2.3452619855787491</v>
      </c>
      <c r="G1378" s="49">
        <v>2.265688200023285</v>
      </c>
      <c r="H1378" s="49">
        <v>2.1929533442759972</v>
      </c>
      <c r="I1378" s="49">
        <v>2.1257474571174608</v>
      </c>
      <c r="J1378" s="49">
        <v>2.0630989028358808</v>
      </c>
      <c r="K1378" s="49">
        <v>2.0042690947213759</v>
      </c>
      <c r="L1378" s="49">
        <v>1.948684780244532</v>
      </c>
      <c r="M1378" s="49">
        <v>1.882687111565422</v>
      </c>
      <c r="N1378" s="49">
        <v>1.821311762674068</v>
      </c>
      <c r="O1378" s="49">
        <v>1.7631115641077659</v>
      </c>
      <c r="P1378" s="49">
        <v>1.707794962781054</v>
      </c>
      <c r="Q1378" s="49">
        <v>1.654449292889185</v>
      </c>
      <c r="R1378" s="49">
        <v>1.602520152762831</v>
      </c>
      <c r="S1378" s="49">
        <v>1.5530919141720421</v>
      </c>
      <c r="T1378" s="49">
        <v>1.505338883298404</v>
      </c>
      <c r="U1378" s="49">
        <v>1.459373368904791</v>
      </c>
      <c r="V1378" s="49">
        <v>1.4145349310401429</v>
      </c>
      <c r="W1378" s="49">
        <v>1.369520696201612</v>
      </c>
      <c r="X1378" s="49">
        <v>1.325211317959968</v>
      </c>
      <c r="Y1378" s="49">
        <v>1.282552404071803</v>
      </c>
      <c r="Z1378" s="49">
        <v>1.2450277358390189</v>
      </c>
      <c r="AA1378" s="49">
        <v>1.186394970895214</v>
      </c>
      <c r="AB1378" s="49">
        <v>1.145458612709215</v>
      </c>
      <c r="AC1378" s="49">
        <v>1.105987645040968</v>
      </c>
      <c r="AD1378" s="49">
        <v>1.0678239541311949</v>
      </c>
      <c r="AE1378" s="49">
        <v>1.03083455829722</v>
      </c>
      <c r="AF1378" s="50">
        <v>0.99490658969398615</v>
      </c>
    </row>
    <row r="1379" spans="1:32" hidden="1">
      <c r="A1379" s="49" t="s">
        <v>1694</v>
      </c>
      <c r="B1379" s="49">
        <v>2.9091629910487171</v>
      </c>
      <c r="C1379" s="49">
        <v>2.7662429150182959</v>
      </c>
      <c r="D1379" s="49">
        <v>2.6459478675589838</v>
      </c>
      <c r="E1379" s="49">
        <v>2.5416715668220129</v>
      </c>
      <c r="F1379" s="49">
        <v>2.4492668213086368</v>
      </c>
      <c r="G1379" s="49">
        <v>2.3659769243613979</v>
      </c>
      <c r="H1379" s="49">
        <v>2.2898859593587271</v>
      </c>
      <c r="I1379" s="49">
        <v>2.219613914415604</v>
      </c>
      <c r="J1379" s="49">
        <v>2.1541371968207339</v>
      </c>
      <c r="K1379" s="49">
        <v>2.0926777292740351</v>
      </c>
      <c r="L1379" s="49">
        <v>2.0346316148423038</v>
      </c>
      <c r="M1379" s="49">
        <v>1.9656617741107381</v>
      </c>
      <c r="N1379" s="49">
        <v>1.901550540451771</v>
      </c>
      <c r="O1379" s="49">
        <v>1.840775670571333</v>
      </c>
      <c r="P1379" s="49">
        <v>1.7830308878417831</v>
      </c>
      <c r="Q1379" s="49">
        <v>1.727356039616285</v>
      </c>
      <c r="R1379" s="49">
        <v>1.6731678706478901</v>
      </c>
      <c r="S1379" s="49">
        <v>1.62160821641959</v>
      </c>
      <c r="T1379" s="49">
        <v>1.5718082335066299</v>
      </c>
      <c r="U1379" s="49">
        <v>1.523886477463291</v>
      </c>
      <c r="V1379" s="49">
        <v>1.477147856736625</v>
      </c>
      <c r="W1379" s="49">
        <v>1.430210441276615</v>
      </c>
      <c r="X1379" s="49">
        <v>1.3840111015537391</v>
      </c>
      <c r="Y1379" s="49">
        <v>1.3395455659759949</v>
      </c>
      <c r="Z1379" s="49">
        <v>1.3004820821231551</v>
      </c>
      <c r="AA1379" s="49">
        <v>1.2391891536901181</v>
      </c>
      <c r="AB1379" s="49">
        <v>1.1965255951613909</v>
      </c>
      <c r="AC1379" s="49">
        <v>1.1554011351839559</v>
      </c>
      <c r="AD1379" s="49">
        <v>1.115649322106975</v>
      </c>
      <c r="AE1379" s="49">
        <v>1.0771301687091499</v>
      </c>
      <c r="AF1379" s="50">
        <v>1.0397248677518789</v>
      </c>
    </row>
    <row r="1380" spans="1:32" hidden="1">
      <c r="A1380" s="49" t="s">
        <v>1695</v>
      </c>
      <c r="B1380" s="49">
        <v>3.2931054128941639</v>
      </c>
      <c r="C1380" s="49">
        <v>3.1296483574327798</v>
      </c>
      <c r="D1380" s="49">
        <v>2.992262230200764</v>
      </c>
      <c r="E1380" s="49">
        <v>2.873335417232143</v>
      </c>
      <c r="F1380" s="49">
        <v>2.7680897628150172</v>
      </c>
      <c r="G1380" s="49">
        <v>2.6733492279410518</v>
      </c>
      <c r="H1380" s="49">
        <v>2.5869065001185452</v>
      </c>
      <c r="I1380" s="49">
        <v>2.5071716961090669</v>
      </c>
      <c r="J1380" s="49">
        <v>2.432965559142052</v>
      </c>
      <c r="K1380" s="49">
        <v>2.3633916792593088</v>
      </c>
      <c r="L1380" s="49">
        <v>2.2977543055960128</v>
      </c>
      <c r="M1380" s="49">
        <v>2.2196603165872109</v>
      </c>
      <c r="N1380" s="49">
        <v>2.1471637850021348</v>
      </c>
      <c r="O1380" s="49">
        <v>2.078505845929723</v>
      </c>
      <c r="P1380" s="49">
        <v>2.013332547714175</v>
      </c>
      <c r="Q1380" s="49">
        <v>1.950534695409448</v>
      </c>
      <c r="R1380" s="49">
        <v>1.8894386107069681</v>
      </c>
      <c r="S1380" s="49">
        <v>1.8313632122560131</v>
      </c>
      <c r="T1380" s="49">
        <v>1.775304940501452</v>
      </c>
      <c r="U1380" s="49">
        <v>1.7214007541021501</v>
      </c>
      <c r="V1380" s="49">
        <v>1.6688479343978559</v>
      </c>
      <c r="W1380" s="49">
        <v>1.6160607223331791</v>
      </c>
      <c r="X1380" s="49">
        <v>1.564108910964807</v>
      </c>
      <c r="Y1380" s="49">
        <v>1.514142085212697</v>
      </c>
      <c r="Z1380" s="49">
        <v>1.470394172098122</v>
      </c>
      <c r="AA1380" s="49">
        <v>1.4009718815877319</v>
      </c>
      <c r="AB1380" s="49">
        <v>1.353037118189377</v>
      </c>
      <c r="AC1380" s="49">
        <v>1.306862116827133</v>
      </c>
      <c r="AD1380" s="49">
        <v>1.2622544941044971</v>
      </c>
      <c r="AE1380" s="49">
        <v>1.219052474971251</v>
      </c>
      <c r="AF1380" s="50">
        <v>1.1771187803588441</v>
      </c>
    </row>
    <row r="1381" spans="1:32" hidden="1">
      <c r="A1381" s="49" t="s">
        <v>1696</v>
      </c>
      <c r="B1381" s="49">
        <v>5.1264618431563687</v>
      </c>
      <c r="C1381" s="49">
        <v>4.8956422921077607</v>
      </c>
      <c r="D1381" s="49">
        <v>4.6766536444626876</v>
      </c>
      <c r="E1381" s="49">
        <v>4.4664125515970303</v>
      </c>
      <c r="F1381" s="49">
        <v>4.2627000172160718</v>
      </c>
      <c r="G1381" s="49">
        <v>4.0638573592165388</v>
      </c>
      <c r="H1381" s="49">
        <v>3.8686036020615369</v>
      </c>
      <c r="I1381" s="49">
        <v>3.675920510828576</v>
      </c>
      <c r="J1381" s="49">
        <v>3.484977301245233</v>
      </c>
      <c r="K1381" s="49">
        <v>3.2950796434402609</v>
      </c>
      <c r="L1381" s="49">
        <v>3.1056340896010481</v>
      </c>
      <c r="M1381" s="49">
        <v>3.0368913996221178</v>
      </c>
      <c r="N1381" s="49">
        <v>2.9837245695583019</v>
      </c>
      <c r="O1381" s="49">
        <v>2.9322698187072112</v>
      </c>
      <c r="P1381" s="49">
        <v>2.882637526235158</v>
      </c>
      <c r="Q1381" s="49">
        <v>2.8353239211661969</v>
      </c>
      <c r="R1381" s="49">
        <v>2.7888127594032719</v>
      </c>
      <c r="S1381" s="49">
        <v>2.7433502827613179</v>
      </c>
      <c r="T1381" s="49">
        <v>2.7015832800692108</v>
      </c>
      <c r="U1381" s="49">
        <v>2.6592833516898389</v>
      </c>
      <c r="V1381" s="49">
        <v>2.616758077011391</v>
      </c>
      <c r="W1381" s="49">
        <v>2.5800303712077501</v>
      </c>
      <c r="X1381" s="49">
        <v>2.5448318614619621</v>
      </c>
      <c r="Y1381" s="49">
        <v>2.5103473003954662</v>
      </c>
      <c r="Z1381" s="49">
        <v>2.4808378832015978</v>
      </c>
      <c r="AA1381" s="49">
        <v>2.413352236516618</v>
      </c>
      <c r="AB1381" s="49">
        <v>2.3756121601715292</v>
      </c>
      <c r="AC1381" s="49">
        <v>2.3390768596680669</v>
      </c>
      <c r="AD1381" s="49">
        <v>2.303633537811717</v>
      </c>
      <c r="AE1381" s="49">
        <v>2.2691840747975909</v>
      </c>
      <c r="AF1381" s="50">
        <v>2.2356426091534729</v>
      </c>
    </row>
    <row r="1382" spans="1:32" hidden="1">
      <c r="A1382" s="49" t="s">
        <v>1697</v>
      </c>
      <c r="B1382" s="49">
        <v>6.4433263396148952</v>
      </c>
      <c r="C1382" s="49">
        <v>6.1624981009897262</v>
      </c>
      <c r="D1382" s="49">
        <v>5.8972224595436824</v>
      </c>
      <c r="E1382" s="49">
        <v>5.6433631810618587</v>
      </c>
      <c r="F1382" s="49">
        <v>5.3979328414359804</v>
      </c>
      <c r="G1382" s="49">
        <v>5.1586873300832599</v>
      </c>
      <c r="H1382" s="49">
        <v>4.9238821405552837</v>
      </c>
      <c r="I1382" s="49">
        <v>4.692118760763595</v>
      </c>
      <c r="J1382" s="49">
        <v>4.4622438882388096</v>
      </c>
      <c r="K1382" s="49">
        <v>4.2332809644678084</v>
      </c>
      <c r="L1382" s="49">
        <v>4.0043822002574689</v>
      </c>
      <c r="M1382" s="49">
        <v>3.9155765875416289</v>
      </c>
      <c r="N1382" s="49">
        <v>3.8474146977923249</v>
      </c>
      <c r="O1382" s="49">
        <v>3.7815096864021092</v>
      </c>
      <c r="P1382" s="49">
        <v>3.7180070315617471</v>
      </c>
      <c r="Q1382" s="49">
        <v>3.6575634675096822</v>
      </c>
      <c r="R1382" s="49">
        <v>3.598168661868073</v>
      </c>
      <c r="S1382" s="49">
        <v>3.5401485093419121</v>
      </c>
      <c r="T1382" s="49">
        <v>3.4870086903321811</v>
      </c>
      <c r="U1382" s="49">
        <v>3.4331466605734069</v>
      </c>
      <c r="V1382" s="49">
        <v>3.3789701497026829</v>
      </c>
      <c r="W1382" s="49">
        <v>3.332450809450171</v>
      </c>
      <c r="X1382" s="49">
        <v>3.2879553020109871</v>
      </c>
      <c r="Y1382" s="49">
        <v>3.244404208705876</v>
      </c>
      <c r="Z1382" s="49">
        <v>3.207442328774841</v>
      </c>
      <c r="AA1382" s="49">
        <v>3.1201717960858582</v>
      </c>
      <c r="AB1382" s="49">
        <v>3.0723020381834178</v>
      </c>
      <c r="AC1382" s="49">
        <v>3.0260269037704801</v>
      </c>
      <c r="AD1382" s="49">
        <v>2.9811972855069171</v>
      </c>
      <c r="AE1382" s="49">
        <v>2.9376834883050349</v>
      </c>
      <c r="AF1382" s="50">
        <v>2.895372029720229</v>
      </c>
    </row>
    <row r="1383" spans="1:32" hidden="1">
      <c r="A1383" s="49" t="s">
        <v>1698</v>
      </c>
      <c r="B1383" s="49">
        <v>9.3703796962875234</v>
      </c>
      <c r="C1383" s="49">
        <v>8.9188022218300773</v>
      </c>
      <c r="D1383" s="49">
        <v>8.5084363039209236</v>
      </c>
      <c r="E1383" s="49">
        <v>8.1261923310518362</v>
      </c>
      <c r="F1383" s="49">
        <v>7.7637718705553436</v>
      </c>
      <c r="G1383" s="49">
        <v>7.4155595104967977</v>
      </c>
      <c r="H1383" s="49">
        <v>7.0775525075144978</v>
      </c>
      <c r="I1383" s="49">
        <v>6.7467710066280038</v>
      </c>
      <c r="J1383" s="49">
        <v>6.4209115234018199</v>
      </c>
      <c r="K1383" s="49">
        <v>6.0981324670575274</v>
      </c>
      <c r="L1383" s="49">
        <v>5.7769154793550381</v>
      </c>
      <c r="M1383" s="49">
        <v>5.6140459515446546</v>
      </c>
      <c r="N1383" s="49">
        <v>5.4733176245722248</v>
      </c>
      <c r="O1383" s="49">
        <v>5.3468437807495199</v>
      </c>
      <c r="P1383" s="49">
        <v>5.2313651630573741</v>
      </c>
      <c r="Q1383" s="49">
        <v>5.1248823803394643</v>
      </c>
      <c r="R1383" s="49">
        <v>5.0267503814130627</v>
      </c>
      <c r="S1383" s="49">
        <v>4.9336959600601658</v>
      </c>
      <c r="T1383" s="49">
        <v>4.8460024424428942</v>
      </c>
      <c r="U1383" s="49">
        <v>4.7641179167198722</v>
      </c>
      <c r="V1383" s="49">
        <v>4.68384681551432</v>
      </c>
      <c r="W1383" s="49">
        <v>4.5913897741721561</v>
      </c>
      <c r="X1383" s="49">
        <v>4.5029470171303334</v>
      </c>
      <c r="Y1383" s="49">
        <v>4.420177556079917</v>
      </c>
      <c r="Z1383" s="49">
        <v>4.3463530898497593</v>
      </c>
      <c r="AA1383" s="49">
        <v>4.2347370541402762</v>
      </c>
      <c r="AB1383" s="49">
        <v>4.1591631240840483</v>
      </c>
      <c r="AC1383" s="49">
        <v>4.0874788024587456</v>
      </c>
      <c r="AD1383" s="49">
        <v>4.0191747593913769</v>
      </c>
      <c r="AE1383" s="49">
        <v>3.953834251502184</v>
      </c>
      <c r="AF1383" s="50">
        <v>3.891112164120027</v>
      </c>
    </row>
    <row r="1384" spans="1:32" hidden="1">
      <c r="A1384" s="49" t="s">
        <v>1699</v>
      </c>
      <c r="B1384" s="49">
        <v>11.558407250514669</v>
      </c>
      <c r="C1384" s="49">
        <v>11.01435811107142</v>
      </c>
      <c r="D1384" s="49">
        <v>10.52586511177045</v>
      </c>
      <c r="E1384" s="49">
        <v>10.07595910698646</v>
      </c>
      <c r="F1384" s="49">
        <v>9.6539362252457153</v>
      </c>
      <c r="G1384" s="49">
        <v>9.2526044744028724</v>
      </c>
      <c r="H1384" s="49">
        <v>8.8668865525625957</v>
      </c>
      <c r="I1384" s="49">
        <v>8.4930506000462227</v>
      </c>
      <c r="J1384" s="49">
        <v>8.1282588038043109</v>
      </c>
      <c r="K1384" s="49">
        <v>7.7702885536604569</v>
      </c>
      <c r="L1384" s="49">
        <v>7.4173527165956052</v>
      </c>
      <c r="M1384" s="49">
        <v>7.2054651368489742</v>
      </c>
      <c r="N1384" s="49">
        <v>7.0233690550992813</v>
      </c>
      <c r="O1384" s="49">
        <v>6.8604435605013432</v>
      </c>
      <c r="P1384" s="49">
        <v>6.7122997983189876</v>
      </c>
      <c r="Q1384" s="49">
        <v>6.5762455758228224</v>
      </c>
      <c r="R1384" s="49">
        <v>6.4514127489039597</v>
      </c>
      <c r="S1384" s="49">
        <v>6.3333930818789614</v>
      </c>
      <c r="T1384" s="49">
        <v>6.2225686618177853</v>
      </c>
      <c r="U1384" s="49">
        <v>6.1195435357131114</v>
      </c>
      <c r="V1384" s="49">
        <v>6.0186666414349741</v>
      </c>
      <c r="W1384" s="49">
        <v>5.9013356882417778</v>
      </c>
      <c r="X1384" s="49">
        <v>5.7893917787137807</v>
      </c>
      <c r="Y1384" s="49">
        <v>5.6850713248428049</v>
      </c>
      <c r="Z1384" s="49">
        <v>5.5927843389066858</v>
      </c>
      <c r="AA1384" s="49">
        <v>5.4495554842444012</v>
      </c>
      <c r="AB1384" s="49">
        <v>5.354872590252663</v>
      </c>
      <c r="AC1384" s="49">
        <v>5.2654141382245552</v>
      </c>
      <c r="AD1384" s="49">
        <v>5.1804948441745307</v>
      </c>
      <c r="AE1384" s="49">
        <v>5.0995540290771997</v>
      </c>
      <c r="AF1384" s="50">
        <v>5.022127411647844</v>
      </c>
    </row>
    <row r="1385" spans="1:32" hidden="1">
      <c r="A1385" s="49" t="s">
        <v>1700</v>
      </c>
      <c r="B1385" s="49">
        <v>5.6769572814847091</v>
      </c>
      <c r="C1385" s="49">
        <v>5.2886935917535007</v>
      </c>
      <c r="D1385" s="49">
        <v>4.924618211519074</v>
      </c>
      <c r="E1385" s="49">
        <v>4.5771580935477623</v>
      </c>
      <c r="F1385" s="49">
        <v>4.2415202362170827</v>
      </c>
      <c r="G1385" s="49">
        <v>3.9144865046215038</v>
      </c>
      <c r="H1385" s="49">
        <v>3.5937925279742191</v>
      </c>
      <c r="I1385" s="49">
        <v>3.2777825588359528</v>
      </c>
      <c r="J1385" s="49">
        <v>2.9652058959722538</v>
      </c>
      <c r="K1385" s="49">
        <v>2.655090840617746</v>
      </c>
      <c r="L1385" s="49">
        <v>2.3466634494460128</v>
      </c>
      <c r="M1385" s="49">
        <v>2.2851170825941298</v>
      </c>
      <c r="N1385" s="49">
        <v>2.2274553618648212</v>
      </c>
      <c r="O1385" s="49">
        <v>2.1723798673424528</v>
      </c>
      <c r="P1385" s="49">
        <v>2.1196561921217678</v>
      </c>
      <c r="Q1385" s="49">
        <v>2.0684572084416919</v>
      </c>
      <c r="R1385" s="49">
        <v>2.018280825105176</v>
      </c>
      <c r="S1385" s="49">
        <v>1.970180063735649</v>
      </c>
      <c r="T1385" s="49">
        <v>1.923394641566277</v>
      </c>
      <c r="U1385" s="49">
        <v>1.8780537135034141</v>
      </c>
      <c r="V1385" s="49">
        <v>1.833540793627463</v>
      </c>
      <c r="W1385" s="49">
        <v>1.7885513936599311</v>
      </c>
      <c r="X1385" s="49">
        <v>1.744012550325291</v>
      </c>
      <c r="Y1385" s="49">
        <v>1.700857201920462</v>
      </c>
      <c r="Z1385" s="49">
        <v>1.662522847685042</v>
      </c>
      <c r="AA1385" s="49">
        <v>1.603215118902531</v>
      </c>
      <c r="AB1385" s="49">
        <v>1.5610715309058829</v>
      </c>
      <c r="AC1385" s="49">
        <v>1.5201776046355311</v>
      </c>
      <c r="AD1385" s="49">
        <v>1.4803920359184279</v>
      </c>
      <c r="AE1385" s="49">
        <v>1.4415963723381591</v>
      </c>
      <c r="AF1385" s="50">
        <v>1.4036904289124701</v>
      </c>
    </row>
    <row r="1386" spans="1:32" hidden="1">
      <c r="A1386" s="49" t="s">
        <v>1701</v>
      </c>
      <c r="B1386" s="49">
        <v>5.8876811956511643</v>
      </c>
      <c r="C1386" s="49">
        <v>5.4858394980219378</v>
      </c>
      <c r="D1386" s="49">
        <v>5.1094367659652349</v>
      </c>
      <c r="E1386" s="49">
        <v>4.7504172488654781</v>
      </c>
      <c r="F1386" s="49">
        <v>4.403677997644702</v>
      </c>
      <c r="G1386" s="49">
        <v>4.0657886447635327</v>
      </c>
      <c r="H1386" s="49">
        <v>3.7343315791278089</v>
      </c>
      <c r="I1386" s="49">
        <v>3.407535254212497</v>
      </c>
      <c r="J1386" s="49">
        <v>3.0840578737920068</v>
      </c>
      <c r="K1386" s="49">
        <v>2.7628534408123042</v>
      </c>
      <c r="L1386" s="49">
        <v>2.4430853943438171</v>
      </c>
      <c r="M1386" s="49">
        <v>2.3788982467093631</v>
      </c>
      <c r="N1386" s="49">
        <v>2.3187833670724962</v>
      </c>
      <c r="O1386" s="49">
        <v>2.2613792376892698</v>
      </c>
      <c r="P1386" s="49">
        <v>2.206441018608611</v>
      </c>
      <c r="Q1386" s="49">
        <v>2.1531009620314152</v>
      </c>
      <c r="R1386" s="49">
        <v>2.1008322447857348</v>
      </c>
      <c r="S1386" s="49">
        <v>2.0507420614393301</v>
      </c>
      <c r="T1386" s="49">
        <v>2.002032292017502</v>
      </c>
      <c r="U1386" s="49">
        <v>1.954839359648421</v>
      </c>
      <c r="V1386" s="49">
        <v>1.9085157142533791</v>
      </c>
      <c r="W1386" s="49">
        <v>1.8616921289666239</v>
      </c>
      <c r="X1386" s="49">
        <v>1.815340534957516</v>
      </c>
      <c r="Y1386" s="49">
        <v>1.770441833442999</v>
      </c>
      <c r="Z1386" s="49">
        <v>1.7306100957430639</v>
      </c>
      <c r="AA1386" s="49">
        <v>1.668725563964375</v>
      </c>
      <c r="AB1386" s="49">
        <v>1.6248855400112669</v>
      </c>
      <c r="AC1386" s="49">
        <v>1.582357475188215</v>
      </c>
      <c r="AD1386" s="49">
        <v>1.5409927225803319</v>
      </c>
      <c r="AE1386" s="49">
        <v>1.500666675417949</v>
      </c>
      <c r="AF1386" s="50">
        <v>1.461273944430594</v>
      </c>
    </row>
    <row r="1387" spans="1:32" hidden="1">
      <c r="A1387" s="49" t="s">
        <v>1702</v>
      </c>
      <c r="B1387" s="49">
        <v>6.5309711934071162</v>
      </c>
      <c r="C1387" s="49">
        <v>6.0872583771096309</v>
      </c>
      <c r="D1387" s="49">
        <v>5.6728709703148663</v>
      </c>
      <c r="E1387" s="49">
        <v>5.2782622928195551</v>
      </c>
      <c r="F1387" s="49">
        <v>4.8973690632565763</v>
      </c>
      <c r="G1387" s="49">
        <v>4.5261003726818361</v>
      </c>
      <c r="H1387" s="49">
        <v>4.1615587217693122</v>
      </c>
      <c r="I1387" s="49">
        <v>3.8016069865515019</v>
      </c>
      <c r="J1387" s="49">
        <v>3.4446128588227301</v>
      </c>
      <c r="K1387" s="49">
        <v>3.0892904948600761</v>
      </c>
      <c r="L1387" s="49">
        <v>2.7345983287388509</v>
      </c>
      <c r="M1387" s="49">
        <v>2.662444948110664</v>
      </c>
      <c r="N1387" s="49">
        <v>2.5949359092205309</v>
      </c>
      <c r="O1387" s="49">
        <v>2.5305170332295379</v>
      </c>
      <c r="P1387" s="49">
        <v>2.4689089292563562</v>
      </c>
      <c r="Q1387" s="49">
        <v>2.40912103291343</v>
      </c>
      <c r="R1387" s="49">
        <v>2.350551960219553</v>
      </c>
      <c r="S1387" s="49">
        <v>2.2944658567771552</v>
      </c>
      <c r="T1387" s="49">
        <v>2.239951601577669</v>
      </c>
      <c r="U1387" s="49">
        <v>2.1871650230397748</v>
      </c>
      <c r="V1387" s="49">
        <v>2.1353668621831861</v>
      </c>
      <c r="W1387" s="49">
        <v>2.0829925720774081</v>
      </c>
      <c r="X1387" s="49">
        <v>2.031153005246181</v>
      </c>
      <c r="Y1387" s="49">
        <v>1.980967737900686</v>
      </c>
      <c r="Z1387" s="49">
        <v>1.936561312837491</v>
      </c>
      <c r="AA1387" s="49">
        <v>1.866981974619855</v>
      </c>
      <c r="AB1387" s="49">
        <v>1.8179932703081521</v>
      </c>
      <c r="AC1387" s="49">
        <v>1.7704972580924729</v>
      </c>
      <c r="AD1387" s="49">
        <v>1.7243240119749299</v>
      </c>
      <c r="AE1387" s="49">
        <v>1.679331088958552</v>
      </c>
      <c r="AF1387" s="50">
        <v>1.635398016008381</v>
      </c>
    </row>
    <row r="1388" spans="1:32" hidden="1">
      <c r="A1388" s="49" t="s">
        <v>1703</v>
      </c>
      <c r="B1388" s="49">
        <v>3.4607300802092862</v>
      </c>
      <c r="C1388" s="49">
        <v>3.3595670002317579</v>
      </c>
      <c r="D1388" s="49">
        <v>3.2699279022686851</v>
      </c>
      <c r="E1388" s="49">
        <v>3.1892857883007961</v>
      </c>
      <c r="F1388" s="49">
        <v>3.1158498266726502</v>
      </c>
      <c r="G1388" s="49">
        <v>3.048307359238938</v>
      </c>
      <c r="H1388" s="49">
        <v>2.9856692194195609</v>
      </c>
      <c r="I1388" s="49">
        <v>2.9271725634766912</v>
      </c>
      <c r="J1388" s="49">
        <v>2.8722174212929419</v>
      </c>
      <c r="K1388" s="49">
        <v>2.820323889098757</v>
      </c>
      <c r="L1388" s="49">
        <v>2.7711024295846052</v>
      </c>
      <c r="M1388" s="49">
        <v>2.697797007815403</v>
      </c>
      <c r="N1388" s="49">
        <v>2.639859355885402</v>
      </c>
      <c r="O1388" s="49">
        <v>2.5839305426765349</v>
      </c>
      <c r="P1388" s="49">
        <v>2.5300929039084288</v>
      </c>
      <c r="Q1388" s="49">
        <v>2.4787926659846882</v>
      </c>
      <c r="R1388" s="49">
        <v>2.428573474407504</v>
      </c>
      <c r="S1388" s="49">
        <v>2.3796540996873028</v>
      </c>
      <c r="T1388" s="49">
        <v>2.334497959662694</v>
      </c>
      <c r="U1388" s="49">
        <v>2.2891205057388961</v>
      </c>
      <c r="V1388" s="49">
        <v>2.2438084631984312</v>
      </c>
      <c r="W1388" s="49">
        <v>2.204287021826143</v>
      </c>
      <c r="X1388" s="49">
        <v>2.1663919977510671</v>
      </c>
      <c r="Y1388" s="49">
        <v>2.1293548943554219</v>
      </c>
      <c r="Z1388" s="49">
        <v>2.0970784549367738</v>
      </c>
      <c r="AA1388" s="49">
        <v>2.0302004763171331</v>
      </c>
      <c r="AB1388" s="49">
        <v>1.990839361853223</v>
      </c>
      <c r="AC1388" s="49">
        <v>1.952773413514614</v>
      </c>
      <c r="AD1388" s="49">
        <v>1.915886328761077</v>
      </c>
      <c r="AE1388" s="49">
        <v>1.8800765461028091</v>
      </c>
      <c r="AF1388" s="50">
        <v>1.845254829964172</v>
      </c>
    </row>
    <row r="1389" spans="1:32" hidden="1">
      <c r="A1389" s="49" t="s">
        <v>1704</v>
      </c>
      <c r="B1389" s="49">
        <v>4.7693895439967466</v>
      </c>
      <c r="C1389" s="49">
        <v>4.6294312187033722</v>
      </c>
      <c r="D1389" s="49">
        <v>4.505593718838961</v>
      </c>
      <c r="E1389" s="49">
        <v>4.3943437949699096</v>
      </c>
      <c r="F1389" s="49">
        <v>4.2931775987492653</v>
      </c>
      <c r="G1389" s="49">
        <v>4.2002599061015928</v>
      </c>
      <c r="H1389" s="49">
        <v>4.1142078148421524</v>
      </c>
      <c r="I1389" s="49">
        <v>4.0339548698732584</v>
      </c>
      <c r="J1389" s="49">
        <v>3.958662341554104</v>
      </c>
      <c r="K1389" s="49">
        <v>3.8876593691669199</v>
      </c>
      <c r="L1389" s="49">
        <v>3.8204014330506331</v>
      </c>
      <c r="M1389" s="49">
        <v>3.7195469155851408</v>
      </c>
      <c r="N1389" s="49">
        <v>3.640216993027459</v>
      </c>
      <c r="O1389" s="49">
        <v>3.5636895254649792</v>
      </c>
      <c r="P1389" s="49">
        <v>3.490080641211883</v>
      </c>
      <c r="Q1389" s="49">
        <v>3.4200166899004651</v>
      </c>
      <c r="R1389" s="49">
        <v>3.3514565586278322</v>
      </c>
      <c r="S1389" s="49">
        <v>3.2847074466722299</v>
      </c>
      <c r="T1389" s="49">
        <v>3.2232243798151079</v>
      </c>
      <c r="U1389" s="49">
        <v>3.1614205735303251</v>
      </c>
      <c r="V1389" s="49">
        <v>3.0996982070938861</v>
      </c>
      <c r="W1389" s="49">
        <v>3.0461732669763411</v>
      </c>
      <c r="X1389" s="49">
        <v>2.9948765969313218</v>
      </c>
      <c r="Y1389" s="49">
        <v>2.9447290808596791</v>
      </c>
      <c r="Z1389" s="49">
        <v>2.901198197081059</v>
      </c>
      <c r="AA1389" s="49">
        <v>2.8091344716210132</v>
      </c>
      <c r="AB1389" s="49">
        <v>2.755575864575182</v>
      </c>
      <c r="AC1389" s="49">
        <v>2.7037765385551968</v>
      </c>
      <c r="AD1389" s="49">
        <v>2.6535716442009258</v>
      </c>
      <c r="AE1389" s="49">
        <v>2.6048170131279158</v>
      </c>
      <c r="AF1389" s="50">
        <v>2.5573857577680741</v>
      </c>
    </row>
    <row r="1390" spans="1:32" hidden="1">
      <c r="A1390" s="49" t="s">
        <v>1705</v>
      </c>
      <c r="B1390" s="49">
        <v>4.2749469703187088</v>
      </c>
      <c r="C1390" s="49">
        <v>4.1218378999548024</v>
      </c>
      <c r="D1390" s="49">
        <v>3.993407513491118</v>
      </c>
      <c r="E1390" s="49">
        <v>3.8825252741684109</v>
      </c>
      <c r="F1390" s="49">
        <v>3.784723962605991</v>
      </c>
      <c r="G1390" s="49">
        <v>3.6970289459966632</v>
      </c>
      <c r="H1390" s="49">
        <v>3.6173646997586348</v>
      </c>
      <c r="I1390" s="49">
        <v>3.5442284280880378</v>
      </c>
      <c r="J1390" s="49">
        <v>3.4764988012328431</v>
      </c>
      <c r="K1390" s="49">
        <v>3.4133180022584559</v>
      </c>
      <c r="L1390" s="49">
        <v>3.3540158652086518</v>
      </c>
      <c r="M1390" s="49">
        <v>3.2441891397542042</v>
      </c>
      <c r="N1390" s="49">
        <v>3.1487538438911811</v>
      </c>
      <c r="O1390" s="49">
        <v>3.0627191019129691</v>
      </c>
      <c r="P1390" s="49">
        <v>2.983993749800196</v>
      </c>
      <c r="Q1390" s="49">
        <v>2.9112833537330411</v>
      </c>
      <c r="R1390" s="49">
        <v>2.8441346238985692</v>
      </c>
      <c r="S1390" s="49">
        <v>2.780506659992005</v>
      </c>
      <c r="T1390" s="49">
        <v>2.7205348630605921</v>
      </c>
      <c r="U1390" s="49">
        <v>2.664452457160682</v>
      </c>
      <c r="V1390" s="49">
        <v>2.609700460845072</v>
      </c>
      <c r="W1390" s="49">
        <v>2.548060773370052</v>
      </c>
      <c r="X1390" s="49">
        <v>2.4891982261888632</v>
      </c>
      <c r="Y1390" s="49">
        <v>2.4340735536560709</v>
      </c>
      <c r="Z1390" s="49">
        <v>2.3845936766509479</v>
      </c>
      <c r="AA1390" s="49">
        <v>2.313045064088334</v>
      </c>
      <c r="AB1390" s="49">
        <v>2.2631912283744442</v>
      </c>
      <c r="AC1390" s="49">
        <v>2.2159217599203931</v>
      </c>
      <c r="AD1390" s="49">
        <v>2.170913772097137</v>
      </c>
      <c r="AE1390" s="49">
        <v>2.1279024025014079</v>
      </c>
      <c r="AF1390" s="50">
        <v>2.0866677292466269</v>
      </c>
    </row>
    <row r="1391" spans="1:32" hidden="1">
      <c r="A1391" s="49" t="s">
        <v>1706</v>
      </c>
      <c r="B1391" s="49">
        <v>5.4751965413487689</v>
      </c>
      <c r="C1391" s="49">
        <v>5.2763446465659687</v>
      </c>
      <c r="D1391" s="49">
        <v>5.1102483124240887</v>
      </c>
      <c r="E1391" s="49">
        <v>4.9674377871149682</v>
      </c>
      <c r="F1391" s="49">
        <v>4.8419804101161494</v>
      </c>
      <c r="G1391" s="49">
        <v>4.7299257885884396</v>
      </c>
      <c r="H1391" s="49">
        <v>4.6285176115909694</v>
      </c>
      <c r="I1391" s="49">
        <v>4.5357601929403604</v>
      </c>
      <c r="J1391" s="49">
        <v>4.450164459734121</v>
      </c>
      <c r="K1391" s="49">
        <v>4.3705913015975284</v>
      </c>
      <c r="L1391" s="49">
        <v>4.2961508205502064</v>
      </c>
      <c r="M1391" s="49">
        <v>4.155030269870065</v>
      </c>
      <c r="N1391" s="49">
        <v>4.0329762679219181</v>
      </c>
      <c r="O1391" s="49">
        <v>3.9233618422602241</v>
      </c>
      <c r="P1391" s="49">
        <v>3.8234109790769391</v>
      </c>
      <c r="Q1391" s="49">
        <v>3.731405669340405</v>
      </c>
      <c r="R1391" s="49">
        <v>3.6467450701834321</v>
      </c>
      <c r="S1391" s="49">
        <v>3.5667191882769518</v>
      </c>
      <c r="T1391" s="49">
        <v>3.491508891577602</v>
      </c>
      <c r="U1391" s="49">
        <v>3.421425022047714</v>
      </c>
      <c r="V1391" s="49">
        <v>3.3530687907232148</v>
      </c>
      <c r="W1391" s="49">
        <v>3.275474200904962</v>
      </c>
      <c r="X1391" s="49">
        <v>3.2015450469958942</v>
      </c>
      <c r="Y1391" s="49">
        <v>3.132559986579516</v>
      </c>
      <c r="Z1391" s="49">
        <v>3.071056167966117</v>
      </c>
      <c r="AA1391" s="49">
        <v>2.9801920732651359</v>
      </c>
      <c r="AB1391" s="49">
        <v>2.9181469104839319</v>
      </c>
      <c r="AC1391" s="49">
        <v>2.859518781472409</v>
      </c>
      <c r="AD1391" s="49">
        <v>2.8038799108414012</v>
      </c>
      <c r="AE1391" s="49">
        <v>2.7508794783892911</v>
      </c>
      <c r="AF1391" s="50">
        <v>2.7002262638817149</v>
      </c>
    </row>
    <row r="1392" spans="1:32" hidden="1">
      <c r="A1392" s="49" t="s">
        <v>1707</v>
      </c>
      <c r="B1392" s="49">
        <v>4.6062749051276537</v>
      </c>
      <c r="C1392" s="49">
        <v>4.371780563828235</v>
      </c>
      <c r="D1392" s="49">
        <v>4.1754077559641312</v>
      </c>
      <c r="E1392" s="49">
        <v>4.0060239418084196</v>
      </c>
      <c r="F1392" s="49">
        <v>3.8566409590097281</v>
      </c>
      <c r="G1392" s="49">
        <v>3.7226139053870728</v>
      </c>
      <c r="H1392" s="49">
        <v>3.6007146890757782</v>
      </c>
      <c r="I1392" s="49">
        <v>3.4886182067662239</v>
      </c>
      <c r="J1392" s="49">
        <v>3.3845998744523742</v>
      </c>
      <c r="K1392" s="49">
        <v>3.287348742769117</v>
      </c>
      <c r="L1392" s="49">
        <v>3.195847296578274</v>
      </c>
      <c r="M1392" s="49">
        <v>3.0865397898996121</v>
      </c>
      <c r="N1392" s="49">
        <v>2.9853919084756808</v>
      </c>
      <c r="O1392" s="49">
        <v>2.8898215986137359</v>
      </c>
      <c r="P1392" s="49">
        <v>2.7993079902704459</v>
      </c>
      <c r="Q1392" s="49">
        <v>2.7122239340338581</v>
      </c>
      <c r="R1392" s="49">
        <v>2.627581645247675</v>
      </c>
      <c r="S1392" s="49">
        <v>2.5473126857252351</v>
      </c>
      <c r="T1392" s="49">
        <v>2.469945941932532</v>
      </c>
      <c r="U1392" s="49">
        <v>2.3956813144497811</v>
      </c>
      <c r="V1392" s="49">
        <v>2.323343039775525</v>
      </c>
      <c r="W1392" s="49">
        <v>2.250608999277889</v>
      </c>
      <c r="X1392" s="49">
        <v>2.1790561751937911</v>
      </c>
      <c r="Y1392" s="49">
        <v>2.1103682005054409</v>
      </c>
      <c r="Z1392" s="49">
        <v>2.050744650448197</v>
      </c>
      <c r="AA1392" s="49">
        <v>1.953491784599144</v>
      </c>
      <c r="AB1392" s="49">
        <v>1.8876585277055671</v>
      </c>
      <c r="AC1392" s="49">
        <v>1.8243633477436529</v>
      </c>
      <c r="AD1392" s="49">
        <v>1.763325351297534</v>
      </c>
      <c r="AE1392" s="49">
        <v>1.7043084027182931</v>
      </c>
      <c r="AF1392" s="50">
        <v>1.6471121841048899</v>
      </c>
    </row>
    <row r="1393" spans="1:32" hidden="1">
      <c r="A1393" s="49" t="s">
        <v>1708</v>
      </c>
      <c r="B1393" s="49">
        <v>4.5993900327173929</v>
      </c>
      <c r="C1393" s="49">
        <v>4.3866278488120596</v>
      </c>
      <c r="D1393" s="49">
        <v>4.1836854674116672</v>
      </c>
      <c r="E1393" s="49">
        <v>3.987927335566869</v>
      </c>
      <c r="F1393" s="49">
        <v>3.797452538921712</v>
      </c>
      <c r="G1393" s="49">
        <v>3.610836207758076</v>
      </c>
      <c r="H1393" s="49">
        <v>3.4269741690438238</v>
      </c>
      <c r="I1393" s="49">
        <v>3.2449851137930859</v>
      </c>
      <c r="J1393" s="49">
        <v>3.064146501735634</v>
      </c>
      <c r="K1393" s="49">
        <v>2.883851123308939</v>
      </c>
      <c r="L1393" s="49">
        <v>2.7035767759955558</v>
      </c>
      <c r="M1393" s="49">
        <v>2.643909239330708</v>
      </c>
      <c r="N1393" s="49">
        <v>2.5972891175577142</v>
      </c>
      <c r="O1393" s="49">
        <v>2.552106959687424</v>
      </c>
      <c r="P1393" s="49">
        <v>2.5084545687428461</v>
      </c>
      <c r="Q1393" s="49">
        <v>2.4667465615617168</v>
      </c>
      <c r="R1393" s="49">
        <v>2.4257135625211661</v>
      </c>
      <c r="S1393" s="49">
        <v>2.3855612951181802</v>
      </c>
      <c r="T1393" s="49">
        <v>2.348503240517497</v>
      </c>
      <c r="U1393" s="49">
        <v>2.3110018619226369</v>
      </c>
      <c r="V1393" s="49">
        <v>2.2733145498125151</v>
      </c>
      <c r="W1393" s="49">
        <v>2.2405205728294182</v>
      </c>
      <c r="X1393" s="49">
        <v>2.2090016966675461</v>
      </c>
      <c r="Y1393" s="49">
        <v>2.1780758233673532</v>
      </c>
      <c r="Z1393" s="49">
        <v>2.1513029474755121</v>
      </c>
      <c r="AA1393" s="49">
        <v>2.0928000426018478</v>
      </c>
      <c r="AB1393" s="49">
        <v>2.0591478218737032</v>
      </c>
      <c r="AC1393" s="49">
        <v>2.0264986599728738</v>
      </c>
      <c r="AD1393" s="49">
        <v>1.9947577285647851</v>
      </c>
      <c r="AE1393" s="49">
        <v>1.963842516849275</v>
      </c>
      <c r="AF1393" s="50">
        <v>1.933680801580187</v>
      </c>
    </row>
    <row r="1394" spans="1:32" hidden="1">
      <c r="A1394" s="49" t="s">
        <v>1709</v>
      </c>
      <c r="B1394" s="49">
        <v>6.0514414960263956</v>
      </c>
      <c r="C1394" s="49">
        <v>5.7839869366521217</v>
      </c>
      <c r="D1394" s="49">
        <v>5.530006006863859</v>
      </c>
      <c r="E1394" s="49">
        <v>5.2856938322058546</v>
      </c>
      <c r="F1394" s="49">
        <v>5.0482840457506803</v>
      </c>
      <c r="G1394" s="49">
        <v>4.8156803331685198</v>
      </c>
      <c r="H1394" s="49">
        <v>4.58623472476385</v>
      </c>
      <c r="I1394" s="49">
        <v>4.358607584716955</v>
      </c>
      <c r="J1394" s="49">
        <v>4.1316754665855626</v>
      </c>
      <c r="K1394" s="49">
        <v>3.9044682163432261</v>
      </c>
      <c r="L1394" s="49">
        <v>3.6761245761061798</v>
      </c>
      <c r="M1394" s="49">
        <v>3.594805447639366</v>
      </c>
      <c r="N1394" s="49">
        <v>3.5318382335613259</v>
      </c>
      <c r="O1394" s="49">
        <v>3.4708840872665001</v>
      </c>
      <c r="P1394" s="49">
        <v>3.4120721079298142</v>
      </c>
      <c r="Q1394" s="49">
        <v>3.3559856394738299</v>
      </c>
      <c r="R1394" s="49">
        <v>3.3008383152837228</v>
      </c>
      <c r="S1394" s="49">
        <v>3.246919593664833</v>
      </c>
      <c r="T1394" s="49">
        <v>3.1973439889005069</v>
      </c>
      <c r="U1394" s="49">
        <v>3.14713371690193</v>
      </c>
      <c r="V1394" s="49">
        <v>3.096651025142044</v>
      </c>
      <c r="W1394" s="49">
        <v>3.053033384506445</v>
      </c>
      <c r="X1394" s="49">
        <v>3.011204798004806</v>
      </c>
      <c r="Y1394" s="49">
        <v>2.9702056895882052</v>
      </c>
      <c r="Z1394" s="49">
        <v>2.9350461983636631</v>
      </c>
      <c r="AA1394" s="49">
        <v>2.8552262750688508</v>
      </c>
      <c r="AB1394" s="49">
        <v>2.8103735333101638</v>
      </c>
      <c r="AC1394" s="49">
        <v>2.7669273396787211</v>
      </c>
      <c r="AD1394" s="49">
        <v>2.7247544468377849</v>
      </c>
      <c r="AE1394" s="49">
        <v>2.6837389187063958</v>
      </c>
      <c r="AF1394" s="50">
        <v>2.6437792772010682</v>
      </c>
    </row>
    <row r="1395" spans="1:32" hidden="1">
      <c r="A1395" s="49" t="s">
        <v>1710</v>
      </c>
      <c r="B1395" s="49">
        <v>5.4108480282764013</v>
      </c>
      <c r="C1395" s="49">
        <v>5.1401816379763963</v>
      </c>
      <c r="D1395" s="49">
        <v>4.8915805034943416</v>
      </c>
      <c r="E1395" s="49">
        <v>4.6581697120031258</v>
      </c>
      <c r="F1395" s="49">
        <v>4.4356054508277847</v>
      </c>
      <c r="G1395" s="49">
        <v>4.2209629486040976</v>
      </c>
      <c r="H1395" s="49">
        <v>4.0121720498168294</v>
      </c>
      <c r="I1395" s="49">
        <v>3.8077063970665499</v>
      </c>
      <c r="J1395" s="49">
        <v>3.606401008737536</v>
      </c>
      <c r="K1395" s="49">
        <v>3.4073395717883681</v>
      </c>
      <c r="L1395" s="49">
        <v>3.2097817889533342</v>
      </c>
      <c r="M1395" s="49">
        <v>3.1203250708389709</v>
      </c>
      <c r="N1395" s="49">
        <v>3.0426592551122291</v>
      </c>
      <c r="O1395" s="49">
        <v>2.9725882130552619</v>
      </c>
      <c r="P1395" s="49">
        <v>2.908377903682712</v>
      </c>
      <c r="Q1395" s="49">
        <v>2.8489645885722941</v>
      </c>
      <c r="R1395" s="49">
        <v>2.794005148165061</v>
      </c>
      <c r="S1395" s="49">
        <v>2.741757926490656</v>
      </c>
      <c r="T1395" s="49">
        <v>2.6923737364965259</v>
      </c>
      <c r="U1395" s="49">
        <v>2.646091077025678</v>
      </c>
      <c r="V1395" s="49">
        <v>2.600677334638966</v>
      </c>
      <c r="W1395" s="49">
        <v>2.5487880200986091</v>
      </c>
      <c r="X1395" s="49">
        <v>2.4990474943037362</v>
      </c>
      <c r="Y1395" s="49">
        <v>2.4523393800646578</v>
      </c>
      <c r="Z1395" s="49">
        <v>2.4104061724117321</v>
      </c>
      <c r="AA1395" s="49">
        <v>2.348366321299141</v>
      </c>
      <c r="AB1395" s="49">
        <v>2.3055272377969471</v>
      </c>
      <c r="AC1395" s="49">
        <v>2.2647729203525331</v>
      </c>
      <c r="AD1395" s="49">
        <v>2.2258326639520298</v>
      </c>
      <c r="AE1395" s="49">
        <v>2.1884849770047041</v>
      </c>
      <c r="AF1395" s="50">
        <v>2.1525464408034098</v>
      </c>
    </row>
    <row r="1396" spans="1:32" hidden="1">
      <c r="A1396" s="49" t="s">
        <v>1711</v>
      </c>
      <c r="B1396" s="49">
        <v>6.4422695742829346</v>
      </c>
      <c r="C1396" s="49">
        <v>6.1288925409223136</v>
      </c>
      <c r="D1396" s="49">
        <v>5.8447809104063717</v>
      </c>
      <c r="E1396" s="49">
        <v>5.5811191848051802</v>
      </c>
      <c r="F1396" s="49">
        <v>5.3323563202455304</v>
      </c>
      <c r="G1396" s="49">
        <v>5.0947719998186756</v>
      </c>
      <c r="H1396" s="49">
        <v>4.8657491797366568</v>
      </c>
      <c r="I1396" s="49">
        <v>4.6433736557685972</v>
      </c>
      <c r="J1396" s="49">
        <v>4.4261991688324676</v>
      </c>
      <c r="K1396" s="49">
        <v>4.2131023843572457</v>
      </c>
      <c r="L1396" s="49">
        <v>4.0031895057076552</v>
      </c>
      <c r="M1396" s="49">
        <v>3.8898452364248519</v>
      </c>
      <c r="N1396" s="49">
        <v>3.792081848898111</v>
      </c>
      <c r="O1396" s="49">
        <v>3.7043478813772039</v>
      </c>
      <c r="P1396" s="49">
        <v>3.624349242364072</v>
      </c>
      <c r="Q1396" s="49">
        <v>3.5506786637426782</v>
      </c>
      <c r="R1396" s="49">
        <v>3.4828822561406052</v>
      </c>
      <c r="S1396" s="49">
        <v>3.4186559037503881</v>
      </c>
      <c r="T1396" s="49">
        <v>3.3581991998361871</v>
      </c>
      <c r="U1396" s="49">
        <v>3.3018277402366869</v>
      </c>
      <c r="V1396" s="49">
        <v>3.2465879209291661</v>
      </c>
      <c r="W1396" s="49">
        <v>3.1827679054782192</v>
      </c>
      <c r="X1396" s="49">
        <v>3.1217715018689769</v>
      </c>
      <c r="Y1396" s="49">
        <v>3.0647673916238629</v>
      </c>
      <c r="Z1396" s="49">
        <v>3.0140601764531811</v>
      </c>
      <c r="AA1396" s="49">
        <v>2.9367377423611161</v>
      </c>
      <c r="AB1396" s="49">
        <v>2.8847942224702829</v>
      </c>
      <c r="AC1396" s="49">
        <v>2.8355887644339992</v>
      </c>
      <c r="AD1396" s="49">
        <v>2.7887631224255132</v>
      </c>
      <c r="AE1396" s="49">
        <v>2.7440241847473752</v>
      </c>
      <c r="AF1396" s="50">
        <v>2.701129229460137</v>
      </c>
    </row>
    <row r="1397" spans="1:32" hidden="1">
      <c r="A1397" s="49" t="s">
        <v>1712</v>
      </c>
      <c r="B1397" s="49">
        <v>8.5850152509748057</v>
      </c>
      <c r="C1397" s="49">
        <v>8.0034229618308288</v>
      </c>
      <c r="D1397" s="49">
        <v>7.4651411170190567</v>
      </c>
      <c r="E1397" s="49">
        <v>6.9559462864566459</v>
      </c>
      <c r="F1397" s="49">
        <v>6.4667925668086781</v>
      </c>
      <c r="G1397" s="49">
        <v>5.9915638558751478</v>
      </c>
      <c r="H1397" s="49">
        <v>5.5259150409163578</v>
      </c>
      <c r="I1397" s="49">
        <v>5.0666276972408566</v>
      </c>
      <c r="J1397" s="49">
        <v>4.6112297198048946</v>
      </c>
      <c r="K1397" s="49">
        <v>4.1577594944343979</v>
      </c>
      <c r="L1397" s="49">
        <v>3.7046135585355211</v>
      </c>
      <c r="M1397" s="49">
        <v>3.6047102944834748</v>
      </c>
      <c r="N1397" s="49">
        <v>3.511705018451361</v>
      </c>
      <c r="O1397" s="49">
        <v>3.423279838710767</v>
      </c>
      <c r="P1397" s="49">
        <v>3.3390174994015762</v>
      </c>
      <c r="Q1397" s="49">
        <v>3.2574410484863638</v>
      </c>
      <c r="R1397" s="49">
        <v>3.1776539292453019</v>
      </c>
      <c r="S1397" s="49">
        <v>3.1015395398595529</v>
      </c>
      <c r="T1397" s="49">
        <v>3.0277397537705331</v>
      </c>
      <c r="U1397" s="49">
        <v>2.9564863953903382</v>
      </c>
      <c r="V1397" s="49">
        <v>2.8866778316691408</v>
      </c>
      <c r="W1397" s="49">
        <v>2.8159711838317181</v>
      </c>
      <c r="X1397" s="49">
        <v>2.7460344351021142</v>
      </c>
      <c r="Y1397" s="49">
        <v>2.6785352201856969</v>
      </c>
      <c r="Z1397" s="49">
        <v>2.61961641596882</v>
      </c>
      <c r="AA1397" s="49">
        <v>2.5231799842872191</v>
      </c>
      <c r="AB1397" s="49">
        <v>2.457384670420721</v>
      </c>
      <c r="AC1397" s="49">
        <v>2.393786069408312</v>
      </c>
      <c r="AD1397" s="49">
        <v>2.332130991651836</v>
      </c>
      <c r="AE1397" s="49">
        <v>2.2722072149797938</v>
      </c>
      <c r="AF1397" s="50">
        <v>2.2138352666882191</v>
      </c>
    </row>
    <row r="1398" spans="1:32" hidden="1">
      <c r="A1398" s="49" t="s">
        <v>1713</v>
      </c>
      <c r="B1398" s="49">
        <v>5.1802983365728643</v>
      </c>
      <c r="C1398" s="49">
        <v>5.0298470933988604</v>
      </c>
      <c r="D1398" s="49">
        <v>4.8961965561765934</v>
      </c>
      <c r="E1398" s="49">
        <v>4.7756647982633353</v>
      </c>
      <c r="F1398" s="49">
        <v>4.6656424674511836</v>
      </c>
      <c r="G1398" s="49">
        <v>4.5642169023147812</v>
      </c>
      <c r="H1398" s="49">
        <v>4.4699467666004313</v>
      </c>
      <c r="I1398" s="49">
        <v>4.3817204774193437</v>
      </c>
      <c r="J1398" s="49">
        <v>4.2986637612248639</v>
      </c>
      <c r="K1398" s="49">
        <v>4.2200772842996699</v>
      </c>
      <c r="L1398" s="49">
        <v>4.1453933802681444</v>
      </c>
      <c r="M1398" s="49">
        <v>4.035374416096321</v>
      </c>
      <c r="N1398" s="49">
        <v>3.9477566277930651</v>
      </c>
      <c r="O1398" s="49">
        <v>3.8630859744420079</v>
      </c>
      <c r="P1398" s="49">
        <v>3.781481033916867</v>
      </c>
      <c r="Q1398" s="49">
        <v>3.7035898658887758</v>
      </c>
      <c r="R1398" s="49">
        <v>3.6272917947797332</v>
      </c>
      <c r="S1398" s="49">
        <v>3.5529043313403408</v>
      </c>
      <c r="T1398" s="49">
        <v>3.484010091924838</v>
      </c>
      <c r="U1398" s="49">
        <v>3.4148112166039262</v>
      </c>
      <c r="V1398" s="49">
        <v>3.34572464131907</v>
      </c>
      <c r="W1398" s="49">
        <v>3.285173132388032</v>
      </c>
      <c r="X1398" s="49">
        <v>3.2270055898589551</v>
      </c>
      <c r="Y1398" s="49">
        <v>3.170103949972872</v>
      </c>
      <c r="Z1398" s="49">
        <v>3.1201424334027359</v>
      </c>
      <c r="AA1398" s="49">
        <v>3.019889461164754</v>
      </c>
      <c r="AB1398" s="49">
        <v>2.9596643535322791</v>
      </c>
      <c r="AC1398" s="49">
        <v>2.9013398766236311</v>
      </c>
      <c r="AD1398" s="49">
        <v>2.8447464603369208</v>
      </c>
      <c r="AE1398" s="49">
        <v>2.789736003098692</v>
      </c>
      <c r="AF1398" s="50">
        <v>2.7361783558904</v>
      </c>
    </row>
    <row r="1399" spans="1:32" hidden="1">
      <c r="A1399" s="49" t="s">
        <v>1714</v>
      </c>
      <c r="B1399" s="49">
        <v>5.9910610431789078</v>
      </c>
      <c r="C1399" s="49">
        <v>5.7757087052632334</v>
      </c>
      <c r="D1399" s="49">
        <v>5.5952652533262039</v>
      </c>
      <c r="E1399" s="49">
        <v>5.4396432671078614</v>
      </c>
      <c r="F1399" s="49">
        <v>5.3025231041857364</v>
      </c>
      <c r="G1399" s="49">
        <v>5.1796966673936096</v>
      </c>
      <c r="H1399" s="49">
        <v>5.0682278133463976</v>
      </c>
      <c r="I1399" s="49">
        <v>4.9659906259260032</v>
      </c>
      <c r="J1399" s="49">
        <v>4.871398839063497</v>
      </c>
      <c r="K1399" s="49">
        <v>4.7832389700627651</v>
      </c>
      <c r="L1399" s="49">
        <v>4.7005629992690992</v>
      </c>
      <c r="M1399" s="49">
        <v>4.5465159662913166</v>
      </c>
      <c r="N1399" s="49">
        <v>4.4128186020744629</v>
      </c>
      <c r="O1399" s="49">
        <v>4.2924071079285397</v>
      </c>
      <c r="P1399" s="49">
        <v>4.182321391168597</v>
      </c>
      <c r="Q1399" s="49">
        <v>4.0807290458430252</v>
      </c>
      <c r="R1399" s="49">
        <v>3.9869878798958398</v>
      </c>
      <c r="S1399" s="49">
        <v>3.8982101933556952</v>
      </c>
      <c r="T1399" s="49">
        <v>3.8145870465247751</v>
      </c>
      <c r="U1399" s="49">
        <v>3.7364477965890588</v>
      </c>
      <c r="V1399" s="49">
        <v>3.660172872651005</v>
      </c>
      <c r="W1399" s="49">
        <v>3.5741528429966758</v>
      </c>
      <c r="X1399" s="49">
        <v>3.492050788275856</v>
      </c>
      <c r="Y1399" s="49">
        <v>3.4152256724749539</v>
      </c>
      <c r="Z1399" s="49">
        <v>3.346374682231013</v>
      </c>
      <c r="AA1399" s="49">
        <v>3.2463029463781492</v>
      </c>
      <c r="AB1399" s="49">
        <v>3.1769049581719049</v>
      </c>
      <c r="AC1399" s="49">
        <v>3.1111533408438512</v>
      </c>
      <c r="AD1399" s="49">
        <v>3.048591629130458</v>
      </c>
      <c r="AE1399" s="49">
        <v>2.9888454063437528</v>
      </c>
      <c r="AF1399" s="50">
        <v>2.9316038028718809</v>
      </c>
    </row>
    <row r="1400" spans="1:32" hidden="1">
      <c r="A1400" s="49" t="s">
        <v>1715</v>
      </c>
      <c r="B1400" s="49">
        <v>8.032092770091154</v>
      </c>
      <c r="C1400" s="49">
        <v>7.7395875305964124</v>
      </c>
      <c r="D1400" s="49">
        <v>7.4954623142963337</v>
      </c>
      <c r="E1400" s="49">
        <v>7.2857292665003257</v>
      </c>
      <c r="F1400" s="49">
        <v>7.1016252388268484</v>
      </c>
      <c r="G1400" s="49">
        <v>6.9373151220812526</v>
      </c>
      <c r="H1400" s="49">
        <v>6.7887276002772108</v>
      </c>
      <c r="I1400" s="49">
        <v>6.6529148830225591</v>
      </c>
      <c r="J1400" s="49">
        <v>6.5276775011048516</v>
      </c>
      <c r="K1400" s="49">
        <v>6.4113329155696377</v>
      </c>
      <c r="L1400" s="49">
        <v>6.3025666986156734</v>
      </c>
      <c r="M1400" s="49">
        <v>6.0954131203773629</v>
      </c>
      <c r="N1400" s="49">
        <v>5.9164135537826086</v>
      </c>
      <c r="O1400" s="49">
        <v>5.7557771681578531</v>
      </c>
      <c r="P1400" s="49">
        <v>5.6094025444734283</v>
      </c>
      <c r="Q1400" s="49">
        <v>5.4747514157429578</v>
      </c>
      <c r="R1400" s="49">
        <v>5.3509359452238927</v>
      </c>
      <c r="S1400" s="49">
        <v>5.2339527332546378</v>
      </c>
      <c r="T1400" s="49">
        <v>5.1240688900582354</v>
      </c>
      <c r="U1400" s="49">
        <v>5.0217434918849699</v>
      </c>
      <c r="V1400" s="49">
        <v>4.9219560173185499</v>
      </c>
      <c r="W1400" s="49">
        <v>4.8085296857367252</v>
      </c>
      <c r="X1400" s="49">
        <v>4.7004983324853127</v>
      </c>
      <c r="Y1400" s="49">
        <v>4.59975003803872</v>
      </c>
      <c r="Z1400" s="49">
        <v>4.5100311424138146</v>
      </c>
      <c r="AA1400" s="49">
        <v>4.3769331770126856</v>
      </c>
      <c r="AB1400" s="49">
        <v>4.2863770246116673</v>
      </c>
      <c r="AC1400" s="49">
        <v>4.2008472572382924</v>
      </c>
      <c r="AD1400" s="49">
        <v>4.1197117935349006</v>
      </c>
      <c r="AE1400" s="49">
        <v>4.0424522786389723</v>
      </c>
      <c r="AF1400" s="50">
        <v>3.9686384359261822</v>
      </c>
    </row>
    <row r="1401" spans="1:32" hidden="1">
      <c r="A1401" s="49" t="s">
        <v>1716</v>
      </c>
      <c r="B1401" s="49">
        <v>3.0612847053872412</v>
      </c>
      <c r="C1401" s="49">
        <v>2.9116579852767721</v>
      </c>
      <c r="D1401" s="49">
        <v>2.785594401149293</v>
      </c>
      <c r="E1401" s="49">
        <v>2.6762186365373939</v>
      </c>
      <c r="F1401" s="49">
        <v>2.5792148479572079</v>
      </c>
      <c r="G1401" s="49">
        <v>2.4917143499389729</v>
      </c>
      <c r="H1401" s="49">
        <v>2.4117234633441802</v>
      </c>
      <c r="I1401" s="49">
        <v>2.3378061896658582</v>
      </c>
      <c r="J1401" s="49">
        <v>2.2688974107554278</v>
      </c>
      <c r="K1401" s="49">
        <v>2.2041874708390381</v>
      </c>
      <c r="L1401" s="49">
        <v>2.14304794140959</v>
      </c>
      <c r="M1401" s="49">
        <v>2.070463440015371</v>
      </c>
      <c r="N1401" s="49">
        <v>2.0029665742851739</v>
      </c>
      <c r="O1401" s="49">
        <v>1.938963987165127</v>
      </c>
      <c r="P1401" s="49">
        <v>1.878134439589269</v>
      </c>
      <c r="Q1401" s="49">
        <v>1.819473193110462</v>
      </c>
      <c r="R1401" s="49">
        <v>1.762369944821051</v>
      </c>
      <c r="S1401" s="49">
        <v>1.7080178539743569</v>
      </c>
      <c r="T1401" s="49">
        <v>1.6555080636967321</v>
      </c>
      <c r="U1401" s="49">
        <v>1.6049639909437601</v>
      </c>
      <c r="V1401" s="49">
        <v>1.55565878437973</v>
      </c>
      <c r="W1401" s="49">
        <v>1.5061574175922079</v>
      </c>
      <c r="X1401" s="49">
        <v>1.4574276435582261</v>
      </c>
      <c r="Y1401" s="49">
        <v>1.4105091450127489</v>
      </c>
      <c r="Z1401" s="49">
        <v>1.369231428244811</v>
      </c>
      <c r="AA1401" s="49">
        <v>1.3047445935160611</v>
      </c>
      <c r="AB1401" s="49">
        <v>1.2597099350337551</v>
      </c>
      <c r="AC1401" s="49">
        <v>1.216281381963098</v>
      </c>
      <c r="AD1401" s="49">
        <v>1.17428451081606</v>
      </c>
      <c r="AE1401" s="49">
        <v>1.133572622311027</v>
      </c>
      <c r="AF1401" s="50">
        <v>1.094021205800906</v>
      </c>
    </row>
    <row r="1402" spans="1:32" hidden="1">
      <c r="A1402" s="49" t="s">
        <v>1717</v>
      </c>
      <c r="B1402" s="49">
        <v>3.6323375439506611</v>
      </c>
      <c r="C1402" s="49">
        <v>3.452197903361061</v>
      </c>
      <c r="D1402" s="49">
        <v>3.3008196444100282</v>
      </c>
      <c r="E1402" s="49">
        <v>3.1697989111921512</v>
      </c>
      <c r="F1402" s="49">
        <v>3.0538598446887391</v>
      </c>
      <c r="G1402" s="49">
        <v>2.9494953813707978</v>
      </c>
      <c r="H1402" s="49">
        <v>2.8542680499367581</v>
      </c>
      <c r="I1402" s="49">
        <v>2.7664221482183109</v>
      </c>
      <c r="J1402" s="49">
        <v>2.6846554241774081</v>
      </c>
      <c r="K1402" s="49">
        <v>2.6079779930728439</v>
      </c>
      <c r="L1402" s="49">
        <v>2.5356215875534418</v>
      </c>
      <c r="M1402" s="49">
        <v>2.4495003249035969</v>
      </c>
      <c r="N1402" s="49">
        <v>2.3695227769030969</v>
      </c>
      <c r="O1402" s="49">
        <v>2.2937603640701809</v>
      </c>
      <c r="P1402" s="49">
        <v>2.221825342613045</v>
      </c>
      <c r="Q1402" s="49">
        <v>2.1525012630930052</v>
      </c>
      <c r="R1402" s="49">
        <v>2.0850492366032678</v>
      </c>
      <c r="S1402" s="49">
        <v>2.0209166476397868</v>
      </c>
      <c r="T1402" s="49">
        <v>1.959002661058677</v>
      </c>
      <c r="U1402" s="49">
        <v>1.8994578050397011</v>
      </c>
      <c r="V1402" s="49">
        <v>1.8414013600657491</v>
      </c>
      <c r="W1402" s="49">
        <v>1.7830729231654721</v>
      </c>
      <c r="X1402" s="49">
        <v>1.7256733817663381</v>
      </c>
      <c r="Y1402" s="49">
        <v>1.670465740029355</v>
      </c>
      <c r="Z1402" s="49">
        <v>1.622103406970028</v>
      </c>
      <c r="AA1402" s="49">
        <v>1.545538871870705</v>
      </c>
      <c r="AB1402" s="49">
        <v>1.4925963209293971</v>
      </c>
      <c r="AC1402" s="49">
        <v>1.441601116469676</v>
      </c>
      <c r="AD1402" s="49">
        <v>1.3923429085213661</v>
      </c>
      <c r="AE1402" s="49">
        <v>1.344644808056253</v>
      </c>
      <c r="AF1402" s="50">
        <v>1.2983567046964719</v>
      </c>
    </row>
    <row r="1403" spans="1:32" hidden="1">
      <c r="A1403" s="49" t="s">
        <v>1718</v>
      </c>
      <c r="B1403" s="49">
        <v>7.0909692831194997</v>
      </c>
      <c r="C1403" s="49">
        <v>6.7671092860996787</v>
      </c>
      <c r="D1403" s="49">
        <v>6.4568107688865259</v>
      </c>
      <c r="E1403" s="49">
        <v>6.1558144072160079</v>
      </c>
      <c r="F1403" s="49">
        <v>5.8609895646161201</v>
      </c>
      <c r="G1403" s="49">
        <v>5.569930217279186</v>
      </c>
      <c r="H1403" s="49">
        <v>5.2807112717722857</v>
      </c>
      <c r="I1403" s="49">
        <v>4.9917341194896574</v>
      </c>
      <c r="J1403" s="49">
        <v>4.701624402716746</v>
      </c>
      <c r="K1403" s="49">
        <v>4.4091615982371266</v>
      </c>
      <c r="L1403" s="49">
        <v>4.113228628796513</v>
      </c>
      <c r="M1403" s="49">
        <v>4.0226742909722013</v>
      </c>
      <c r="N1403" s="49">
        <v>3.9513502956264088</v>
      </c>
      <c r="O1403" s="49">
        <v>3.8821439836553169</v>
      </c>
      <c r="P1403" s="49">
        <v>3.8151885104270251</v>
      </c>
      <c r="Q1403" s="49">
        <v>3.7510918145674941</v>
      </c>
      <c r="R1403" s="49">
        <v>3.6879839634256051</v>
      </c>
      <c r="S1403" s="49">
        <v>3.6261665438512281</v>
      </c>
      <c r="T1403" s="49">
        <v>3.568891932121959</v>
      </c>
      <c r="U1403" s="49">
        <v>3.510957437134548</v>
      </c>
      <c r="V1403" s="49">
        <v>3.452741877235499</v>
      </c>
      <c r="W1403" s="49">
        <v>3.4018042361742631</v>
      </c>
      <c r="X1403" s="49">
        <v>3.3527249347151931</v>
      </c>
      <c r="Y1403" s="49">
        <v>3.304501081635252</v>
      </c>
      <c r="Z1403" s="49">
        <v>3.2623544762010468</v>
      </c>
      <c r="AA1403" s="49">
        <v>3.1736526403668179</v>
      </c>
      <c r="AB1403" s="49">
        <v>3.121395454772661</v>
      </c>
      <c r="AC1403" s="49">
        <v>3.070595052707267</v>
      </c>
      <c r="AD1403" s="49">
        <v>3.0211109015643092</v>
      </c>
      <c r="AE1403" s="49">
        <v>2.9728206600059419</v>
      </c>
      <c r="AF1403" s="50">
        <v>2.9256171797325972</v>
      </c>
    </row>
    <row r="1404" spans="1:32" hidden="1">
      <c r="A1404" s="49" t="s">
        <v>1719</v>
      </c>
      <c r="B1404" s="49">
        <v>7.3707550792123042</v>
      </c>
      <c r="C1404" s="49">
        <v>7.0095294982169847</v>
      </c>
      <c r="D1404" s="49">
        <v>6.6794559156805304</v>
      </c>
      <c r="E1404" s="49">
        <v>6.3707067324656794</v>
      </c>
      <c r="F1404" s="49">
        <v>6.0770612808065172</v>
      </c>
      <c r="G1404" s="49">
        <v>5.7943199428187926</v>
      </c>
      <c r="H1404" s="49">
        <v>5.5194991229605117</v>
      </c>
      <c r="I1404" s="49">
        <v>5.250387821138168</v>
      </c>
      <c r="J1404" s="49">
        <v>4.9852872632990071</v>
      </c>
      <c r="K1404" s="49">
        <v>4.7228499142154101</v>
      </c>
      <c r="L1404" s="49">
        <v>4.4619755760014028</v>
      </c>
      <c r="M1404" s="49">
        <v>4.3369014198105633</v>
      </c>
      <c r="N1404" s="49">
        <v>4.2285736398656129</v>
      </c>
      <c r="O1404" s="49">
        <v>4.1310292436650249</v>
      </c>
      <c r="P1404" s="49">
        <v>4.0418037502647577</v>
      </c>
      <c r="Q1404" s="49">
        <v>3.959385233597736</v>
      </c>
      <c r="R1404" s="49">
        <v>3.8832856238602549</v>
      </c>
      <c r="S1404" s="49">
        <v>3.8110303739937641</v>
      </c>
      <c r="T1404" s="49">
        <v>3.742833349847805</v>
      </c>
      <c r="U1404" s="49">
        <v>3.6790329284614649</v>
      </c>
      <c r="V1404" s="49">
        <v>3.616457738346682</v>
      </c>
      <c r="W1404" s="49">
        <v>3.5446857091354311</v>
      </c>
      <c r="X1404" s="49">
        <v>3.475953214290485</v>
      </c>
      <c r="Y1404" s="49">
        <v>3.4115137966212292</v>
      </c>
      <c r="Z1404" s="49">
        <v>3.3538396214848101</v>
      </c>
      <c r="AA1404" s="49">
        <v>3.2676108595164828</v>
      </c>
      <c r="AB1404" s="49">
        <v>3.2086251119731681</v>
      </c>
      <c r="AC1404" s="49">
        <v>3.1525835311692441</v>
      </c>
      <c r="AD1404" s="49">
        <v>3.0991009905408489</v>
      </c>
      <c r="AE1404" s="49">
        <v>3.0478623646549461</v>
      </c>
      <c r="AF1404" s="50">
        <v>2.99860668421152</v>
      </c>
    </row>
    <row r="1405" spans="1:32" hidden="1">
      <c r="A1405" s="49" t="s">
        <v>1720</v>
      </c>
      <c r="B1405" s="49">
        <v>9.2289695151227225</v>
      </c>
      <c r="C1405" s="49">
        <v>8.7903311220423817</v>
      </c>
      <c r="D1405" s="49">
        <v>8.3945890379692756</v>
      </c>
      <c r="E1405" s="49">
        <v>8.0285268924465036</v>
      </c>
      <c r="F1405" s="49">
        <v>7.6838002239775314</v>
      </c>
      <c r="G1405" s="49">
        <v>7.3547950867745211</v>
      </c>
      <c r="H1405" s="49">
        <v>7.0375413254060621</v>
      </c>
      <c r="I1405" s="49">
        <v>6.7291141890662134</v>
      </c>
      <c r="J1405" s="49">
        <v>6.4272831396103793</v>
      </c>
      <c r="K1405" s="49">
        <v>6.1302948536827424</v>
      </c>
      <c r="L1405" s="49">
        <v>5.8367333074819827</v>
      </c>
      <c r="M1405" s="49">
        <v>5.6708001563722412</v>
      </c>
      <c r="N1405" s="49">
        <v>5.5279162632589216</v>
      </c>
      <c r="O1405" s="49">
        <v>5.3998670800515001</v>
      </c>
      <c r="P1405" s="49">
        <v>5.2832581385507096</v>
      </c>
      <c r="Q1405" s="49">
        <v>5.176007216093705</v>
      </c>
      <c r="R1405" s="49">
        <v>5.0774428824628828</v>
      </c>
      <c r="S1405" s="49">
        <v>4.984155596210246</v>
      </c>
      <c r="T1405" s="49">
        <v>4.8964408890768709</v>
      </c>
      <c r="U1405" s="49">
        <v>4.8147659739638353</v>
      </c>
      <c r="V1405" s="49">
        <v>4.7347599770660178</v>
      </c>
      <c r="W1405" s="49">
        <v>4.6420551921811279</v>
      </c>
      <c r="X1405" s="49">
        <v>4.5535218425692614</v>
      </c>
      <c r="Y1405" s="49">
        <v>4.4708892980550967</v>
      </c>
      <c r="Z1405" s="49">
        <v>4.3975678194340464</v>
      </c>
      <c r="AA1405" s="49">
        <v>4.2848531489170281</v>
      </c>
      <c r="AB1405" s="49">
        <v>4.2096876955006524</v>
      </c>
      <c r="AC1405" s="49">
        <v>4.138566590187259</v>
      </c>
      <c r="AD1405" s="49">
        <v>4.0709595925030877</v>
      </c>
      <c r="AE1405" s="49">
        <v>4.0064328664454996</v>
      </c>
      <c r="AF1405" s="50">
        <v>3.944627157523493</v>
      </c>
    </row>
    <row r="1406" spans="1:32" hidden="1">
      <c r="A1406" s="49" t="s">
        <v>1721</v>
      </c>
      <c r="B1406" s="49">
        <v>6.2051630978562438</v>
      </c>
      <c r="C1406" s="49">
        <v>5.7798539581992054</v>
      </c>
      <c r="D1406" s="49">
        <v>5.3821909182856684</v>
      </c>
      <c r="E1406" s="49">
        <v>5.003309670691813</v>
      </c>
      <c r="F1406" s="49">
        <v>4.6375869047411706</v>
      </c>
      <c r="G1406" s="49">
        <v>4.2812351959600017</v>
      </c>
      <c r="H1406" s="49">
        <v>3.9315786259659018</v>
      </c>
      <c r="I1406" s="49">
        <v>3.586650099830508</v>
      </c>
      <c r="J1406" s="49">
        <v>3.244953721636517</v>
      </c>
      <c r="K1406" s="49">
        <v>2.9053175874028621</v>
      </c>
      <c r="L1406" s="49">
        <v>2.5667988263762518</v>
      </c>
      <c r="M1406" s="49">
        <v>2.499345077147241</v>
      </c>
      <c r="N1406" s="49">
        <v>2.4361869078948279</v>
      </c>
      <c r="O1406" s="49">
        <v>2.375887625493887</v>
      </c>
      <c r="P1406" s="49">
        <v>2.318185391137042</v>
      </c>
      <c r="Q1406" s="49">
        <v>2.262166108092607</v>
      </c>
      <c r="R1406" s="49">
        <v>2.2072750991755989</v>
      </c>
      <c r="S1406" s="49">
        <v>2.154669756179965</v>
      </c>
      <c r="T1406" s="49">
        <v>2.103511154367955</v>
      </c>
      <c r="U1406" s="49">
        <v>2.0539396374368621</v>
      </c>
      <c r="V1406" s="49">
        <v>2.0052759575533439</v>
      </c>
      <c r="W1406" s="49">
        <v>1.956068609009439</v>
      </c>
      <c r="X1406" s="49">
        <v>1.907356517756682</v>
      </c>
      <c r="Y1406" s="49">
        <v>1.8601662341731859</v>
      </c>
      <c r="Z1406" s="49">
        <v>1.818281656882766</v>
      </c>
      <c r="AA1406" s="49">
        <v>1.753315043171904</v>
      </c>
      <c r="AB1406" s="49">
        <v>1.7072365368345379</v>
      </c>
      <c r="AC1406" s="49">
        <v>1.662535615489221</v>
      </c>
      <c r="AD1406" s="49">
        <v>1.61905783608821</v>
      </c>
      <c r="AE1406" s="49">
        <v>1.5766737359985039</v>
      </c>
      <c r="AF1406" s="50">
        <v>1.535273820526843</v>
      </c>
    </row>
    <row r="1407" spans="1:32" hidden="1">
      <c r="A1407" s="49" t="s">
        <v>1722</v>
      </c>
      <c r="B1407" s="49">
        <v>7.1815482061954636</v>
      </c>
      <c r="C1407" s="49">
        <v>6.6896832815117673</v>
      </c>
      <c r="D1407" s="49">
        <v>6.2303921953315502</v>
      </c>
      <c r="E1407" s="49">
        <v>5.7935690690703421</v>
      </c>
      <c r="F1407" s="49">
        <v>5.3728233254490929</v>
      </c>
      <c r="G1407" s="49">
        <v>4.9638689159516112</v>
      </c>
      <c r="H1407" s="49">
        <v>4.563694297293206</v>
      </c>
      <c r="I1407" s="49">
        <v>4.170101257094597</v>
      </c>
      <c r="J1407" s="49">
        <v>3.7814329349956219</v>
      </c>
      <c r="K1407" s="49">
        <v>3.396405455370767</v>
      </c>
      <c r="L1407" s="49">
        <v>3.013999418846049</v>
      </c>
      <c r="M1407" s="49">
        <v>2.9339009557377751</v>
      </c>
      <c r="N1407" s="49">
        <v>2.859089239088787</v>
      </c>
      <c r="O1407" s="49">
        <v>2.7877923744094582</v>
      </c>
      <c r="P1407" s="49">
        <v>2.7196895534642311</v>
      </c>
      <c r="Q1407" s="49">
        <v>2.653652503380652</v>
      </c>
      <c r="R1407" s="49">
        <v>2.5889964402342129</v>
      </c>
      <c r="S1407" s="49">
        <v>2.5271554074293938</v>
      </c>
      <c r="T1407" s="49">
        <v>2.4670928362285749</v>
      </c>
      <c r="U1407" s="49">
        <v>2.4089840325787861</v>
      </c>
      <c r="V1407" s="49">
        <v>2.3519888946394909</v>
      </c>
      <c r="W1407" s="49">
        <v>2.2943209005537621</v>
      </c>
      <c r="X1407" s="49">
        <v>2.2372537825287222</v>
      </c>
      <c r="Y1407" s="49">
        <v>2.182058508214558</v>
      </c>
      <c r="Z1407" s="49">
        <v>2.133418479041147</v>
      </c>
      <c r="AA1407" s="49">
        <v>2.056193254294933</v>
      </c>
      <c r="AB1407" s="49">
        <v>2.002338193401183</v>
      </c>
      <c r="AC1407" s="49">
        <v>1.9501741439140401</v>
      </c>
      <c r="AD1407" s="49">
        <v>1.89950909450302</v>
      </c>
      <c r="AE1407" s="49">
        <v>1.850182097817475</v>
      </c>
      <c r="AF1407" s="50">
        <v>1.8020570381610921</v>
      </c>
    </row>
    <row r="1408" spans="1:32" hidden="1">
      <c r="A1408" s="49" t="s">
        <v>1723</v>
      </c>
      <c r="B1408" s="49">
        <v>7.3965916945075909</v>
      </c>
      <c r="C1408" s="49">
        <v>7.131203411565596</v>
      </c>
      <c r="D1408" s="49">
        <v>6.9087130004409234</v>
      </c>
      <c r="E1408" s="49">
        <v>6.71672478532677</v>
      </c>
      <c r="F1408" s="49">
        <v>6.5474729915691157</v>
      </c>
      <c r="G1408" s="49">
        <v>6.3957865514066441</v>
      </c>
      <c r="H1408" s="49">
        <v>6.2580574033376424</v>
      </c>
      <c r="I1408" s="49">
        <v>6.1316731152655999</v>
      </c>
      <c r="J1408" s="49">
        <v>6.0146843940705912</v>
      </c>
      <c r="K1408" s="49">
        <v>5.9056000361378587</v>
      </c>
      <c r="L1408" s="49">
        <v>5.8032550494163981</v>
      </c>
      <c r="M1408" s="49">
        <v>5.6131510915353049</v>
      </c>
      <c r="N1408" s="49">
        <v>5.4480567717374067</v>
      </c>
      <c r="O1408" s="49">
        <v>5.2992955641024651</v>
      </c>
      <c r="P1408" s="49">
        <v>5.1632319611046089</v>
      </c>
      <c r="Q1408" s="49">
        <v>5.0376155738334027</v>
      </c>
      <c r="R1408" s="49">
        <v>4.92165825332245</v>
      </c>
      <c r="S1408" s="49">
        <v>4.8118122158605718</v>
      </c>
      <c r="T1408" s="49">
        <v>4.7083127587422107</v>
      </c>
      <c r="U1408" s="49">
        <v>4.6115651997784752</v>
      </c>
      <c r="V1408" s="49">
        <v>4.5171214542918223</v>
      </c>
      <c r="W1408" s="49">
        <v>4.4107226880176924</v>
      </c>
      <c r="X1408" s="49">
        <v>4.3091409799741784</v>
      </c>
      <c r="Y1408" s="49">
        <v>4.214046150362825</v>
      </c>
      <c r="Z1408" s="49">
        <v>4.12875249030456</v>
      </c>
      <c r="AA1408" s="49">
        <v>4.0050915086200387</v>
      </c>
      <c r="AB1408" s="49">
        <v>3.919128155192126</v>
      </c>
      <c r="AC1408" s="49">
        <v>3.8376465768065762</v>
      </c>
      <c r="AD1408" s="49">
        <v>3.7600855187832751</v>
      </c>
      <c r="AE1408" s="49">
        <v>3.685984595355845</v>
      </c>
      <c r="AF1408" s="50">
        <v>3.6149615446693382</v>
      </c>
    </row>
    <row r="1409" spans="1:32" hidden="1">
      <c r="A1409" s="49" t="s">
        <v>1724</v>
      </c>
      <c r="B1409" s="49">
        <v>9.9432203157905867</v>
      </c>
      <c r="C1409" s="49">
        <v>9.5815914573538379</v>
      </c>
      <c r="D1409" s="49">
        <v>9.2796564058180202</v>
      </c>
      <c r="E1409" s="49">
        <v>9.0201571527341979</v>
      </c>
      <c r="F1409" s="49">
        <v>8.7922818469520614</v>
      </c>
      <c r="G1409" s="49">
        <v>8.588831204326258</v>
      </c>
      <c r="H1409" s="49">
        <v>8.4047820800883262</v>
      </c>
      <c r="I1409" s="49">
        <v>8.2364975171454482</v>
      </c>
      <c r="J1409" s="49">
        <v>8.0812638250150624</v>
      </c>
      <c r="K1409" s="49">
        <v>7.9370050934921874</v>
      </c>
      <c r="L1409" s="49">
        <v>7.802099582072449</v>
      </c>
      <c r="M1409" s="49">
        <v>7.5457463521889183</v>
      </c>
      <c r="N1409" s="49">
        <v>7.3241358674548209</v>
      </c>
      <c r="O1409" s="49">
        <v>7.1251866323605384</v>
      </c>
      <c r="P1409" s="49">
        <v>6.9438371748588796</v>
      </c>
      <c r="Q1409" s="49">
        <v>6.7769548845979388</v>
      </c>
      <c r="R1409" s="49">
        <v>6.6234434245824856</v>
      </c>
      <c r="S1409" s="49">
        <v>6.4783633530043732</v>
      </c>
      <c r="T1409" s="49">
        <v>6.3420435133828246</v>
      </c>
      <c r="U1409" s="49">
        <v>6.2150494947108692</v>
      </c>
      <c r="V1409" s="49">
        <v>6.0911879945936089</v>
      </c>
      <c r="W1409" s="49">
        <v>5.9505796892440213</v>
      </c>
      <c r="X1409" s="49">
        <v>5.8166175352585583</v>
      </c>
      <c r="Y1409" s="49">
        <v>5.6916289938793261</v>
      </c>
      <c r="Z1409" s="49">
        <v>5.5802325231683794</v>
      </c>
      <c r="AA1409" s="49">
        <v>5.4153346819516273</v>
      </c>
      <c r="AB1409" s="49">
        <v>5.3028879319032249</v>
      </c>
      <c r="AC1409" s="49">
        <v>5.1966282370637744</v>
      </c>
      <c r="AD1409" s="49">
        <v>5.0957752788424591</v>
      </c>
      <c r="AE1409" s="49">
        <v>4.9996891056945776</v>
      </c>
      <c r="AF1409" s="50">
        <v>4.9078384772832022</v>
      </c>
    </row>
    <row r="1410" spans="1:32" hidden="1">
      <c r="A1410" s="49" t="s">
        <v>1725</v>
      </c>
      <c r="B1410" s="49">
        <v>2.7169910722197481</v>
      </c>
      <c r="C1410" s="49">
        <v>2.5826451557610741</v>
      </c>
      <c r="D1410" s="49">
        <v>2.4697170824180321</v>
      </c>
      <c r="E1410" s="49">
        <v>2.3719465672498701</v>
      </c>
      <c r="F1410" s="49">
        <v>2.285403307940495</v>
      </c>
      <c r="G1410" s="49">
        <v>2.207474595475194</v>
      </c>
      <c r="H1410" s="49">
        <v>2.1363445022962981</v>
      </c>
      <c r="I1410" s="49">
        <v>2.0707049974967768</v>
      </c>
      <c r="J1410" s="49">
        <v>2.0095858693801429</v>
      </c>
      <c r="K1410" s="49">
        <v>1.952249627946441</v>
      </c>
      <c r="L1410" s="49">
        <v>1.8981239000062859</v>
      </c>
      <c r="M1410" s="49">
        <v>1.8337157098601511</v>
      </c>
      <c r="N1410" s="49">
        <v>1.773872779194102</v>
      </c>
      <c r="O1410" s="49">
        <v>1.7171639059930479</v>
      </c>
      <c r="P1410" s="49">
        <v>1.663301675206827</v>
      </c>
      <c r="Q1410" s="49">
        <v>1.6113831449804661</v>
      </c>
      <c r="R1410" s="49">
        <v>1.560859789744472</v>
      </c>
      <c r="S1410" s="49">
        <v>1.5128068199901601</v>
      </c>
      <c r="T1410" s="49">
        <v>1.4664068927215841</v>
      </c>
      <c r="U1410" s="49">
        <v>1.421772037004706</v>
      </c>
      <c r="V1410" s="49">
        <v>1.3782481608526429</v>
      </c>
      <c r="W1410" s="49">
        <v>1.334512451780518</v>
      </c>
      <c r="X1410" s="49">
        <v>1.29147431725893</v>
      </c>
      <c r="Y1410" s="49">
        <v>1.2500725774304431</v>
      </c>
      <c r="Z1410" s="49">
        <v>1.2137670176063799</v>
      </c>
      <c r="AA1410" s="49">
        <v>1.156501818164585</v>
      </c>
      <c r="AB1410" s="49">
        <v>1.116804421933832</v>
      </c>
      <c r="AC1410" s="49">
        <v>1.0785625799912451</v>
      </c>
      <c r="AD1410" s="49">
        <v>1.041620276653825</v>
      </c>
      <c r="AE1410" s="49">
        <v>1.0058463047824051</v>
      </c>
      <c r="AF1410" s="50">
        <v>0.97112931139455583</v>
      </c>
    </row>
    <row r="1411" spans="1:32" hidden="1">
      <c r="A1411" s="49" t="s">
        <v>1726</v>
      </c>
      <c r="B1411" s="49">
        <v>2.833737696755164</v>
      </c>
      <c r="C1411" s="49">
        <v>2.692993487282362</v>
      </c>
      <c r="D1411" s="49">
        <v>2.574764735814417</v>
      </c>
      <c r="E1411" s="49">
        <v>2.4724696711744958</v>
      </c>
      <c r="F1411" s="49">
        <v>2.381976147358599</v>
      </c>
      <c r="G1411" s="49">
        <v>2.300537272499755</v>
      </c>
      <c r="H1411" s="49">
        <v>2.226243854527711</v>
      </c>
      <c r="I1411" s="49">
        <v>2.157720682175579</v>
      </c>
      <c r="J1411" s="49">
        <v>2.0939477137314579</v>
      </c>
      <c r="K1411" s="49">
        <v>2.0341495823401909</v>
      </c>
      <c r="L1411" s="49">
        <v>1.97772451918939</v>
      </c>
      <c r="M1411" s="49">
        <v>1.9105499254730329</v>
      </c>
      <c r="N1411" s="49">
        <v>1.8481690777069339</v>
      </c>
      <c r="O1411" s="49">
        <v>1.7890769979175161</v>
      </c>
      <c r="P1411" s="49">
        <v>1.732971046884185</v>
      </c>
      <c r="Q1411" s="49">
        <v>1.67890199441431</v>
      </c>
      <c r="R1411" s="49">
        <v>1.6262932726931649</v>
      </c>
      <c r="S1411" s="49">
        <v>1.5762741590044089</v>
      </c>
      <c r="T1411" s="49">
        <v>1.5279856765938711</v>
      </c>
      <c r="U1411" s="49">
        <v>1.4815452297139069</v>
      </c>
      <c r="V1411" s="49">
        <v>1.4362656257697679</v>
      </c>
      <c r="W1411" s="49">
        <v>1.390757119509479</v>
      </c>
      <c r="X1411" s="49">
        <v>1.3459804141336329</v>
      </c>
      <c r="Y1411" s="49">
        <v>1.302922109322713</v>
      </c>
      <c r="Z1411" s="49">
        <v>1.265218669913738</v>
      </c>
      <c r="AA1411" s="49">
        <v>1.20548687873355</v>
      </c>
      <c r="AB1411" s="49">
        <v>1.164216202326297</v>
      </c>
      <c r="AC1411" s="49">
        <v>1.1244754856893451</v>
      </c>
      <c r="AD1411" s="49">
        <v>1.086101303798013</v>
      </c>
      <c r="AE1411" s="49">
        <v>1.048956220910954</v>
      </c>
      <c r="AF1411" s="50">
        <v>1.0129235999491839</v>
      </c>
    </row>
    <row r="1412" spans="1:32" hidden="1">
      <c r="A1412" s="49" t="s">
        <v>1727</v>
      </c>
      <c r="B1412" s="49">
        <v>2.9300931329117219</v>
      </c>
      <c r="C1412" s="49">
        <v>2.7840065987677538</v>
      </c>
      <c r="D1412" s="49">
        <v>2.661363151202385</v>
      </c>
      <c r="E1412" s="49">
        <v>2.5553088552365382</v>
      </c>
      <c r="F1412" s="49">
        <v>2.461540673409591</v>
      </c>
      <c r="G1412" s="49">
        <v>2.377198100156904</v>
      </c>
      <c r="H1412" s="49">
        <v>2.3002929722402188</v>
      </c>
      <c r="I1412" s="49">
        <v>2.229393192898514</v>
      </c>
      <c r="J1412" s="49">
        <v>2.16343652701635</v>
      </c>
      <c r="K1412" s="49">
        <v>2.1016155370937568</v>
      </c>
      <c r="L1412" s="49">
        <v>2.043303566818198</v>
      </c>
      <c r="M1412" s="49">
        <v>1.973839260038688</v>
      </c>
      <c r="N1412" s="49">
        <v>1.909359221045821</v>
      </c>
      <c r="O1412" s="49">
        <v>1.848297737878611</v>
      </c>
      <c r="P1412" s="49">
        <v>1.7903404069093529</v>
      </c>
      <c r="Q1412" s="49">
        <v>1.73449952251245</v>
      </c>
      <c r="R1412" s="49">
        <v>1.6801751315292159</v>
      </c>
      <c r="S1412" s="49">
        <v>1.628543449347744</v>
      </c>
      <c r="T1412" s="49">
        <v>1.578710464345797</v>
      </c>
      <c r="U1412" s="49">
        <v>1.5307987857922121</v>
      </c>
      <c r="V1412" s="49">
        <v>1.4840930311360669</v>
      </c>
      <c r="W1412" s="49">
        <v>1.4371418757184899</v>
      </c>
      <c r="X1412" s="49">
        <v>1.3909479435960279</v>
      </c>
      <c r="Y1412" s="49">
        <v>1.3465387292049</v>
      </c>
      <c r="Z1412" s="49">
        <v>1.3077010746596991</v>
      </c>
      <c r="AA1412" s="49">
        <v>1.2459192105790819</v>
      </c>
      <c r="AB1412" s="49">
        <v>1.2033575850763341</v>
      </c>
      <c r="AC1412" s="49">
        <v>1.162384317259525</v>
      </c>
      <c r="AD1412" s="49">
        <v>1.1228291530715131</v>
      </c>
      <c r="AE1412" s="49">
        <v>1.084548922447784</v>
      </c>
      <c r="AF1412" s="50">
        <v>1.0474221299442401</v>
      </c>
    </row>
    <row r="1413" spans="1:32" hidden="1">
      <c r="A1413" s="49" t="s">
        <v>1728</v>
      </c>
      <c r="B1413" s="49">
        <v>3.3096157512141642</v>
      </c>
      <c r="C1413" s="49">
        <v>3.142401846582918</v>
      </c>
      <c r="D1413" s="49">
        <v>3.0022918863330958</v>
      </c>
      <c r="E1413" s="49">
        <v>2.881360493536985</v>
      </c>
      <c r="F1413" s="49">
        <v>2.7746320567338421</v>
      </c>
      <c r="G1413" s="49">
        <v>2.6787990279287812</v>
      </c>
      <c r="H1413" s="49">
        <v>2.5915625702480711</v>
      </c>
      <c r="I1413" s="49">
        <v>2.5112668296134122</v>
      </c>
      <c r="J1413" s="49">
        <v>2.4366836180026721</v>
      </c>
      <c r="K1413" s="49">
        <v>2.366879361665037</v>
      </c>
      <c r="L1413" s="49">
        <v>2.3011295149664419</v>
      </c>
      <c r="M1413" s="49">
        <v>2.222640458646663</v>
      </c>
      <c r="N1413" s="49">
        <v>2.149903470061977</v>
      </c>
      <c r="O1413" s="49">
        <v>2.0811055047684071</v>
      </c>
      <c r="P1413" s="49">
        <v>2.0158825395966602</v>
      </c>
      <c r="Q1413" s="49">
        <v>1.953091033952415</v>
      </c>
      <c r="R1413" s="49">
        <v>1.89203650426482</v>
      </c>
      <c r="S1413" s="49">
        <v>1.8340808773247621</v>
      </c>
      <c r="T1413" s="49">
        <v>1.77818920483263</v>
      </c>
      <c r="U1413" s="49">
        <v>1.724503563713635</v>
      </c>
      <c r="V1413" s="49">
        <v>1.672195920756236</v>
      </c>
      <c r="W1413" s="49">
        <v>1.619598572490875</v>
      </c>
      <c r="X1413" s="49">
        <v>1.5678569814056189</v>
      </c>
      <c r="Y1413" s="49">
        <v>1.5181602375614309</v>
      </c>
      <c r="Z1413" s="49">
        <v>1.474889348658573</v>
      </c>
      <c r="AA1413" s="49">
        <v>1.40505373911047</v>
      </c>
      <c r="AB1413" s="49">
        <v>1.357435891703179</v>
      </c>
      <c r="AC1413" s="49">
        <v>1.3116352799003721</v>
      </c>
      <c r="AD1413" s="49">
        <v>1.2674546709241621</v>
      </c>
      <c r="AE1413" s="49">
        <v>1.224728240808252</v>
      </c>
      <c r="AF1413" s="50">
        <v>1.183315300740009</v>
      </c>
    </row>
    <row r="1414" spans="1:32" hidden="1">
      <c r="A1414" s="49" t="s">
        <v>1729</v>
      </c>
      <c r="B1414" s="49">
        <v>9.1663472197956093</v>
      </c>
      <c r="C1414" s="49">
        <v>8.7212925752944432</v>
      </c>
      <c r="D1414" s="49">
        <v>8.314132261642321</v>
      </c>
      <c r="E1414" s="49">
        <v>7.9324752294601444</v>
      </c>
      <c r="F1414" s="49">
        <v>7.5684352701382878</v>
      </c>
      <c r="G1414" s="49">
        <v>7.2166461540430173</v>
      </c>
      <c r="H1414" s="49">
        <v>6.8732534419527642</v>
      </c>
      <c r="I1414" s="49">
        <v>6.5353585499865936</v>
      </c>
      <c r="J1414" s="49">
        <v>6.2006917112131124</v>
      </c>
      <c r="K1414" s="49">
        <v>5.8674091375826389</v>
      </c>
      <c r="L1414" s="49">
        <v>5.5339614439764109</v>
      </c>
      <c r="M1414" s="49">
        <v>5.379265817150598</v>
      </c>
      <c r="N1414" s="49">
        <v>5.2451274437714401</v>
      </c>
      <c r="O1414" s="49">
        <v>5.1242287066330476</v>
      </c>
      <c r="P1414" s="49">
        <v>5.0135456145337152</v>
      </c>
      <c r="Q1414" s="49">
        <v>4.9112231192320834</v>
      </c>
      <c r="R1414" s="49">
        <v>4.8166628508661846</v>
      </c>
      <c r="S1414" s="49">
        <v>4.7268275803514257</v>
      </c>
      <c r="T1414" s="49">
        <v>4.6419803091742189</v>
      </c>
      <c r="U1414" s="49">
        <v>4.5625369489108492</v>
      </c>
      <c r="V1414" s="49">
        <v>4.4846041361062357</v>
      </c>
      <c r="W1414" s="49">
        <v>4.3954139647293804</v>
      </c>
      <c r="X1414" s="49">
        <v>4.3099513384808272</v>
      </c>
      <c r="Y1414" s="49">
        <v>4.2297533293682532</v>
      </c>
      <c r="Z1414" s="49">
        <v>4.1578515991102707</v>
      </c>
      <c r="AA1414" s="49">
        <v>4.0509056283672873</v>
      </c>
      <c r="AB1414" s="49">
        <v>3.977383719025787</v>
      </c>
      <c r="AC1414" s="49">
        <v>3.9074658330216532</v>
      </c>
      <c r="AD1414" s="49">
        <v>3.8406781357541511</v>
      </c>
      <c r="AE1414" s="49">
        <v>3.776632879765434</v>
      </c>
      <c r="AF1414" s="50">
        <v>3.7150089202812149</v>
      </c>
    </row>
    <row r="1415" spans="1:32" hidden="1">
      <c r="A1415" s="49" t="s">
        <v>1730</v>
      </c>
      <c r="B1415" s="49">
        <v>11.52068039693979</v>
      </c>
      <c r="C1415" s="49">
        <v>10.974707921274931</v>
      </c>
      <c r="D1415" s="49">
        <v>10.4814493175518</v>
      </c>
      <c r="E1415" s="49">
        <v>10.02425763146363</v>
      </c>
      <c r="F1415" s="49">
        <v>9.5925831525420477</v>
      </c>
      <c r="G1415" s="49">
        <v>9.1792900944738633</v>
      </c>
      <c r="H1415" s="49">
        <v>8.7792942778322551</v>
      </c>
      <c r="I1415" s="49">
        <v>8.3888124781196716</v>
      </c>
      <c r="J1415" s="49">
        <v>8.0049213674267126</v>
      </c>
      <c r="K1415" s="49">
        <v>7.6252844814442433</v>
      </c>
      <c r="L1415" s="49">
        <v>7.2479756473698256</v>
      </c>
      <c r="M1415" s="49">
        <v>7.0423967480478309</v>
      </c>
      <c r="N1415" s="49">
        <v>6.8652046014901398</v>
      </c>
      <c r="O1415" s="49">
        <v>6.7062842646469409</v>
      </c>
      <c r="P1415" s="49">
        <v>6.5614560404299551</v>
      </c>
      <c r="Q1415" s="49">
        <v>6.4281560543149876</v>
      </c>
      <c r="R1415" s="49">
        <v>6.3055576510180114</v>
      </c>
      <c r="S1415" s="49">
        <v>6.1894623800040272</v>
      </c>
      <c r="T1415" s="49">
        <v>6.0802342422697526</v>
      </c>
      <c r="U1415" s="49">
        <v>5.9784486620413659</v>
      </c>
      <c r="V1415" s="49">
        <v>5.8787232388394841</v>
      </c>
      <c r="W1415" s="49">
        <v>5.7633520686517166</v>
      </c>
      <c r="X1415" s="49">
        <v>5.6531256601934361</v>
      </c>
      <c r="Y1415" s="49">
        <v>5.5501744550496452</v>
      </c>
      <c r="Z1415" s="49">
        <v>5.4586995064997303</v>
      </c>
      <c r="AA1415" s="49">
        <v>5.3187134772196218</v>
      </c>
      <c r="AB1415" s="49">
        <v>5.2249836697027776</v>
      </c>
      <c r="AC1415" s="49">
        <v>5.1362446316534864</v>
      </c>
      <c r="AD1415" s="49">
        <v>5.0518437732669899</v>
      </c>
      <c r="AE1415" s="49">
        <v>4.9712471645837066</v>
      </c>
      <c r="AF1415" s="50">
        <v>4.8940126739563867</v>
      </c>
    </row>
    <row r="1416" spans="1:32" hidden="1">
      <c r="A1416" s="49" t="s">
        <v>1731</v>
      </c>
      <c r="B1416" s="49">
        <v>5.5099471266888136</v>
      </c>
      <c r="C1416" s="49">
        <v>5.1318292839499513</v>
      </c>
      <c r="D1416" s="49">
        <v>4.7769812814353116</v>
      </c>
      <c r="E1416" s="49">
        <v>4.4382978840011917</v>
      </c>
      <c r="F1416" s="49">
        <v>4.1112899529048406</v>
      </c>
      <c r="G1416" s="49">
        <v>3.7929503702366141</v>
      </c>
      <c r="H1416" s="49">
        <v>3.4811696994367192</v>
      </c>
      <c r="I1416" s="49">
        <v>3.1744115459994542</v>
      </c>
      <c r="J1416" s="49">
        <v>2.8715211218984291</v>
      </c>
      <c r="K1416" s="49">
        <v>2.5716067555501612</v>
      </c>
      <c r="L1416" s="49">
        <v>2.2739635429403751</v>
      </c>
      <c r="M1416" s="49">
        <v>2.2142727339464021</v>
      </c>
      <c r="N1416" s="49">
        <v>2.158363931363521</v>
      </c>
      <c r="O1416" s="49">
        <v>2.1049726544564789</v>
      </c>
      <c r="P1416" s="49">
        <v>2.0538698054320998</v>
      </c>
      <c r="Q1416" s="49">
        <v>2.0042502472935309</v>
      </c>
      <c r="R1416" s="49">
        <v>1.955625306859994</v>
      </c>
      <c r="S1416" s="49">
        <v>1.9090179075366001</v>
      </c>
      <c r="T1416" s="49">
        <v>1.863688411558009</v>
      </c>
      <c r="U1416" s="49">
        <v>1.8197617502247601</v>
      </c>
      <c r="V1416" s="49">
        <v>1.7766385115430099</v>
      </c>
      <c r="W1416" s="49">
        <v>1.733042730313058</v>
      </c>
      <c r="X1416" s="49">
        <v>1.6898846451755889</v>
      </c>
      <c r="Y1416" s="49">
        <v>1.648070971079497</v>
      </c>
      <c r="Z1416" s="49">
        <v>1.610943141726394</v>
      </c>
      <c r="AA1416" s="49">
        <v>1.55342989133328</v>
      </c>
      <c r="AB1416" s="49">
        <v>1.5125989601290739</v>
      </c>
      <c r="AC1416" s="49">
        <v>1.472983516881228</v>
      </c>
      <c r="AD1416" s="49">
        <v>1.434446622554975</v>
      </c>
      <c r="AE1416" s="49">
        <v>1.39687348571591</v>
      </c>
      <c r="AF1416" s="50">
        <v>1.360167019049136</v>
      </c>
    </row>
    <row r="1417" spans="1:32" hidden="1">
      <c r="A1417" s="49" t="s">
        <v>1732</v>
      </c>
      <c r="B1417" s="49">
        <v>5.6967965823196316</v>
      </c>
      <c r="C1417" s="49">
        <v>5.3068677050951223</v>
      </c>
      <c r="D1417" s="49">
        <v>4.9413865379257462</v>
      </c>
      <c r="E1417" s="49">
        <v>4.5927653960067616</v>
      </c>
      <c r="F1417" s="49">
        <v>4.256205399270117</v>
      </c>
      <c r="G1417" s="49">
        <v>3.9284874824137059</v>
      </c>
      <c r="H1417" s="49">
        <v>3.6073493864428259</v>
      </c>
      <c r="I1417" s="49">
        <v>3.291139493994538</v>
      </c>
      <c r="J1417" s="49">
        <v>2.9786126717789521</v>
      </c>
      <c r="K1417" s="49">
        <v>2.6688038847214428</v>
      </c>
      <c r="L1417" s="49">
        <v>2.3609467420749009</v>
      </c>
      <c r="M1417" s="49">
        <v>2.298862049374264</v>
      </c>
      <c r="N1417" s="49">
        <v>2.2407312750582702</v>
      </c>
      <c r="O1417" s="49">
        <v>2.185232126615821</v>
      </c>
      <c r="P1417" s="49">
        <v>2.132125902130344</v>
      </c>
      <c r="Q1417" s="49">
        <v>2.0805702681539682</v>
      </c>
      <c r="R1417" s="49">
        <v>2.0300539074239232</v>
      </c>
      <c r="S1417" s="49">
        <v>1.9816492385731399</v>
      </c>
      <c r="T1417" s="49">
        <v>1.934581999799972</v>
      </c>
      <c r="U1417" s="49">
        <v>1.888983737543644</v>
      </c>
      <c r="V1417" s="49">
        <v>1.8442266309614439</v>
      </c>
      <c r="W1417" s="49">
        <v>1.798978642686992</v>
      </c>
      <c r="X1417" s="49">
        <v>1.7541878234028729</v>
      </c>
      <c r="Y1417" s="49">
        <v>1.710804745599356</v>
      </c>
      <c r="Z1417" s="49">
        <v>1.6723323400502661</v>
      </c>
      <c r="AA1417" s="49">
        <v>1.6124872750222139</v>
      </c>
      <c r="AB1417" s="49">
        <v>1.570129466233595</v>
      </c>
      <c r="AC1417" s="49">
        <v>1.5290440687829481</v>
      </c>
      <c r="AD1417" s="49">
        <v>1.489087458673336</v>
      </c>
      <c r="AE1417" s="49">
        <v>1.4501392417624219</v>
      </c>
      <c r="AF1417" s="50">
        <v>1.4120975932128641</v>
      </c>
    </row>
    <row r="1418" spans="1:32" hidden="1">
      <c r="A1418" s="49" t="s">
        <v>1733</v>
      </c>
      <c r="B1418" s="49">
        <v>5.8503076448925606</v>
      </c>
      <c r="C1418" s="49">
        <v>5.4500121986724031</v>
      </c>
      <c r="D1418" s="49">
        <v>5.0752118695099</v>
      </c>
      <c r="E1418" s="49">
        <v>4.7179578349540403</v>
      </c>
      <c r="F1418" s="49">
        <v>4.3732212246205941</v>
      </c>
      <c r="G1418" s="49">
        <v>4.0376272405098534</v>
      </c>
      <c r="H1418" s="49">
        <v>3.708802810413252</v>
      </c>
      <c r="I1418" s="49">
        <v>3.3850141078452571</v>
      </c>
      <c r="J1418" s="49">
        <v>3.0649527620435291</v>
      </c>
      <c r="K1418" s="49">
        <v>2.747603501090214</v>
      </c>
      <c r="L1418" s="49">
        <v>2.4321588430367518</v>
      </c>
      <c r="M1418" s="49">
        <v>2.368055785954172</v>
      </c>
      <c r="N1418" s="49">
        <v>2.3080744579548802</v>
      </c>
      <c r="O1418" s="49">
        <v>2.2508354804188428</v>
      </c>
      <c r="P1418" s="49">
        <v>2.196088019752958</v>
      </c>
      <c r="Q1418" s="49">
        <v>2.1429542059338988</v>
      </c>
      <c r="R1418" s="49">
        <v>2.0909013052673728</v>
      </c>
      <c r="S1418" s="49">
        <v>2.0410422854016739</v>
      </c>
      <c r="T1418" s="49">
        <v>1.9925711835212321</v>
      </c>
      <c r="U1418" s="49">
        <v>1.945623330901032</v>
      </c>
      <c r="V1418" s="49">
        <v>1.8995459479140571</v>
      </c>
      <c r="W1418" s="49">
        <v>1.852945707279505</v>
      </c>
      <c r="X1418" s="49">
        <v>1.806818502600209</v>
      </c>
      <c r="Y1418" s="49">
        <v>1.762150599436012</v>
      </c>
      <c r="Z1418" s="49">
        <v>1.7225763559457981</v>
      </c>
      <c r="AA1418" s="49">
        <v>1.6608260286604699</v>
      </c>
      <c r="AB1418" s="49">
        <v>1.6172180603155539</v>
      </c>
      <c r="AC1418" s="49">
        <v>1.5749288365065699</v>
      </c>
      <c r="AD1418" s="49">
        <v>1.533809288451784</v>
      </c>
      <c r="AE1418" s="49">
        <v>1.493734458649089</v>
      </c>
      <c r="AF1418" s="50">
        <v>1.4545986635425361</v>
      </c>
    </row>
    <row r="1419" spans="1:32" hidden="1">
      <c r="A1419" s="49" t="s">
        <v>1734</v>
      </c>
      <c r="B1419" s="49">
        <v>6.4487045943824031</v>
      </c>
      <c r="C1419" s="49">
        <v>6.0074930882698414</v>
      </c>
      <c r="D1419" s="49">
        <v>5.5959228324898049</v>
      </c>
      <c r="E1419" s="49">
        <v>5.2046713200200223</v>
      </c>
      <c r="F1419" s="49">
        <v>4.8278366565989064</v>
      </c>
      <c r="G1419" s="49">
        <v>4.4614544684770019</v>
      </c>
      <c r="H1419" s="49">
        <v>4.1027335685657089</v>
      </c>
      <c r="I1419" s="49">
        <v>3.7496312152180118</v>
      </c>
      <c r="J1419" s="49">
        <v>3.4006025739842412</v>
      </c>
      <c r="K1419" s="49">
        <v>3.054445587483734</v>
      </c>
      <c r="L1419" s="49">
        <v>2.710200968142185</v>
      </c>
      <c r="M1419" s="49">
        <v>2.6381412314207981</v>
      </c>
      <c r="N1419" s="49">
        <v>2.570846651444501</v>
      </c>
      <c r="O1419" s="49">
        <v>2.5067199767327142</v>
      </c>
      <c r="P1419" s="49">
        <v>2.4454714161098692</v>
      </c>
      <c r="Q1419" s="49">
        <v>2.3860841740850041</v>
      </c>
      <c r="R1419" s="49">
        <v>2.3279411757894781</v>
      </c>
      <c r="S1419" s="49">
        <v>2.2723332262994091</v>
      </c>
      <c r="T1419" s="49">
        <v>2.2183264904983502</v>
      </c>
      <c r="U1419" s="49">
        <v>2.1660783703468711</v>
      </c>
      <c r="V1419" s="49">
        <v>2.11483227103232</v>
      </c>
      <c r="W1419" s="49">
        <v>2.0629797273678898</v>
      </c>
      <c r="X1419" s="49">
        <v>2.0116679499387788</v>
      </c>
      <c r="Y1419" s="49">
        <v>1.962041159277262</v>
      </c>
      <c r="Z1419" s="49">
        <v>1.9183159799911931</v>
      </c>
      <c r="AA1419" s="49">
        <v>1.84885540073412</v>
      </c>
      <c r="AB1419" s="49">
        <v>1.8004346166500509</v>
      </c>
      <c r="AC1419" s="49">
        <v>1.753536590949287</v>
      </c>
      <c r="AD1419" s="49">
        <v>1.7079886558287161</v>
      </c>
      <c r="AE1419" s="49">
        <v>1.663646078943281</v>
      </c>
      <c r="AF1419" s="50">
        <v>1.620386458542147</v>
      </c>
    </row>
    <row r="1420" spans="1:32" hidden="1">
      <c r="A1420" s="49" t="s">
        <v>1735</v>
      </c>
      <c r="B1420" s="49">
        <v>5.2390640072342674</v>
      </c>
      <c r="C1420" s="49">
        <v>5.0860827053919389</v>
      </c>
      <c r="D1420" s="49">
        <v>4.9504654939306816</v>
      </c>
      <c r="E1420" s="49">
        <v>4.8284070208271359</v>
      </c>
      <c r="F1420" s="49">
        <v>4.7172105495598498</v>
      </c>
      <c r="G1420" s="49">
        <v>4.6148994303430078</v>
      </c>
      <c r="H1420" s="49">
        <v>4.5199841565755916</v>
      </c>
      <c r="I1420" s="49">
        <v>4.4313160349189458</v>
      </c>
      <c r="J1420" s="49">
        <v>4.3479916357699624</v>
      </c>
      <c r="K1420" s="49">
        <v>4.269288329535323</v>
      </c>
      <c r="L1420" s="49">
        <v>4.1946195618460669</v>
      </c>
      <c r="M1420" s="49">
        <v>4.0835915043463364</v>
      </c>
      <c r="N1420" s="49">
        <v>3.9957377227056119</v>
      </c>
      <c r="O1420" s="49">
        <v>3.9109183657412689</v>
      </c>
      <c r="P1420" s="49">
        <v>3.829257539722732</v>
      </c>
      <c r="Q1420" s="49">
        <v>3.7514279753211208</v>
      </c>
      <c r="R1420" s="49">
        <v>3.675233994631053</v>
      </c>
      <c r="S1420" s="49">
        <v>3.601005386500455</v>
      </c>
      <c r="T1420" s="49">
        <v>3.5324561507634731</v>
      </c>
      <c r="U1420" s="49">
        <v>3.4635788916658381</v>
      </c>
      <c r="V1420" s="49">
        <v>3.3948058259682159</v>
      </c>
      <c r="W1420" s="49">
        <v>3.334790132089259</v>
      </c>
      <c r="X1420" s="49">
        <v>3.2772402064231612</v>
      </c>
      <c r="Y1420" s="49">
        <v>3.2209976960774251</v>
      </c>
      <c r="Z1420" s="49">
        <v>3.1719488819103292</v>
      </c>
      <c r="AA1420" s="49">
        <v>3.0707263141377892</v>
      </c>
      <c r="AB1420" s="49">
        <v>3.0110168374692661</v>
      </c>
      <c r="AC1420" s="49">
        <v>2.953274477955576</v>
      </c>
      <c r="AD1420" s="49">
        <v>2.897324304030898</v>
      </c>
      <c r="AE1420" s="49">
        <v>2.8430135901290972</v>
      </c>
      <c r="AF1420" s="50">
        <v>2.7902081800196958</v>
      </c>
    </row>
    <row r="1421" spans="1:32" hidden="1">
      <c r="A1421" s="49" t="s">
        <v>1736</v>
      </c>
      <c r="B1421" s="49">
        <v>5.7662727952025818</v>
      </c>
      <c r="C1421" s="49">
        <v>5.5578764178098661</v>
      </c>
      <c r="D1421" s="49">
        <v>5.3835477063851931</v>
      </c>
      <c r="E1421" s="49">
        <v>5.2334400202547497</v>
      </c>
      <c r="F1421" s="49">
        <v>5.1013845823844877</v>
      </c>
      <c r="G1421" s="49">
        <v>4.9832737708999764</v>
      </c>
      <c r="H1421" s="49">
        <v>4.8762415635066612</v>
      </c>
      <c r="I1421" s="49">
        <v>4.7782128295560264</v>
      </c>
      <c r="J1421" s="49">
        <v>4.6876392098487756</v>
      </c>
      <c r="K1421" s="49">
        <v>4.603336232045959</v>
      </c>
      <c r="L1421" s="49">
        <v>4.5243785514196162</v>
      </c>
      <c r="M1421" s="49">
        <v>4.3759290076040882</v>
      </c>
      <c r="N1421" s="49">
        <v>4.2473242087466208</v>
      </c>
      <c r="O1421" s="49">
        <v>4.1316703844105396</v>
      </c>
      <c r="P1421" s="49">
        <v>4.0260791596764021</v>
      </c>
      <c r="Q1421" s="49">
        <v>3.9287627357116781</v>
      </c>
      <c r="R1421" s="49">
        <v>3.8390951195857221</v>
      </c>
      <c r="S1421" s="49">
        <v>3.7542577996336171</v>
      </c>
      <c r="T1421" s="49">
        <v>3.674437979387029</v>
      </c>
      <c r="U1421" s="49">
        <v>3.5999579252991021</v>
      </c>
      <c r="V1421" s="49">
        <v>3.527283956836321</v>
      </c>
      <c r="W1421" s="49">
        <v>3.4450801497564951</v>
      </c>
      <c r="X1421" s="49">
        <v>3.366681759693622</v>
      </c>
      <c r="Y1421" s="49">
        <v>3.2934157189957731</v>
      </c>
      <c r="Z1421" s="49">
        <v>3.227915459631268</v>
      </c>
      <c r="AA1421" s="49">
        <v>3.1319121771659901</v>
      </c>
      <c r="AB1421" s="49">
        <v>3.0658384694245231</v>
      </c>
      <c r="AC1421" s="49">
        <v>3.0033051530810848</v>
      </c>
      <c r="AD1421" s="49">
        <v>2.9438665616218169</v>
      </c>
      <c r="AE1421" s="49">
        <v>2.887157157876163</v>
      </c>
      <c r="AF1421" s="50">
        <v>2.8328734643432729</v>
      </c>
    </row>
    <row r="1422" spans="1:32" hidden="1">
      <c r="A1422" s="49" t="s">
        <v>1737</v>
      </c>
      <c r="B1422" s="49">
        <v>7.3934465523680322</v>
      </c>
      <c r="C1422" s="49">
        <v>7.1231651185206877</v>
      </c>
      <c r="D1422" s="49">
        <v>6.8978478373446723</v>
      </c>
      <c r="E1422" s="49">
        <v>6.704492417636728</v>
      </c>
      <c r="F1422" s="49">
        <v>6.5349531672251526</v>
      </c>
      <c r="G1422" s="49">
        <v>6.3838061376042363</v>
      </c>
      <c r="H1422" s="49">
        <v>6.2472669049462519</v>
      </c>
      <c r="I1422" s="49">
        <v>6.1225954125661781</v>
      </c>
      <c r="J1422" s="49">
        <v>6.007747201550365</v>
      </c>
      <c r="K1422" s="49">
        <v>5.9011583224938047</v>
      </c>
      <c r="L1422" s="49">
        <v>5.8016070014544319</v>
      </c>
      <c r="M1422" s="49">
        <v>5.6107575096455093</v>
      </c>
      <c r="N1422" s="49">
        <v>5.4460607902377651</v>
      </c>
      <c r="O1422" s="49">
        <v>5.2984156206815367</v>
      </c>
      <c r="P1422" s="49">
        <v>5.1640094852816496</v>
      </c>
      <c r="Q1422" s="49">
        <v>5.040482959600018</v>
      </c>
      <c r="R1422" s="49">
        <v>4.9270107611183684</v>
      </c>
      <c r="S1422" s="49">
        <v>4.8198717859254456</v>
      </c>
      <c r="T1422" s="49">
        <v>4.7193143800256161</v>
      </c>
      <c r="U1422" s="49">
        <v>4.6257652951243831</v>
      </c>
      <c r="V1422" s="49">
        <v>4.5345582568484586</v>
      </c>
      <c r="W1422" s="49">
        <v>4.4306737807971972</v>
      </c>
      <c r="X1422" s="49">
        <v>4.3317876521308776</v>
      </c>
      <c r="Y1422" s="49">
        <v>4.2396548937816263</v>
      </c>
      <c r="Z1422" s="49">
        <v>4.1577576406282217</v>
      </c>
      <c r="AA1422" s="49">
        <v>4.035526803997219</v>
      </c>
      <c r="AB1422" s="49">
        <v>3.9528206510151369</v>
      </c>
      <c r="AC1422" s="49">
        <v>3.8747710306815599</v>
      </c>
      <c r="AD1422" s="49">
        <v>3.8007905989410622</v>
      </c>
      <c r="AE1422" s="49">
        <v>3.7303977123437888</v>
      </c>
      <c r="AF1422" s="50">
        <v>3.6631925890045101</v>
      </c>
    </row>
    <row r="1423" spans="1:32" hidden="1">
      <c r="A1423" s="49" t="s">
        <v>1738</v>
      </c>
      <c r="B1423" s="49">
        <v>4.3610831562988794</v>
      </c>
      <c r="C1423" s="49">
        <v>4.1396710138647217</v>
      </c>
      <c r="D1423" s="49">
        <v>3.9541630990579621</v>
      </c>
      <c r="E1423" s="49">
        <v>3.7940762054671109</v>
      </c>
      <c r="F1423" s="49">
        <v>3.6528297594636059</v>
      </c>
      <c r="G1423" s="49">
        <v>3.5260497596220088</v>
      </c>
      <c r="H1423" s="49">
        <v>3.410696366712298</v>
      </c>
      <c r="I1423" s="49">
        <v>3.3045800539132562</v>
      </c>
      <c r="J1423" s="49">
        <v>3.2060767814665811</v>
      </c>
      <c r="K1423" s="49">
        <v>3.1139520138021148</v>
      </c>
      <c r="L1423" s="49">
        <v>3.0272475311014739</v>
      </c>
      <c r="M1423" s="49">
        <v>2.923769386701792</v>
      </c>
      <c r="N1423" s="49">
        <v>2.8279800409543498</v>
      </c>
      <c r="O1423" s="49">
        <v>2.7374496150601089</v>
      </c>
      <c r="P1423" s="49">
        <v>2.6516892007929709</v>
      </c>
      <c r="Q1423" s="49">
        <v>2.5691668815325621</v>
      </c>
      <c r="R1423" s="49">
        <v>2.4889525234919221</v>
      </c>
      <c r="S1423" s="49">
        <v>2.4128679232228198</v>
      </c>
      <c r="T1423" s="49">
        <v>2.3395273312788549</v>
      </c>
      <c r="U1423" s="49">
        <v>2.269120149342652</v>
      </c>
      <c r="V1423" s="49">
        <v>2.2005382507628259</v>
      </c>
      <c r="W1423" s="49">
        <v>2.1316242524188049</v>
      </c>
      <c r="X1423" s="49">
        <v>2.063819926136532</v>
      </c>
      <c r="Y1423" s="49">
        <v>1.9987123321982521</v>
      </c>
      <c r="Z1423" s="49">
        <v>1.9421443486446559</v>
      </c>
      <c r="AA1423" s="49">
        <v>1.850103708735332</v>
      </c>
      <c r="AB1423" s="49">
        <v>1.787675373918491</v>
      </c>
      <c r="AC1423" s="49">
        <v>1.727633153865368</v>
      </c>
      <c r="AD1423" s="49">
        <v>1.669711380849717</v>
      </c>
      <c r="AE1423" s="49">
        <v>1.6136867059410569</v>
      </c>
      <c r="AF1423" s="50">
        <v>1.5593696464487501</v>
      </c>
    </row>
    <row r="1424" spans="1:32" hidden="1">
      <c r="A1424" s="49" t="s">
        <v>1739</v>
      </c>
      <c r="B1424" s="49">
        <v>6.9599081971828456</v>
      </c>
      <c r="C1424" s="49">
        <v>6.6434955179148876</v>
      </c>
      <c r="D1424" s="49">
        <v>6.3414263598826004</v>
      </c>
      <c r="E1424" s="49">
        <v>6.0495077866953304</v>
      </c>
      <c r="F1424" s="49">
        <v>5.7646835933172991</v>
      </c>
      <c r="G1424" s="49">
        <v>5.4846306109151524</v>
      </c>
      <c r="H1424" s="49">
        <v>5.2075157263276131</v>
      </c>
      <c r="I1424" s="49">
        <v>4.9318423806310543</v>
      </c>
      <c r="J1424" s="49">
        <v>4.6563494953914688</v>
      </c>
      <c r="K1424" s="49">
        <v>4.3799424335855894</v>
      </c>
      <c r="L1424" s="49">
        <v>4.1016442230448753</v>
      </c>
      <c r="M1424" s="49">
        <v>4.0111285346960779</v>
      </c>
      <c r="N1424" s="49">
        <v>3.9403367254016559</v>
      </c>
      <c r="O1424" s="49">
        <v>3.871720469573011</v>
      </c>
      <c r="P1424" s="49">
        <v>3.8054185755253882</v>
      </c>
      <c r="Q1424" s="49">
        <v>3.7420578272984071</v>
      </c>
      <c r="R1424" s="49">
        <v>3.6797194601856069</v>
      </c>
      <c r="S1424" s="49">
        <v>3.6187144683543742</v>
      </c>
      <c r="T1424" s="49">
        <v>3.5623888862724589</v>
      </c>
      <c r="U1424" s="49">
        <v>3.5053952518086571</v>
      </c>
      <c r="V1424" s="49">
        <v>3.4481226316172009</v>
      </c>
      <c r="W1424" s="49">
        <v>3.3982427402519462</v>
      </c>
      <c r="X1424" s="49">
        <v>3.3502926601915939</v>
      </c>
      <c r="Y1424" s="49">
        <v>3.3032413047159568</v>
      </c>
      <c r="Z1424" s="49">
        <v>3.2624703838907791</v>
      </c>
      <c r="AA1424" s="49">
        <v>3.173734902047038</v>
      </c>
      <c r="AB1424" s="49">
        <v>3.1225687472245118</v>
      </c>
      <c r="AC1424" s="49">
        <v>3.072921227466872</v>
      </c>
      <c r="AD1424" s="49">
        <v>3.0246490249199001</v>
      </c>
      <c r="AE1424" s="49">
        <v>2.9776274406657048</v>
      </c>
      <c r="AF1424" s="50">
        <v>2.9317473263142531</v>
      </c>
    </row>
    <row r="1425" spans="1:32" hidden="1">
      <c r="A1425" s="49" t="s">
        <v>1740</v>
      </c>
      <c r="B1425" s="49">
        <v>6.9237738103600206</v>
      </c>
      <c r="C1425" s="49">
        <v>6.5865413812011173</v>
      </c>
      <c r="D1425" s="49">
        <v>6.2796417698486788</v>
      </c>
      <c r="E1425" s="49">
        <v>5.9937107951107356</v>
      </c>
      <c r="F1425" s="49">
        <v>5.7228367907323676</v>
      </c>
      <c r="G1425" s="49">
        <v>5.4630435247675297</v>
      </c>
      <c r="H1425" s="49">
        <v>5.2115202980102362</v>
      </c>
      <c r="I1425" s="49">
        <v>4.9661980254783522</v>
      </c>
      <c r="J1425" s="49">
        <v>4.7255004636554174</v>
      </c>
      <c r="K1425" s="49">
        <v>4.4881905276963598</v>
      </c>
      <c r="L1425" s="49">
        <v>4.2532712365324494</v>
      </c>
      <c r="M1425" s="49">
        <v>4.1334213872258569</v>
      </c>
      <c r="N1425" s="49">
        <v>4.0298430022105496</v>
      </c>
      <c r="O1425" s="49">
        <v>3.9367400718818701</v>
      </c>
      <c r="P1425" s="49">
        <v>3.851717205911747</v>
      </c>
      <c r="Q1425" s="49">
        <v>3.7733048992922189</v>
      </c>
      <c r="R1425" s="49">
        <v>3.701028874278069</v>
      </c>
      <c r="S1425" s="49">
        <v>3.6324838176128091</v>
      </c>
      <c r="T1425" s="49">
        <v>3.56787773095758</v>
      </c>
      <c r="U1425" s="49">
        <v>3.5075396585327678</v>
      </c>
      <c r="V1425" s="49">
        <v>3.4483868134818509</v>
      </c>
      <c r="W1425" s="49">
        <v>3.3802866599235659</v>
      </c>
      <c r="X1425" s="49">
        <v>3.3151374926388368</v>
      </c>
      <c r="Y1425" s="49">
        <v>3.254158583311614</v>
      </c>
      <c r="Z1425" s="49">
        <v>3.1997543773484391</v>
      </c>
      <c r="AA1425" s="49">
        <v>3.1175817917751112</v>
      </c>
      <c r="AB1425" s="49">
        <v>3.0618954995352419</v>
      </c>
      <c r="AC1425" s="49">
        <v>3.009069685863214</v>
      </c>
      <c r="AD1425" s="49">
        <v>2.9587302957712249</v>
      </c>
      <c r="AE1425" s="49">
        <v>2.9105712752602568</v>
      </c>
      <c r="AF1425" s="50">
        <v>2.8643391783807348</v>
      </c>
    </row>
    <row r="1426" spans="1:32" hidden="1">
      <c r="A1426" s="49" t="s">
        <v>1741</v>
      </c>
      <c r="B1426" s="49">
        <v>8.3313461604696997</v>
      </c>
      <c r="C1426" s="49">
        <v>7.9374280292214419</v>
      </c>
      <c r="D1426" s="49">
        <v>7.5833423350293572</v>
      </c>
      <c r="E1426" s="49">
        <v>7.2570185323671561</v>
      </c>
      <c r="F1426" s="49">
        <v>6.9508508827264226</v>
      </c>
      <c r="G1426" s="49">
        <v>6.6597368425113066</v>
      </c>
      <c r="H1426" s="49">
        <v>6.3800817632120497</v>
      </c>
      <c r="I1426" s="49">
        <v>6.1092509962860371</v>
      </c>
      <c r="J1426" s="49">
        <v>5.845248464351581</v>
      </c>
      <c r="K1426" s="49">
        <v>5.5865181758594069</v>
      </c>
      <c r="L1426" s="49">
        <v>5.331816365990135</v>
      </c>
      <c r="M1426" s="49">
        <v>5.1796205065558798</v>
      </c>
      <c r="N1426" s="49">
        <v>5.0487845815239378</v>
      </c>
      <c r="O1426" s="49">
        <v>4.9316936941186666</v>
      </c>
      <c r="P1426" s="49">
        <v>4.8252010442697726</v>
      </c>
      <c r="Q1426" s="49">
        <v>4.72737629098354</v>
      </c>
      <c r="R1426" s="49">
        <v>4.6375968132451426</v>
      </c>
      <c r="S1426" s="49">
        <v>4.5527021837267299</v>
      </c>
      <c r="T1426" s="49">
        <v>4.4729661683429338</v>
      </c>
      <c r="U1426" s="49">
        <v>4.3988216375199931</v>
      </c>
      <c r="V1426" s="49">
        <v>4.3262174000545661</v>
      </c>
      <c r="W1426" s="49">
        <v>4.2418253031928979</v>
      </c>
      <c r="X1426" s="49">
        <v>4.161299261927093</v>
      </c>
      <c r="Y1426" s="49">
        <v>4.0862435281548626</v>
      </c>
      <c r="Z1426" s="49">
        <v>4.0198213906115798</v>
      </c>
      <c r="AA1426" s="49">
        <v>3.9168747244725401</v>
      </c>
      <c r="AB1426" s="49">
        <v>3.8487439671749191</v>
      </c>
      <c r="AC1426" s="49">
        <v>3.78436596152706</v>
      </c>
      <c r="AD1426" s="49">
        <v>3.723249936414871</v>
      </c>
      <c r="AE1426" s="49">
        <v>3.6649943718209288</v>
      </c>
      <c r="AF1426" s="50">
        <v>3.6092667938438772</v>
      </c>
    </row>
    <row r="1427" spans="1:32" hidden="1">
      <c r="A1427" s="49" t="s">
        <v>1742</v>
      </c>
      <c r="B1427" s="49">
        <v>8.2776157927280991</v>
      </c>
      <c r="C1427" s="49">
        <v>7.7140013262966747</v>
      </c>
      <c r="D1427" s="49">
        <v>7.1909046513003139</v>
      </c>
      <c r="E1427" s="49">
        <v>6.6951575827610874</v>
      </c>
      <c r="F1427" s="49">
        <v>6.2183957522767468</v>
      </c>
      <c r="G1427" s="49">
        <v>5.7549743213428073</v>
      </c>
      <c r="H1427" s="49">
        <v>5.3008934904126814</v>
      </c>
      <c r="I1427" s="49">
        <v>4.8532011590975461</v>
      </c>
      <c r="J1427" s="49">
        <v>4.4096403727033486</v>
      </c>
      <c r="K1427" s="49">
        <v>3.9684308379822868</v>
      </c>
      <c r="L1427" s="49">
        <v>3.5281278943572949</v>
      </c>
      <c r="M1427" s="49">
        <v>3.4335767313332601</v>
      </c>
      <c r="N1427" s="49">
        <v>3.3454405471008242</v>
      </c>
      <c r="O1427" s="49">
        <v>3.2615657624612449</v>
      </c>
      <c r="P1427" s="49">
        <v>3.1815612143598089</v>
      </c>
      <c r="Q1427" s="49">
        <v>3.1040561891551541</v>
      </c>
      <c r="R1427" s="49">
        <v>3.0282188860486619</v>
      </c>
      <c r="S1427" s="49">
        <v>2.9557882844567072</v>
      </c>
      <c r="T1427" s="49">
        <v>2.885505762422107</v>
      </c>
      <c r="U1427" s="49">
        <v>2.817583101114725</v>
      </c>
      <c r="V1427" s="49">
        <v>2.751000768038518</v>
      </c>
      <c r="W1427" s="49">
        <v>2.68358236254269</v>
      </c>
      <c r="X1427" s="49">
        <v>2.6168834394632681</v>
      </c>
      <c r="Y1427" s="49">
        <v>2.552445047001711</v>
      </c>
      <c r="Z1427" s="49">
        <v>2.495945610675673</v>
      </c>
      <c r="AA1427" s="49">
        <v>2.404778993863927</v>
      </c>
      <c r="AB1427" s="49">
        <v>2.3419388305235591</v>
      </c>
      <c r="AC1427" s="49">
        <v>2.281140006089823</v>
      </c>
      <c r="AD1427" s="49">
        <v>2.2221497154773702</v>
      </c>
      <c r="AE1427" s="49">
        <v>2.164772824116945</v>
      </c>
      <c r="AF1427" s="50">
        <v>2.1088443101496459</v>
      </c>
    </row>
    <row r="1428" spans="1:32" hidden="1">
      <c r="A1428" s="49" t="s">
        <v>1743</v>
      </c>
      <c r="B1428" s="49">
        <v>3.2186981470081348</v>
      </c>
      <c r="C1428" s="49">
        <v>3.1252173730793489</v>
      </c>
      <c r="D1428" s="49">
        <v>3.042171135282711</v>
      </c>
      <c r="E1428" s="49">
        <v>2.9672741896923251</v>
      </c>
      <c r="F1428" s="49">
        <v>2.8989070385589462</v>
      </c>
      <c r="G1428" s="49">
        <v>2.8358826114527749</v>
      </c>
      <c r="H1428" s="49">
        <v>2.777306378155628</v>
      </c>
      <c r="I1428" s="49">
        <v>2.7224884746433169</v>
      </c>
      <c r="J1428" s="49">
        <v>2.6708863236563012</v>
      </c>
      <c r="K1428" s="49">
        <v>2.6220659228935261</v>
      </c>
      <c r="L1428" s="49">
        <v>2.5756749868280271</v>
      </c>
      <c r="M1428" s="49">
        <v>2.5072879730530162</v>
      </c>
      <c r="N1428" s="49">
        <v>2.4528354221181101</v>
      </c>
      <c r="O1428" s="49">
        <v>2.400223747734096</v>
      </c>
      <c r="P1428" s="49">
        <v>2.3495273316676291</v>
      </c>
      <c r="Q1428" s="49">
        <v>2.3011500460182752</v>
      </c>
      <c r="R1428" s="49">
        <v>2.253773168455047</v>
      </c>
      <c r="S1428" s="49">
        <v>2.2075945817773439</v>
      </c>
      <c r="T1428" s="49">
        <v>2.1648447173126342</v>
      </c>
      <c r="U1428" s="49">
        <v>2.1219155333025901</v>
      </c>
      <c r="V1428" s="49">
        <v>2.07906637978052</v>
      </c>
      <c r="W1428" s="49">
        <v>2.041480273624281</v>
      </c>
      <c r="X1428" s="49">
        <v>2.0053952904112702</v>
      </c>
      <c r="Y1428" s="49">
        <v>1.9701157097012649</v>
      </c>
      <c r="Z1428" s="49">
        <v>1.939177733617379</v>
      </c>
      <c r="AA1428" s="49">
        <v>1.8769150321833621</v>
      </c>
      <c r="AB1428" s="49">
        <v>1.8396108134371789</v>
      </c>
      <c r="AC1428" s="49">
        <v>1.8035079837681709</v>
      </c>
      <c r="AD1428" s="49">
        <v>1.7685015582346271</v>
      </c>
      <c r="AE1428" s="49">
        <v>1.734499887432206</v>
      </c>
      <c r="AF1428" s="50">
        <v>1.701422474892434</v>
      </c>
    </row>
    <row r="1429" spans="1:32" hidden="1">
      <c r="A1429" s="49" t="s">
        <v>1744</v>
      </c>
      <c r="B1429" s="49">
        <v>3.982867898298919</v>
      </c>
      <c r="C1429" s="49">
        <v>3.8670225051323439</v>
      </c>
      <c r="D1429" s="49">
        <v>3.7641695991364781</v>
      </c>
      <c r="E1429" s="49">
        <v>3.6714626719655672</v>
      </c>
      <c r="F1429" s="49">
        <v>3.5868844642182491</v>
      </c>
      <c r="G1429" s="49">
        <v>3.5089563477117651</v>
      </c>
      <c r="H1429" s="49">
        <v>3.4365640839613651</v>
      </c>
      <c r="I1429" s="49">
        <v>3.3688483690456081</v>
      </c>
      <c r="J1429" s="49">
        <v>3.3051333619952579</v>
      </c>
      <c r="K1429" s="49">
        <v>3.2448784653193901</v>
      </c>
      <c r="L1429" s="49">
        <v>3.187644870288008</v>
      </c>
      <c r="M1429" s="49">
        <v>3.103092455941681</v>
      </c>
      <c r="N1429" s="49">
        <v>3.0358829114790371</v>
      </c>
      <c r="O1429" s="49">
        <v>2.970959005930295</v>
      </c>
      <c r="P1429" s="49">
        <v>2.9084134689370318</v>
      </c>
      <c r="Q1429" s="49">
        <v>2.8487492807353418</v>
      </c>
      <c r="R1429" s="49">
        <v>2.790324605877601</v>
      </c>
      <c r="S1429" s="49">
        <v>2.7333859250108268</v>
      </c>
      <c r="T1429" s="49">
        <v>2.6807105054988098</v>
      </c>
      <c r="U1429" s="49">
        <v>2.6278059896344379</v>
      </c>
      <c r="V1429" s="49">
        <v>2.5749953672112702</v>
      </c>
      <c r="W1429" s="49">
        <v>2.5287169722271901</v>
      </c>
      <c r="X1429" s="49">
        <v>2.4843026061266271</v>
      </c>
      <c r="Y1429" s="49">
        <v>2.4408860409092288</v>
      </c>
      <c r="Z1429" s="49">
        <v>2.4028703684834238</v>
      </c>
      <c r="AA1429" s="49">
        <v>2.325846259119972</v>
      </c>
      <c r="AB1429" s="49">
        <v>2.279893952132293</v>
      </c>
      <c r="AC1429" s="49">
        <v>2.2354326757964822</v>
      </c>
      <c r="AD1429" s="49">
        <v>2.1923317413029402</v>
      </c>
      <c r="AE1429" s="49">
        <v>2.1504770625727012</v>
      </c>
      <c r="AF1429" s="50">
        <v>2.1097684386440418</v>
      </c>
    </row>
    <row r="1430" spans="1:32" hidden="1">
      <c r="A1430" s="49" t="s">
        <v>1745</v>
      </c>
      <c r="B1430" s="49">
        <v>5.4062139609052338</v>
      </c>
      <c r="C1430" s="49">
        <v>5.2486659629141172</v>
      </c>
      <c r="D1430" s="49">
        <v>5.1088951581026274</v>
      </c>
      <c r="E1430" s="49">
        <v>4.9830047483236442</v>
      </c>
      <c r="F1430" s="49">
        <v>4.8682331370700904</v>
      </c>
      <c r="G1430" s="49">
        <v>4.7625560937422433</v>
      </c>
      <c r="H1430" s="49">
        <v>4.6644482274638106</v>
      </c>
      <c r="I1430" s="49">
        <v>4.5727331486372247</v>
      </c>
      <c r="J1430" s="49">
        <v>4.4864856273790084</v>
      </c>
      <c r="K1430" s="49">
        <v>4.4049655827226672</v>
      </c>
      <c r="L1430" s="49">
        <v>4.3275722839809418</v>
      </c>
      <c r="M1430" s="49">
        <v>4.2128822581584027</v>
      </c>
      <c r="N1430" s="49">
        <v>4.1219085423649746</v>
      </c>
      <c r="O1430" s="49">
        <v>4.0340526341105241</v>
      </c>
      <c r="P1430" s="49">
        <v>3.9494415291749299</v>
      </c>
      <c r="Q1430" s="49">
        <v>3.8687634550060381</v>
      </c>
      <c r="R1430" s="49">
        <v>3.7897724647244231</v>
      </c>
      <c r="S1430" s="49">
        <v>3.7128058772173951</v>
      </c>
      <c r="T1430" s="49">
        <v>3.6416632059452798</v>
      </c>
      <c r="U1430" s="49">
        <v>3.5701988856429661</v>
      </c>
      <c r="V1430" s="49">
        <v>3.4988548907474022</v>
      </c>
      <c r="W1430" s="49">
        <v>3.4365116602579229</v>
      </c>
      <c r="X1430" s="49">
        <v>3.3766918296736379</v>
      </c>
      <c r="Y1430" s="49">
        <v>3.3182100199176929</v>
      </c>
      <c r="Z1430" s="49">
        <v>3.267087127591104</v>
      </c>
      <c r="AA1430" s="49">
        <v>3.1625968556331072</v>
      </c>
      <c r="AB1430" s="49">
        <v>3.1005715250659911</v>
      </c>
      <c r="AC1430" s="49">
        <v>3.0405585320377519</v>
      </c>
      <c r="AD1430" s="49">
        <v>2.9823785899619031</v>
      </c>
      <c r="AE1430" s="49">
        <v>2.925875148029188</v>
      </c>
      <c r="AF1430" s="50">
        <v>2.8709106676289569</v>
      </c>
    </row>
    <row r="1431" spans="1:32" hidden="1">
      <c r="A1431" s="49" t="s">
        <v>1746</v>
      </c>
      <c r="B1431" s="49">
        <v>5.3645881935123798</v>
      </c>
      <c r="C1431" s="49">
        <v>5.0783226945752178</v>
      </c>
      <c r="D1431" s="49">
        <v>4.8402945284281929</v>
      </c>
      <c r="E1431" s="49">
        <v>4.6363906677873166</v>
      </c>
      <c r="F1431" s="49">
        <v>4.457751304951211</v>
      </c>
      <c r="G1431" s="49">
        <v>4.2984871239792053</v>
      </c>
      <c r="H1431" s="49">
        <v>4.1545050333865747</v>
      </c>
      <c r="I1431" s="49">
        <v>4.0228568522337103</v>
      </c>
      <c r="J1431" s="49">
        <v>3.9013558750245809</v>
      </c>
      <c r="K1431" s="49">
        <v>3.788339943337923</v>
      </c>
      <c r="L1431" s="49">
        <v>3.6825190468219309</v>
      </c>
      <c r="M1431" s="49">
        <v>3.555136231093686</v>
      </c>
      <c r="N1431" s="49">
        <v>3.4379071226577751</v>
      </c>
      <c r="O1431" s="49">
        <v>3.327591096921533</v>
      </c>
      <c r="P1431" s="49">
        <v>3.2235385620890522</v>
      </c>
      <c r="Q1431" s="49">
        <v>3.1237064633682352</v>
      </c>
      <c r="R1431" s="49">
        <v>3.02685480171895</v>
      </c>
      <c r="S1431" s="49">
        <v>2.935419641973136</v>
      </c>
      <c r="T1431" s="49">
        <v>2.8475522888349771</v>
      </c>
      <c r="U1431" s="49">
        <v>2.7635081107186261</v>
      </c>
      <c r="V1431" s="49">
        <v>2.6818085286311701</v>
      </c>
      <c r="W1431" s="49">
        <v>2.5994767179559282</v>
      </c>
      <c r="X1431" s="49">
        <v>2.5185556678193119</v>
      </c>
      <c r="Y1431" s="49">
        <v>2.4411710260233068</v>
      </c>
      <c r="Z1431" s="49">
        <v>2.3751488528691569</v>
      </c>
      <c r="AA1431" s="49">
        <v>2.2615639604473809</v>
      </c>
      <c r="AB1431" s="49">
        <v>2.1875530282885531</v>
      </c>
      <c r="AC1431" s="49">
        <v>2.116675211849282</v>
      </c>
      <c r="AD1431" s="49">
        <v>2.0485786607335918</v>
      </c>
      <c r="AE1431" s="49">
        <v>1.982967733564696</v>
      </c>
      <c r="AF1431" s="50">
        <v>1.9195917660385911</v>
      </c>
    </row>
    <row r="1432" spans="1:32" hidden="1">
      <c r="A1432" s="49" t="s">
        <v>1747</v>
      </c>
      <c r="B1432" s="49">
        <v>4.5192478251242552</v>
      </c>
      <c r="C1432" s="49">
        <v>4.3033552759011826</v>
      </c>
      <c r="D1432" s="49">
        <v>4.0962926308134291</v>
      </c>
      <c r="E1432" s="49">
        <v>3.8956240077814228</v>
      </c>
      <c r="F1432" s="49">
        <v>3.6995894903293571</v>
      </c>
      <c r="G1432" s="49">
        <v>3.5068671497430359</v>
      </c>
      <c r="H1432" s="49">
        <v>3.3164300598668728</v>
      </c>
      <c r="I1432" s="49">
        <v>3.1274562349785051</v>
      </c>
      <c r="J1432" s="49">
        <v>2.939269614472158</v>
      </c>
      <c r="K1432" s="49">
        <v>2.751300059475644</v>
      </c>
      <c r="L1432" s="49">
        <v>2.5630554205687139</v>
      </c>
      <c r="M1432" s="49">
        <v>2.5066706338378482</v>
      </c>
      <c r="N1432" s="49">
        <v>2.462083810302206</v>
      </c>
      <c r="O1432" s="49">
        <v>2.4188052614296578</v>
      </c>
      <c r="P1432" s="49">
        <v>2.3769178811272238</v>
      </c>
      <c r="Q1432" s="49">
        <v>2.3367962367958919</v>
      </c>
      <c r="R1432" s="49">
        <v>2.2972933565757412</v>
      </c>
      <c r="S1432" s="49">
        <v>2.2585950728396829</v>
      </c>
      <c r="T1432" s="49">
        <v>2.222701281844</v>
      </c>
      <c r="U1432" s="49">
        <v>2.1864156748444761</v>
      </c>
      <c r="V1432" s="49">
        <v>2.1499707733009048</v>
      </c>
      <c r="W1432" s="49">
        <v>2.1179416634390398</v>
      </c>
      <c r="X1432" s="49">
        <v>2.0870744496297942</v>
      </c>
      <c r="Y1432" s="49">
        <v>2.0567528653673119</v>
      </c>
      <c r="Z1432" s="49">
        <v>2.0301936592405569</v>
      </c>
      <c r="AA1432" s="49">
        <v>1.974973534315926</v>
      </c>
      <c r="AB1432" s="49">
        <v>1.942217602215504</v>
      </c>
      <c r="AC1432" s="49">
        <v>1.9103778127286719</v>
      </c>
      <c r="AD1432" s="49">
        <v>1.879368528572567</v>
      </c>
      <c r="AE1432" s="49">
        <v>1.849115242177753</v>
      </c>
      <c r="AF1432" s="50">
        <v>1.81955274172798</v>
      </c>
    </row>
    <row r="1433" spans="1:32" hidden="1">
      <c r="A1433" s="49" t="s">
        <v>1748</v>
      </c>
      <c r="B1433" s="49">
        <v>5.4699071244555117</v>
      </c>
      <c r="C1433" s="49">
        <v>5.2150162487810281</v>
      </c>
      <c r="D1433" s="49">
        <v>4.9708871848253651</v>
      </c>
      <c r="E1433" s="49">
        <v>4.7343822935005786</v>
      </c>
      <c r="F1433" s="49">
        <v>4.5032189468690609</v>
      </c>
      <c r="G1433" s="49">
        <v>4.2756667424426889</v>
      </c>
      <c r="H1433" s="49">
        <v>4.0503653676859557</v>
      </c>
      <c r="I1433" s="49">
        <v>3.8262096587443888</v>
      </c>
      <c r="J1433" s="49">
        <v>3.6022740516396738</v>
      </c>
      <c r="K1433" s="49">
        <v>3.3777611267994092</v>
      </c>
      <c r="L1433" s="49">
        <v>3.15196541887329</v>
      </c>
      <c r="M1433" s="49">
        <v>3.082545536371772</v>
      </c>
      <c r="N1433" s="49">
        <v>3.0278751662596282</v>
      </c>
      <c r="O1433" s="49">
        <v>2.974839495561318</v>
      </c>
      <c r="P1433" s="49">
        <v>2.9235427451066029</v>
      </c>
      <c r="Q1433" s="49">
        <v>2.8744540843584798</v>
      </c>
      <c r="R1433" s="49">
        <v>2.8261391803447822</v>
      </c>
      <c r="S1433" s="49">
        <v>2.7788308095230239</v>
      </c>
      <c r="T1433" s="49">
        <v>2.7350321354592779</v>
      </c>
      <c r="U1433" s="49">
        <v>2.6907437732601469</v>
      </c>
      <c r="V1433" s="49">
        <v>2.6462565824918309</v>
      </c>
      <c r="W1433" s="49">
        <v>2.6072863467844409</v>
      </c>
      <c r="X1433" s="49">
        <v>2.5697658836578299</v>
      </c>
      <c r="Y1433" s="49">
        <v>2.5329237436781362</v>
      </c>
      <c r="Z1433" s="49">
        <v>2.500786456827095</v>
      </c>
      <c r="AA1433" s="49">
        <v>2.4327685794408231</v>
      </c>
      <c r="AB1433" s="49">
        <v>2.3928655113190729</v>
      </c>
      <c r="AC1433" s="49">
        <v>2.354104570040076</v>
      </c>
      <c r="AD1433" s="49">
        <v>2.3163785312281449</v>
      </c>
      <c r="AE1433" s="49">
        <v>2.2795941033307061</v>
      </c>
      <c r="AF1433" s="50">
        <v>2.2436696316611271</v>
      </c>
    </row>
    <row r="1434" spans="1:32" hidden="1">
      <c r="A1434" s="49" t="s">
        <v>1749</v>
      </c>
      <c r="B1434" s="49">
        <v>7.2509579185836222</v>
      </c>
      <c r="C1434" s="49">
        <v>6.9206529421860399</v>
      </c>
      <c r="D1434" s="49">
        <v>6.6050261355924702</v>
      </c>
      <c r="E1434" s="49">
        <v>6.2997128576926347</v>
      </c>
      <c r="F1434" s="49">
        <v>6.0015255087748258</v>
      </c>
      <c r="G1434" s="49">
        <v>5.7080347937873253</v>
      </c>
      <c r="H1434" s="49">
        <v>5.4173175837998597</v>
      </c>
      <c r="I1434" s="49">
        <v>5.1277975201530523</v>
      </c>
      <c r="J1434" s="49">
        <v>4.8381399439107886</v>
      </c>
      <c r="K1434" s="49">
        <v>4.5471800025952991</v>
      </c>
      <c r="L1434" s="49">
        <v>4.2538717228837983</v>
      </c>
      <c r="M1434" s="49">
        <v>4.1600599582351192</v>
      </c>
      <c r="N1434" s="49">
        <v>4.0865563682257262</v>
      </c>
      <c r="O1434" s="49">
        <v>4.0152889628857427</v>
      </c>
      <c r="P1434" s="49">
        <v>3.9463995017729778</v>
      </c>
      <c r="Q1434" s="49">
        <v>3.8805316933828369</v>
      </c>
      <c r="R1434" s="49">
        <v>3.8157101852666249</v>
      </c>
      <c r="S1434" s="49">
        <v>3.75225434760844</v>
      </c>
      <c r="T1434" s="49">
        <v>3.6936042947404641</v>
      </c>
      <c r="U1434" s="49">
        <v>3.6342595750771558</v>
      </c>
      <c r="V1434" s="49">
        <v>3.5746205616505971</v>
      </c>
      <c r="W1434" s="49">
        <v>3.5226150041220179</v>
      </c>
      <c r="X1434" s="49">
        <v>3.4725767736462978</v>
      </c>
      <c r="Y1434" s="49">
        <v>3.4234451853843049</v>
      </c>
      <c r="Z1434" s="49">
        <v>3.3807462346244952</v>
      </c>
      <c r="AA1434" s="49">
        <v>3.2887812225760529</v>
      </c>
      <c r="AB1434" s="49">
        <v>3.235383202624567</v>
      </c>
      <c r="AC1434" s="49">
        <v>3.183528257708923</v>
      </c>
      <c r="AD1434" s="49">
        <v>3.133068045825651</v>
      </c>
      <c r="AE1434" s="49">
        <v>3.0838734422256531</v>
      </c>
      <c r="AF1434" s="50">
        <v>3.0358313720243402</v>
      </c>
    </row>
    <row r="1435" spans="1:32" hidden="1">
      <c r="A1435" s="49" t="s">
        <v>1750</v>
      </c>
      <c r="B1435" s="49">
        <v>9.1556755090235384</v>
      </c>
      <c r="C1435" s="49">
        <v>8.5339482025724216</v>
      </c>
      <c r="D1435" s="49">
        <v>7.9646796067545012</v>
      </c>
      <c r="E1435" s="49">
        <v>7.4310319206390716</v>
      </c>
      <c r="F1435" s="49">
        <v>6.9223224117844193</v>
      </c>
      <c r="G1435" s="49">
        <v>6.4313514797801217</v>
      </c>
      <c r="H1435" s="49">
        <v>5.9530255988317879</v>
      </c>
      <c r="I1435" s="49">
        <v>5.4835919655258003</v>
      </c>
      <c r="J1435" s="49">
        <v>5.0201868809497423</v>
      </c>
      <c r="K1435" s="49">
        <v>4.5605559188386948</v>
      </c>
      <c r="L1435" s="49">
        <v>4.1028733104980386</v>
      </c>
      <c r="M1435" s="49">
        <v>3.9888869862494758</v>
      </c>
      <c r="N1435" s="49">
        <v>3.8834907981649649</v>
      </c>
      <c r="O1435" s="49">
        <v>3.7837846146542109</v>
      </c>
      <c r="P1435" s="49">
        <v>3.6892410833088851</v>
      </c>
      <c r="Q1435" s="49">
        <v>3.5980147790477508</v>
      </c>
      <c r="R1435" s="49">
        <v>3.5089859989830852</v>
      </c>
      <c r="S1435" s="49">
        <v>3.4244944734765621</v>
      </c>
      <c r="T1435" s="49">
        <v>3.3428461254850741</v>
      </c>
      <c r="U1435" s="49">
        <v>3.2643255798055879</v>
      </c>
      <c r="V1435" s="49">
        <v>3.1875609460471459</v>
      </c>
      <c r="W1435" s="49">
        <v>3.1096239189166202</v>
      </c>
      <c r="X1435" s="49">
        <v>3.0326087543884528</v>
      </c>
      <c r="Y1435" s="49">
        <v>2.958589657826002</v>
      </c>
      <c r="Z1435" s="49">
        <v>2.895209857031916</v>
      </c>
      <c r="AA1435" s="49">
        <v>2.7851267743821029</v>
      </c>
      <c r="AB1435" s="49">
        <v>2.713121576368609</v>
      </c>
      <c r="AC1435" s="49">
        <v>2.6438203165663139</v>
      </c>
      <c r="AD1435" s="49">
        <v>2.57691056513405</v>
      </c>
      <c r="AE1435" s="49">
        <v>2.5121304856917601</v>
      </c>
      <c r="AF1435" s="50">
        <v>2.4492586837595902</v>
      </c>
    </row>
    <row r="1436" spans="1:32" hidden="1">
      <c r="A1436" s="49" t="s">
        <v>1751</v>
      </c>
      <c r="B1436" s="49">
        <v>4.2684019764126422</v>
      </c>
      <c r="C1436" s="49">
        <v>4.1436462448851614</v>
      </c>
      <c r="D1436" s="49">
        <v>4.0330880701334397</v>
      </c>
      <c r="E1436" s="49">
        <v>3.9336169222855641</v>
      </c>
      <c r="F1436" s="49">
        <v>3.8430284945193658</v>
      </c>
      <c r="G1436" s="49">
        <v>3.7597070986357481</v>
      </c>
      <c r="H1436" s="49">
        <v>3.6824352460856078</v>
      </c>
      <c r="I1436" s="49">
        <v>3.6102740320897149</v>
      </c>
      <c r="J1436" s="49">
        <v>3.5424850303546571</v>
      </c>
      <c r="K1436" s="49">
        <v>3.478477598794441</v>
      </c>
      <c r="L1436" s="49">
        <v>3.4177723206816299</v>
      </c>
      <c r="M1436" s="49">
        <v>3.3273135043803381</v>
      </c>
      <c r="N1436" s="49">
        <v>3.2558242271336169</v>
      </c>
      <c r="O1436" s="49">
        <v>3.1868268899796122</v>
      </c>
      <c r="P1436" s="49">
        <v>3.1204240632031448</v>
      </c>
      <c r="Q1436" s="49">
        <v>3.0571676851699991</v>
      </c>
      <c r="R1436" s="49">
        <v>2.995260741056438</v>
      </c>
      <c r="S1436" s="49">
        <v>2.9349738214009529</v>
      </c>
      <c r="T1436" s="49">
        <v>2.879350548684346</v>
      </c>
      <c r="U1436" s="49">
        <v>2.823470185016856</v>
      </c>
      <c r="V1436" s="49">
        <v>2.7676866063349772</v>
      </c>
      <c r="W1436" s="49">
        <v>2.7189696121065858</v>
      </c>
      <c r="X1436" s="49">
        <v>2.672309796674611</v>
      </c>
      <c r="Y1436" s="49">
        <v>2.6267586721463769</v>
      </c>
      <c r="Z1436" s="49">
        <v>2.5871477011422921</v>
      </c>
      <c r="AA1436" s="49">
        <v>2.504748196283868</v>
      </c>
      <c r="AB1436" s="49">
        <v>2.456450578362559</v>
      </c>
      <c r="AC1436" s="49">
        <v>2.4098036138846859</v>
      </c>
      <c r="AD1436" s="49">
        <v>2.3646651505651168</v>
      </c>
      <c r="AE1436" s="49">
        <v>2.3209111540771188</v>
      </c>
      <c r="AF1436" s="50">
        <v>2.278432742923123</v>
      </c>
    </row>
    <row r="1437" spans="1:32" hidden="1">
      <c r="A1437" s="49" t="s">
        <v>1752</v>
      </c>
      <c r="B1437" s="49">
        <v>5.2692871537032424</v>
      </c>
      <c r="C1437" s="49">
        <v>5.1148614356047597</v>
      </c>
      <c r="D1437" s="49">
        <v>4.9781562618441493</v>
      </c>
      <c r="E1437" s="49">
        <v>4.8552869827388418</v>
      </c>
      <c r="F1437" s="49">
        <v>4.7435006922765286</v>
      </c>
      <c r="G1437" s="49">
        <v>4.6407795908590241</v>
      </c>
      <c r="H1437" s="49">
        <v>4.5456031809780821</v>
      </c>
      <c r="I1437" s="49">
        <v>4.4567988843001132</v>
      </c>
      <c r="J1437" s="49">
        <v>4.3734444989013204</v>
      </c>
      <c r="K1437" s="49">
        <v>4.2948023909702453</v>
      </c>
      <c r="L1437" s="49">
        <v>4.2202738372950712</v>
      </c>
      <c r="M1437" s="49">
        <v>4.1087472802211158</v>
      </c>
      <c r="N1437" s="49">
        <v>4.0208836755376272</v>
      </c>
      <c r="O1437" s="49">
        <v>3.93611818385408</v>
      </c>
      <c r="P1437" s="49">
        <v>3.8545792258620062</v>
      </c>
      <c r="Q1437" s="49">
        <v>3.7769561617336742</v>
      </c>
      <c r="R1437" s="49">
        <v>3.7010062581259242</v>
      </c>
      <c r="S1437" s="49">
        <v>3.6270675638252521</v>
      </c>
      <c r="T1437" s="49">
        <v>3.558939918264616</v>
      </c>
      <c r="U1437" s="49">
        <v>3.4904808990613532</v>
      </c>
      <c r="V1437" s="49">
        <v>3.4221323796786431</v>
      </c>
      <c r="W1437" s="49">
        <v>3.3626043008961242</v>
      </c>
      <c r="X1437" s="49">
        <v>3.305622186823522</v>
      </c>
      <c r="Y1437" s="49">
        <v>3.2500018826764672</v>
      </c>
      <c r="Z1437" s="49">
        <v>3.2017738196012</v>
      </c>
      <c r="AA1437" s="49">
        <v>3.1001188475666992</v>
      </c>
      <c r="AB1437" s="49">
        <v>3.0410074342078128</v>
      </c>
      <c r="AC1437" s="49">
        <v>2.9839348670987831</v>
      </c>
      <c r="AD1437" s="49">
        <v>2.9287235709228669</v>
      </c>
      <c r="AE1437" s="49">
        <v>2.8752186049028321</v>
      </c>
      <c r="AF1437" s="50">
        <v>2.823283957679251</v>
      </c>
    </row>
    <row r="1438" spans="1:32" hidden="1">
      <c r="A1438" s="49" t="s">
        <v>1753</v>
      </c>
      <c r="B1438" s="49">
        <v>8.2136906910637979</v>
      </c>
      <c r="C1438" s="49">
        <v>7.9191229180737874</v>
      </c>
      <c r="D1438" s="49">
        <v>7.6721321682816122</v>
      </c>
      <c r="E1438" s="49">
        <v>7.4589717721797726</v>
      </c>
      <c r="F1438" s="49">
        <v>7.2710296014690474</v>
      </c>
      <c r="G1438" s="49">
        <v>7.1025710373734894</v>
      </c>
      <c r="H1438" s="49">
        <v>6.9495948169836019</v>
      </c>
      <c r="I1438" s="49">
        <v>6.8092038152420109</v>
      </c>
      <c r="J1438" s="49">
        <v>6.6792363157171959</v>
      </c>
      <c r="K1438" s="49">
        <v>6.5580386129634336</v>
      </c>
      <c r="L1438" s="49">
        <v>6.4443187616887094</v>
      </c>
      <c r="M1438" s="49">
        <v>6.2332371661889532</v>
      </c>
      <c r="N1438" s="49">
        <v>6.0498988912233296</v>
      </c>
      <c r="O1438" s="49">
        <v>5.8846784791238074</v>
      </c>
      <c r="P1438" s="49">
        <v>5.7335425122126189</v>
      </c>
      <c r="Q1438" s="49">
        <v>5.5939941817193422</v>
      </c>
      <c r="R1438" s="49">
        <v>5.465158649269835</v>
      </c>
      <c r="S1438" s="49">
        <v>5.3431005479246663</v>
      </c>
      <c r="T1438" s="49">
        <v>5.22808043662243</v>
      </c>
      <c r="U1438" s="49">
        <v>5.1205473995805182</v>
      </c>
      <c r="V1438" s="49">
        <v>5.0155681327748676</v>
      </c>
      <c r="W1438" s="49">
        <v>4.8972882777101558</v>
      </c>
      <c r="X1438" s="49">
        <v>4.7843620421670021</v>
      </c>
      <c r="Y1438" s="49">
        <v>4.6786418437480757</v>
      </c>
      <c r="Z1438" s="49">
        <v>4.5838043405905493</v>
      </c>
      <c r="AA1438" s="49">
        <v>4.4464228602650611</v>
      </c>
      <c r="AB1438" s="49">
        <v>4.3508656996552268</v>
      </c>
      <c r="AC1438" s="49">
        <v>4.2602921511036751</v>
      </c>
      <c r="AD1438" s="49">
        <v>4.174080053758825</v>
      </c>
      <c r="AE1438" s="49">
        <v>4.0917190644937502</v>
      </c>
      <c r="AF1438" s="50">
        <v>4.0127854441017918</v>
      </c>
    </row>
    <row r="1439" spans="1:32" hidden="1">
      <c r="A1439" s="49" t="s">
        <v>1754</v>
      </c>
      <c r="B1439" s="49">
        <v>10.17968881605737</v>
      </c>
      <c r="C1439" s="49">
        <v>9.8097353282663065</v>
      </c>
      <c r="D1439" s="49">
        <v>9.50078040938903</v>
      </c>
      <c r="E1439" s="49">
        <v>9.2351893806518923</v>
      </c>
      <c r="F1439" s="49">
        <v>9.0019144085457938</v>
      </c>
      <c r="G1439" s="49">
        <v>8.7935990712180985</v>
      </c>
      <c r="H1439" s="49">
        <v>8.6051105807064143</v>
      </c>
      <c r="I1439" s="49">
        <v>8.432732590483047</v>
      </c>
      <c r="J1439" s="49">
        <v>8.2736921711026383</v>
      </c>
      <c r="K1439" s="49">
        <v>8.1258680931083731</v>
      </c>
      <c r="L1439" s="49">
        <v>7.9876032091396976</v>
      </c>
      <c r="M1439" s="49">
        <v>7.7251664247586902</v>
      </c>
      <c r="N1439" s="49">
        <v>7.4982382506433094</v>
      </c>
      <c r="O1439" s="49">
        <v>7.2944769986278368</v>
      </c>
      <c r="P1439" s="49">
        <v>7.1087130682192186</v>
      </c>
      <c r="Q1439" s="49">
        <v>6.9377472248086631</v>
      </c>
      <c r="R1439" s="49">
        <v>6.7804609556073698</v>
      </c>
      <c r="S1439" s="49">
        <v>6.6318069434478053</v>
      </c>
      <c r="T1439" s="49">
        <v>6.4921224719536781</v>
      </c>
      <c r="U1439" s="49">
        <v>6.3619869619817919</v>
      </c>
      <c r="V1439" s="49">
        <v>6.2350695677143166</v>
      </c>
      <c r="W1439" s="49">
        <v>6.0909161775614686</v>
      </c>
      <c r="X1439" s="49">
        <v>5.9535904101105119</v>
      </c>
      <c r="Y1439" s="49">
        <v>5.825474357882932</v>
      </c>
      <c r="Z1439" s="49">
        <v>5.7112945750366544</v>
      </c>
      <c r="AA1439" s="49">
        <v>5.5424203786761046</v>
      </c>
      <c r="AB1439" s="49">
        <v>5.4272317220878028</v>
      </c>
      <c r="AC1439" s="49">
        <v>5.318408648270494</v>
      </c>
      <c r="AD1439" s="49">
        <v>5.2151544010513096</v>
      </c>
      <c r="AE1439" s="49">
        <v>5.1168155635160826</v>
      </c>
      <c r="AF1439" s="50">
        <v>5.0228497314002638</v>
      </c>
    </row>
    <row r="1440" spans="1:32" hidden="1">
      <c r="A1440" s="49" t="s">
        <v>1755</v>
      </c>
      <c r="B1440" s="49">
        <v>2.7006712604913421</v>
      </c>
      <c r="C1440" s="49">
        <v>2.566710176322192</v>
      </c>
      <c r="D1440" s="49">
        <v>2.454151663896782</v>
      </c>
      <c r="E1440" s="49">
        <v>2.3567402760741669</v>
      </c>
      <c r="F1440" s="49">
        <v>2.2705487871765828</v>
      </c>
      <c r="G1440" s="49">
        <v>2.1929665555271272</v>
      </c>
      <c r="H1440" s="49">
        <v>2.122179102547272</v>
      </c>
      <c r="I1440" s="49">
        <v>2.0568794470985541</v>
      </c>
      <c r="J1440" s="49">
        <v>1.9960981584164601</v>
      </c>
      <c r="K1440" s="49">
        <v>1.9390983399960819</v>
      </c>
      <c r="L1440" s="49">
        <v>1.885308077605653</v>
      </c>
      <c r="M1440" s="49">
        <v>1.8212854035784241</v>
      </c>
      <c r="N1440" s="49">
        <v>1.7618248732324819</v>
      </c>
      <c r="O1440" s="49">
        <v>1.7054946627827401</v>
      </c>
      <c r="P1440" s="49">
        <v>1.6520069220364499</v>
      </c>
      <c r="Q1440" s="49">
        <v>1.600458510930806</v>
      </c>
      <c r="R1440" s="49">
        <v>1.550300841606445</v>
      </c>
      <c r="S1440" s="49">
        <v>1.502608560917998</v>
      </c>
      <c r="T1440" s="49">
        <v>1.456564348248099</v>
      </c>
      <c r="U1440" s="49">
        <v>1.4122799775617521</v>
      </c>
      <c r="V1440" s="49">
        <v>1.369101539296713</v>
      </c>
      <c r="W1440" s="49">
        <v>1.325709166201873</v>
      </c>
      <c r="X1440" s="49">
        <v>1.2830124098083391</v>
      </c>
      <c r="Y1440" s="49">
        <v>1.2419498688864501</v>
      </c>
      <c r="Z1440" s="49">
        <v>1.205980767827149</v>
      </c>
      <c r="AA1440" s="49">
        <v>1.1490552309133359</v>
      </c>
      <c r="AB1440" s="49">
        <v>1.1096915855507969</v>
      </c>
      <c r="AC1440" s="49">
        <v>1.071782220285187</v>
      </c>
      <c r="AD1440" s="49">
        <v>1.0351714377126791</v>
      </c>
      <c r="AE1440" s="49">
        <v>0.99972830170557825</v>
      </c>
      <c r="AF1440" s="50">
        <v>0.96534169220081001</v>
      </c>
    </row>
    <row r="1441" spans="1:32" hidden="1">
      <c r="A1441" s="49" t="s">
        <v>1756</v>
      </c>
      <c r="B1441" s="49">
        <v>2.8373912683477762</v>
      </c>
      <c r="C1441" s="49">
        <v>2.6958703444326999</v>
      </c>
      <c r="D1441" s="49">
        <v>2.5770547111929401</v>
      </c>
      <c r="E1441" s="49">
        <v>2.4743075828719512</v>
      </c>
      <c r="F1441" s="49">
        <v>2.3834623306560929</v>
      </c>
      <c r="G1441" s="49">
        <v>2.301749171580902</v>
      </c>
      <c r="H1441" s="49">
        <v>2.227243020955068</v>
      </c>
      <c r="I1441" s="49">
        <v>2.1585572288331458</v>
      </c>
      <c r="J1441" s="49">
        <v>2.0946632726158381</v>
      </c>
      <c r="K1441" s="49">
        <v>2.0347793390033311</v>
      </c>
      <c r="L1441" s="49">
        <v>1.9782986539903931</v>
      </c>
      <c r="M1441" s="49">
        <v>1.9110276024436199</v>
      </c>
      <c r="N1441" s="49">
        <v>1.848589386148263</v>
      </c>
      <c r="O1441" s="49">
        <v>1.7894660758199741</v>
      </c>
      <c r="P1441" s="49">
        <v>1.7333533485782231</v>
      </c>
      <c r="Q1441" s="49">
        <v>1.6792934163700279</v>
      </c>
      <c r="R1441" s="49">
        <v>1.6267044561352879</v>
      </c>
      <c r="S1441" s="49">
        <v>1.5767283120358591</v>
      </c>
      <c r="T1441" s="49">
        <v>1.528497787931026</v>
      </c>
      <c r="U1441" s="49">
        <v>1.4821322452271639</v>
      </c>
      <c r="V1441" s="49">
        <v>1.4369375552865049</v>
      </c>
      <c r="W1441" s="49">
        <v>1.391520253035333</v>
      </c>
      <c r="X1441" s="49">
        <v>1.346830536796862</v>
      </c>
      <c r="Y1441" s="49">
        <v>1.3038649880081841</v>
      </c>
      <c r="Z1441" s="49">
        <v>1.266295304788611</v>
      </c>
      <c r="AA1441" s="49">
        <v>1.206468910282696</v>
      </c>
      <c r="AB1441" s="49">
        <v>1.165275280318949</v>
      </c>
      <c r="AC1441" s="49">
        <v>1.1256133913928781</v>
      </c>
      <c r="AD1441" s="49">
        <v>1.087317425334164</v>
      </c>
      <c r="AE1441" s="49">
        <v>1.0502479504668529</v>
      </c>
      <c r="AF1441" s="50">
        <v>1.0142866518261049</v>
      </c>
    </row>
    <row r="1442" spans="1:32" hidden="1">
      <c r="A1442" s="49" t="s">
        <v>1757</v>
      </c>
      <c r="B1442" s="49">
        <v>2.965642944239129</v>
      </c>
      <c r="C1442" s="49">
        <v>2.8170773083413061</v>
      </c>
      <c r="D1442" s="49">
        <v>2.6924120093481649</v>
      </c>
      <c r="E1442" s="49">
        <v>2.584662553220364</v>
      </c>
      <c r="F1442" s="49">
        <v>2.4894441500274298</v>
      </c>
      <c r="G1442" s="49">
        <v>2.403842067484407</v>
      </c>
      <c r="H1442" s="49">
        <v>2.3258305167602531</v>
      </c>
      <c r="I1442" s="49">
        <v>2.2539503296990948</v>
      </c>
      <c r="J1442" s="49">
        <v>2.1871192014377052</v>
      </c>
      <c r="K1442" s="49">
        <v>2.1245144357539689</v>
      </c>
      <c r="L1442" s="49">
        <v>2.0654975224883061</v>
      </c>
      <c r="M1442" s="49">
        <v>1.995174991394808</v>
      </c>
      <c r="N1442" s="49">
        <v>1.929945919523836</v>
      </c>
      <c r="O1442" s="49">
        <v>1.8682079386800761</v>
      </c>
      <c r="P1442" s="49">
        <v>1.809639367987202</v>
      </c>
      <c r="Q1442" s="49">
        <v>1.7532294216195221</v>
      </c>
      <c r="R1442" s="49">
        <v>1.698364170646611</v>
      </c>
      <c r="S1442" s="49">
        <v>1.6462475376683761</v>
      </c>
      <c r="T1442" s="49">
        <v>1.5959646296430681</v>
      </c>
      <c r="U1442" s="49">
        <v>1.5476410318086109</v>
      </c>
      <c r="V1442" s="49">
        <v>1.5005446738796191</v>
      </c>
      <c r="W1442" s="49">
        <v>1.453208993598549</v>
      </c>
      <c r="X1442" s="49">
        <v>1.4066353231925031</v>
      </c>
      <c r="Y1442" s="49">
        <v>1.36187440842651</v>
      </c>
      <c r="Z1442" s="49">
        <v>1.3227973595705791</v>
      </c>
      <c r="AA1442" s="49">
        <v>1.2602505907980319</v>
      </c>
      <c r="AB1442" s="49">
        <v>1.217343210332869</v>
      </c>
      <c r="AC1442" s="49">
        <v>1.176046098368261</v>
      </c>
      <c r="AD1442" s="49">
        <v>1.13618453766515</v>
      </c>
      <c r="AE1442" s="49">
        <v>1.097611622210878</v>
      </c>
      <c r="AF1442" s="50">
        <v>1.06020270264701</v>
      </c>
    </row>
    <row r="1443" spans="1:32" hidden="1">
      <c r="A1443" s="49" t="s">
        <v>1758</v>
      </c>
      <c r="B1443" s="49">
        <v>3.429736865303131</v>
      </c>
      <c r="C1443" s="49">
        <v>3.2551574692244589</v>
      </c>
      <c r="D1443" s="49">
        <v>3.1090195690186242</v>
      </c>
      <c r="E1443" s="49">
        <v>2.983007705993225</v>
      </c>
      <c r="F1443" s="49">
        <v>2.8719015112343911</v>
      </c>
      <c r="G1443" s="49">
        <v>2.7722308116518342</v>
      </c>
      <c r="H1443" s="49">
        <v>2.6815837841448671</v>
      </c>
      <c r="I1443" s="49">
        <v>2.5982232119659758</v>
      </c>
      <c r="J1443" s="49">
        <v>2.5208605665311898</v>
      </c>
      <c r="K1443" s="49">
        <v>2.4485164075800179</v>
      </c>
      <c r="L1443" s="49">
        <v>2.3804305868567699</v>
      </c>
      <c r="M1443" s="49">
        <v>2.2990718070636911</v>
      </c>
      <c r="N1443" s="49">
        <v>2.22375013441407</v>
      </c>
      <c r="O1443" s="49">
        <v>2.1525590554053768</v>
      </c>
      <c r="P1443" s="49">
        <v>2.0851158739717071</v>
      </c>
      <c r="Q1443" s="49">
        <v>2.0202181783566151</v>
      </c>
      <c r="R1443" s="49">
        <v>1.9571358015269431</v>
      </c>
      <c r="S1443" s="49">
        <v>1.8973010358992899</v>
      </c>
      <c r="T1443" s="49">
        <v>1.8396256851172199</v>
      </c>
      <c r="U1443" s="49">
        <v>1.7842592772514421</v>
      </c>
      <c r="V1443" s="49">
        <v>1.7303312237305111</v>
      </c>
      <c r="W1443" s="49">
        <v>1.676099715673665</v>
      </c>
      <c r="X1443" s="49">
        <v>1.6227541139107931</v>
      </c>
      <c r="Y1443" s="49">
        <v>1.5715443599751719</v>
      </c>
      <c r="Z1443" s="49">
        <v>1.5270745791151461</v>
      </c>
      <c r="AA1443" s="49">
        <v>1.4546727488529501</v>
      </c>
      <c r="AB1443" s="49">
        <v>1.4056088071803019</v>
      </c>
      <c r="AC1443" s="49">
        <v>1.358440757656864</v>
      </c>
      <c r="AD1443" s="49">
        <v>1.312960987441796</v>
      </c>
      <c r="AE1443" s="49">
        <v>1.2689949640464639</v>
      </c>
      <c r="AF1443" s="50">
        <v>1.226394627544471</v>
      </c>
    </row>
    <row r="1444" spans="1:32" hidden="1">
      <c r="A1444" s="49" t="s">
        <v>1759</v>
      </c>
      <c r="B1444" s="49">
        <v>5.7505955487979268</v>
      </c>
      <c r="C1444" s="49">
        <v>5.4815391189633766</v>
      </c>
      <c r="D1444" s="49">
        <v>5.224543318225968</v>
      </c>
      <c r="E1444" s="49">
        <v>4.9763640264195237</v>
      </c>
      <c r="F1444" s="49">
        <v>4.7346613605396222</v>
      </c>
      <c r="G1444" s="49">
        <v>4.4976814843174022</v>
      </c>
      <c r="H1444" s="49">
        <v>4.2640654575102106</v>
      </c>
      <c r="I1444" s="49">
        <v>4.0327288592599011</v>
      </c>
      <c r="J1444" s="49">
        <v>3.8027829289340311</v>
      </c>
      <c r="K1444" s="49">
        <v>3.5734811303795659</v>
      </c>
      <c r="L1444" s="49">
        <v>3.3441818583129912</v>
      </c>
      <c r="M1444" s="49">
        <v>3.2704207108932919</v>
      </c>
      <c r="N1444" s="49">
        <v>3.2126136563767291</v>
      </c>
      <c r="O1444" s="49">
        <v>3.1565719836043962</v>
      </c>
      <c r="P1444" s="49">
        <v>3.1024087371246458</v>
      </c>
      <c r="Q1444" s="49">
        <v>3.0506319267546389</v>
      </c>
      <c r="R1444" s="49">
        <v>2.9996896289680932</v>
      </c>
      <c r="S1444" s="49">
        <v>2.9498339014047699</v>
      </c>
      <c r="T1444" s="49">
        <v>2.9037742054884599</v>
      </c>
      <c r="U1444" s="49">
        <v>2.8571821762731759</v>
      </c>
      <c r="V1444" s="49">
        <v>2.810372573060576</v>
      </c>
      <c r="W1444" s="49">
        <v>2.769501015528415</v>
      </c>
      <c r="X1444" s="49">
        <v>2.7302080803509061</v>
      </c>
      <c r="Y1444" s="49">
        <v>2.6916591992177592</v>
      </c>
      <c r="Z1444" s="49">
        <v>2.658217059501605</v>
      </c>
      <c r="AA1444" s="49">
        <v>2.585906974939193</v>
      </c>
      <c r="AB1444" s="49">
        <v>2.5440636759483581</v>
      </c>
      <c r="AC1444" s="49">
        <v>2.5034668535838729</v>
      </c>
      <c r="AD1444" s="49">
        <v>2.4640010825679082</v>
      </c>
      <c r="AE1444" s="49">
        <v>2.425565961058135</v>
      </c>
      <c r="AF1444" s="50">
        <v>2.388073634778217</v>
      </c>
    </row>
    <row r="1445" spans="1:32" hidden="1">
      <c r="A1445" s="49" t="s">
        <v>1760</v>
      </c>
      <c r="B1445" s="49">
        <v>6.9282839114707064</v>
      </c>
      <c r="C1445" s="49">
        <v>6.609579595357129</v>
      </c>
      <c r="D1445" s="49">
        <v>6.3058951507916374</v>
      </c>
      <c r="E1445" s="49">
        <v>6.0131992678114567</v>
      </c>
      <c r="F1445" s="49">
        <v>5.7285835384476149</v>
      </c>
      <c r="G1445" s="49">
        <v>5.4498670684558608</v>
      </c>
      <c r="H1445" s="49">
        <v>5.1753589358743799</v>
      </c>
      <c r="I1445" s="49">
        <v>4.9037085797192477</v>
      </c>
      <c r="J1445" s="49">
        <v>4.6338077648085969</v>
      </c>
      <c r="K1445" s="49">
        <v>4.3647241245139003</v>
      </c>
      <c r="L1445" s="49">
        <v>4.0956547485418753</v>
      </c>
      <c r="M1445" s="49">
        <v>4.0051993680475624</v>
      </c>
      <c r="N1445" s="49">
        <v>3.9346698480004041</v>
      </c>
      <c r="O1445" s="49">
        <v>3.8663385027916481</v>
      </c>
      <c r="P1445" s="49">
        <v>3.8003463803193731</v>
      </c>
      <c r="Q1445" s="49">
        <v>3.7373278934610772</v>
      </c>
      <c r="R1445" s="49">
        <v>3.6753442012547741</v>
      </c>
      <c r="S1445" s="49">
        <v>3.614710094223275</v>
      </c>
      <c r="T1445" s="49">
        <v>3.5588097577961659</v>
      </c>
      <c r="U1445" s="49">
        <v>3.5022365473655679</v>
      </c>
      <c r="V1445" s="49">
        <v>3.445383710747012</v>
      </c>
      <c r="W1445" s="49">
        <v>3.3959536574822802</v>
      </c>
      <c r="X1445" s="49">
        <v>3.3484865371525072</v>
      </c>
      <c r="Y1445" s="49">
        <v>3.3019399180160369</v>
      </c>
      <c r="Z1445" s="49">
        <v>3.261761870233522</v>
      </c>
      <c r="AA1445" s="49">
        <v>3.1730376917270351</v>
      </c>
      <c r="AB1445" s="49">
        <v>3.1223521934006571</v>
      </c>
      <c r="AC1445" s="49">
        <v>3.0732146955108099</v>
      </c>
      <c r="AD1445" s="49">
        <v>3.0254809208950788</v>
      </c>
      <c r="AE1445" s="49">
        <v>2.9790253660487558</v>
      </c>
      <c r="AF1445" s="50">
        <v>2.9337382071440739</v>
      </c>
    </row>
    <row r="1446" spans="1:32" hidden="1">
      <c r="A1446" s="49" t="s">
        <v>1761</v>
      </c>
      <c r="B1446" s="49">
        <v>10.28005970348487</v>
      </c>
      <c r="C1446" s="49">
        <v>9.7703315532494646</v>
      </c>
      <c r="D1446" s="49">
        <v>9.3031547519564661</v>
      </c>
      <c r="E1446" s="49">
        <v>8.8651528659702201</v>
      </c>
      <c r="F1446" s="49">
        <v>8.4478640816012245</v>
      </c>
      <c r="G1446" s="49">
        <v>8.045581111743294</v>
      </c>
      <c r="H1446" s="49">
        <v>7.6542547269264123</v>
      </c>
      <c r="I1446" s="49">
        <v>7.2708898514476514</v>
      </c>
      <c r="J1446" s="49">
        <v>6.8931910300906969</v>
      </c>
      <c r="K1446" s="49">
        <v>6.5193432900024746</v>
      </c>
      <c r="L1446" s="49">
        <v>6.1478707851905643</v>
      </c>
      <c r="M1446" s="49">
        <v>5.9761267589164131</v>
      </c>
      <c r="N1446" s="49">
        <v>5.8271657833414316</v>
      </c>
      <c r="O1446" s="49">
        <v>5.6928780598893542</v>
      </c>
      <c r="P1446" s="49">
        <v>5.5699121009324077</v>
      </c>
      <c r="Q1446" s="49">
        <v>5.4562119075843194</v>
      </c>
      <c r="R1446" s="49">
        <v>5.3511141215927971</v>
      </c>
      <c r="S1446" s="49">
        <v>5.2512528893287467</v>
      </c>
      <c r="T1446" s="49">
        <v>5.156919480115846</v>
      </c>
      <c r="U1446" s="49">
        <v>5.0685745878133366</v>
      </c>
      <c r="V1446" s="49">
        <v>4.9819038917061302</v>
      </c>
      <c r="W1446" s="49">
        <v>4.8827527881276023</v>
      </c>
      <c r="X1446" s="49">
        <v>4.7877399054703638</v>
      </c>
      <c r="Y1446" s="49">
        <v>4.6985702972401446</v>
      </c>
      <c r="Z1446" s="49">
        <v>4.6186066573353921</v>
      </c>
      <c r="AA1446" s="49">
        <v>4.4998007526944974</v>
      </c>
      <c r="AB1446" s="49">
        <v>4.4180581858781522</v>
      </c>
      <c r="AC1446" s="49">
        <v>4.3403227867998924</v>
      </c>
      <c r="AD1446" s="49">
        <v>4.2660703888786768</v>
      </c>
      <c r="AE1446" s="49">
        <v>4.1948720901645009</v>
      </c>
      <c r="AF1446" s="50">
        <v>4.1263726902569662</v>
      </c>
    </row>
    <row r="1447" spans="1:32" hidden="1">
      <c r="A1447" s="49" t="s">
        <v>1762</v>
      </c>
      <c r="B1447" s="49">
        <v>11.892557243140059</v>
      </c>
      <c r="C1447" s="49">
        <v>11.318669080752059</v>
      </c>
      <c r="D1447" s="49">
        <v>10.799093737319559</v>
      </c>
      <c r="E1447" s="49">
        <v>10.317313110089311</v>
      </c>
      <c r="F1447" s="49">
        <v>9.8629157163158396</v>
      </c>
      <c r="G1447" s="49">
        <v>9.4289140736143509</v>
      </c>
      <c r="H1447" s="49">
        <v>9.0103834875045425</v>
      </c>
      <c r="I1447" s="49">
        <v>8.6037126877113508</v>
      </c>
      <c r="J1447" s="49">
        <v>8.2061641864499784</v>
      </c>
      <c r="K1447" s="49">
        <v>7.815602787965485</v>
      </c>
      <c r="L1447" s="49">
        <v>7.4303207007827492</v>
      </c>
      <c r="M1447" s="49">
        <v>7.2197030810647442</v>
      </c>
      <c r="N1447" s="49">
        <v>7.0381210849728424</v>
      </c>
      <c r="O1447" s="49">
        <v>6.8752288133405868</v>
      </c>
      <c r="P1447" s="49">
        <v>6.7267510363260294</v>
      </c>
      <c r="Q1447" s="49">
        <v>6.5900652404818914</v>
      </c>
      <c r="R1447" s="49">
        <v>6.4643257369045113</v>
      </c>
      <c r="S1447" s="49">
        <v>6.3452383401474686</v>
      </c>
      <c r="T1447" s="49">
        <v>6.2331752089477774</v>
      </c>
      <c r="U1447" s="49">
        <v>6.1287247237448534</v>
      </c>
      <c r="V1447" s="49">
        <v>6.0263819751769407</v>
      </c>
      <c r="W1447" s="49">
        <v>5.9080276584789084</v>
      </c>
      <c r="X1447" s="49">
        <v>5.7949394095316888</v>
      </c>
      <c r="Y1447" s="49">
        <v>5.6892968245365418</v>
      </c>
      <c r="Z1447" s="49">
        <v>5.5953977821962786</v>
      </c>
      <c r="AA1447" s="49">
        <v>5.4518818132120117</v>
      </c>
      <c r="AB1447" s="49">
        <v>5.3556855076011347</v>
      </c>
      <c r="AC1447" s="49">
        <v>5.264599982338158</v>
      </c>
      <c r="AD1447" s="49">
        <v>5.1779581344484038</v>
      </c>
      <c r="AE1447" s="49">
        <v>5.0952141678453362</v>
      </c>
      <c r="AF1447" s="50">
        <v>5.0159161319235332</v>
      </c>
    </row>
    <row r="1448" spans="1:32" hidden="1">
      <c r="A1448" s="49" t="s">
        <v>1763</v>
      </c>
      <c r="B1448" s="49">
        <v>5.4824908267089594</v>
      </c>
      <c r="C1448" s="49">
        <v>5.1066661980944303</v>
      </c>
      <c r="D1448" s="49">
        <v>4.7540657991838184</v>
      </c>
      <c r="E1448" s="49">
        <v>4.4174737873329732</v>
      </c>
      <c r="F1448" s="49">
        <v>4.0923254219613776</v>
      </c>
      <c r="G1448" s="49">
        <v>3.7755578897765729</v>
      </c>
      <c r="H1448" s="49">
        <v>3.4650180776116399</v>
      </c>
      <c r="I1448" s="49">
        <v>3.159133487411244</v>
      </c>
      <c r="J1448" s="49">
        <v>2.856718137787976</v>
      </c>
      <c r="K1448" s="49">
        <v>2.5568523965646159</v>
      </c>
      <c r="L1448" s="49">
        <v>2.2588055287123909</v>
      </c>
      <c r="M1448" s="49">
        <v>2.1996353586201591</v>
      </c>
      <c r="N1448" s="49">
        <v>2.1441899900317041</v>
      </c>
      <c r="O1448" s="49">
        <v>2.0912245382208781</v>
      </c>
      <c r="P1448" s="49">
        <v>2.0405127538186609</v>
      </c>
      <c r="Q1448" s="49">
        <v>1.9912622853611479</v>
      </c>
      <c r="R1448" s="49">
        <v>1.9429922730235849</v>
      </c>
      <c r="S1448" s="49">
        <v>1.8967075885002891</v>
      </c>
      <c r="T1448" s="49">
        <v>1.851680702833157</v>
      </c>
      <c r="U1448" s="49">
        <v>1.808033879479878</v>
      </c>
      <c r="V1448" s="49">
        <v>1.765177799676412</v>
      </c>
      <c r="W1448" s="49">
        <v>1.7218575540266901</v>
      </c>
      <c r="X1448" s="49">
        <v>1.678969058434588</v>
      </c>
      <c r="Y1448" s="49">
        <v>1.637403024923956</v>
      </c>
      <c r="Z1448" s="49">
        <v>1.600442007105128</v>
      </c>
      <c r="AA1448" s="49">
        <v>1.543456713645698</v>
      </c>
      <c r="AB1448" s="49">
        <v>1.5028613247402951</v>
      </c>
      <c r="AC1448" s="49">
        <v>1.463461849120975</v>
      </c>
      <c r="AD1448" s="49">
        <v>1.4251238012647469</v>
      </c>
      <c r="AE1448" s="49">
        <v>1.3877344451816651</v>
      </c>
      <c r="AF1448" s="50">
        <v>1.351198430760407</v>
      </c>
    </row>
    <row r="1449" spans="1:32" hidden="1">
      <c r="A1449" s="49" t="s">
        <v>1764</v>
      </c>
      <c r="B1449" s="49">
        <v>5.6994266246297158</v>
      </c>
      <c r="C1449" s="49">
        <v>5.3086710082748922</v>
      </c>
      <c r="D1449" s="49">
        <v>4.9424993572201874</v>
      </c>
      <c r="E1449" s="49">
        <v>4.5932831634453324</v>
      </c>
      <c r="F1449" s="49">
        <v>4.2561973645789468</v>
      </c>
      <c r="G1449" s="49">
        <v>3.928005088760218</v>
      </c>
      <c r="H1449" s="49">
        <v>3.606431390852141</v>
      </c>
      <c r="I1449" s="49">
        <v>3.2898152642093539</v>
      </c>
      <c r="J1449" s="49">
        <v>2.9769043989355821</v>
      </c>
      <c r="K1449" s="49">
        <v>2.6667281194383818</v>
      </c>
      <c r="L1449" s="49">
        <v>2.358515490961794</v>
      </c>
      <c r="M1449" s="49">
        <v>2.296500346220077</v>
      </c>
      <c r="N1449" s="49">
        <v>2.2384426610092509</v>
      </c>
      <c r="O1449" s="49">
        <v>2.1830186732419321</v>
      </c>
      <c r="P1449" s="49">
        <v>2.129986818523899</v>
      </c>
      <c r="Q1449" s="49">
        <v>2.078504991426994</v>
      </c>
      <c r="R1449" s="49">
        <v>2.028062225437838</v>
      </c>
      <c r="S1449" s="49">
        <v>1.979723966888207</v>
      </c>
      <c r="T1449" s="49">
        <v>1.9327175237095631</v>
      </c>
      <c r="U1449" s="49">
        <v>1.8871718872193399</v>
      </c>
      <c r="V1449" s="49">
        <v>1.842461561913757</v>
      </c>
      <c r="W1449" s="49">
        <v>1.797251456782575</v>
      </c>
      <c r="X1449" s="49">
        <v>1.7524969489394451</v>
      </c>
      <c r="Y1449" s="49">
        <v>1.709143121140305</v>
      </c>
      <c r="Z1449" s="49">
        <v>1.670673695821814</v>
      </c>
      <c r="AA1449" s="49">
        <v>1.6109534251290301</v>
      </c>
      <c r="AB1449" s="49">
        <v>1.568622092002748</v>
      </c>
      <c r="AC1449" s="49">
        <v>1.5275589164359691</v>
      </c>
      <c r="AD1449" s="49">
        <v>1.4876217984711211</v>
      </c>
      <c r="AE1449" s="49">
        <v>1.4486916225613939</v>
      </c>
      <c r="AF1449" s="50">
        <v>1.4106676455111491</v>
      </c>
    </row>
    <row r="1450" spans="1:32" hidden="1">
      <c r="A1450" s="49" t="s">
        <v>1765</v>
      </c>
      <c r="B1450" s="49">
        <v>5.9002359728313696</v>
      </c>
      <c r="C1450" s="49">
        <v>5.4959596044340726</v>
      </c>
      <c r="D1450" s="49">
        <v>5.1175618733271584</v>
      </c>
      <c r="E1450" s="49">
        <v>4.7569787830055787</v>
      </c>
      <c r="F1450" s="49">
        <v>4.4091084741973789</v>
      </c>
      <c r="G1450" s="49">
        <v>4.0705271197100652</v>
      </c>
      <c r="H1450" s="49">
        <v>3.7388271668976678</v>
      </c>
      <c r="I1450" s="49">
        <v>3.4122496180811881</v>
      </c>
      <c r="J1450" s="49">
        <v>3.0894671443374211</v>
      </c>
      <c r="K1450" s="49">
        <v>2.769449808138543</v>
      </c>
      <c r="L1450" s="49">
        <v>2.4513785143656208</v>
      </c>
      <c r="M1450" s="49">
        <v>2.3867431582939269</v>
      </c>
      <c r="N1450" s="49">
        <v>2.326269146675878</v>
      </c>
      <c r="O1450" s="49">
        <v>2.2685637467952668</v>
      </c>
      <c r="P1450" s="49">
        <v>2.213373678566803</v>
      </c>
      <c r="Q1450" s="49">
        <v>2.1598125822806469</v>
      </c>
      <c r="R1450" s="49">
        <v>2.1073425744651568</v>
      </c>
      <c r="S1450" s="49">
        <v>2.057087339461185</v>
      </c>
      <c r="T1450" s="49">
        <v>2.008233130361869</v>
      </c>
      <c r="U1450" s="49">
        <v>1.960916569979106</v>
      </c>
      <c r="V1450" s="49">
        <v>1.9144785821936561</v>
      </c>
      <c r="W1450" s="49">
        <v>1.867513685944554</v>
      </c>
      <c r="X1450" s="49">
        <v>1.8210260518582719</v>
      </c>
      <c r="Y1450" s="49">
        <v>1.77601145210147</v>
      </c>
      <c r="Z1450" s="49">
        <v>1.736139283790006</v>
      </c>
      <c r="AA1450" s="49">
        <v>1.673876958664271</v>
      </c>
      <c r="AB1450" s="49">
        <v>1.629931526778053</v>
      </c>
      <c r="AC1450" s="49">
        <v>1.587317249515747</v>
      </c>
      <c r="AD1450" s="49">
        <v>1.5458836317020701</v>
      </c>
      <c r="AE1450" s="49">
        <v>1.5055045204398501</v>
      </c>
      <c r="AF1450" s="50">
        <v>1.4660732214207921</v>
      </c>
    </row>
    <row r="1451" spans="1:32" hidden="1">
      <c r="A1451" s="49" t="s">
        <v>1766</v>
      </c>
      <c r="B1451" s="49">
        <v>6.6110356972740387</v>
      </c>
      <c r="C1451" s="49">
        <v>6.1574428637953931</v>
      </c>
      <c r="D1451" s="49">
        <v>5.7344867052473649</v>
      </c>
      <c r="E1451" s="49">
        <v>5.3326855138057958</v>
      </c>
      <c r="F1451" s="49">
        <v>4.9460443613944634</v>
      </c>
      <c r="G1451" s="49">
        <v>4.5705434420084696</v>
      </c>
      <c r="H1451" s="49">
        <v>4.2033591215150334</v>
      </c>
      <c r="I1451" s="49">
        <v>3.8424311411208039</v>
      </c>
      <c r="J1451" s="49">
        <v>3.486207375366742</v>
      </c>
      <c r="K1451" s="49">
        <v>3.1334858269209409</v>
      </c>
      <c r="L1451" s="49">
        <v>2.7833127974903671</v>
      </c>
      <c r="M1451" s="49">
        <v>2.7090723720375078</v>
      </c>
      <c r="N1451" s="49">
        <v>2.6397950073159691</v>
      </c>
      <c r="O1451" s="49">
        <v>2.5738160196909452</v>
      </c>
      <c r="P1451" s="49">
        <v>2.5108325203486199</v>
      </c>
      <c r="Q1451" s="49">
        <v>2.449785185986233</v>
      </c>
      <c r="R1451" s="49">
        <v>2.3900312105534152</v>
      </c>
      <c r="S1451" s="49">
        <v>2.3329131665369252</v>
      </c>
      <c r="T1451" s="49">
        <v>2.2774586212643699</v>
      </c>
      <c r="U1451" s="49">
        <v>2.2238307268997901</v>
      </c>
      <c r="V1451" s="49">
        <v>2.17124197568734</v>
      </c>
      <c r="W1451" s="49">
        <v>2.118013435714718</v>
      </c>
      <c r="X1451" s="49">
        <v>2.065345192653655</v>
      </c>
      <c r="Y1451" s="49">
        <v>2.0144279342519038</v>
      </c>
      <c r="Z1451" s="49">
        <v>1.969650200304276</v>
      </c>
      <c r="AA1451" s="49">
        <v>1.898088063079908</v>
      </c>
      <c r="AB1451" s="49">
        <v>1.8484186178385409</v>
      </c>
      <c r="AC1451" s="49">
        <v>1.800332846504082</v>
      </c>
      <c r="AD1451" s="49">
        <v>1.7536515807495121</v>
      </c>
      <c r="AE1451" s="49">
        <v>1.70822464291262</v>
      </c>
      <c r="AF1451" s="50">
        <v>1.663925028863674</v>
      </c>
    </row>
    <row r="1452" spans="1:32" hidden="1">
      <c r="A1452" s="49" t="s">
        <v>1767</v>
      </c>
      <c r="B1452" s="49">
        <v>3.3960143666552138</v>
      </c>
      <c r="C1452" s="49">
        <v>3.2970976335317741</v>
      </c>
      <c r="D1452" s="49">
        <v>3.2093225086388428</v>
      </c>
      <c r="E1452" s="49">
        <v>3.1302482091841091</v>
      </c>
      <c r="F1452" s="49">
        <v>3.0581450243537298</v>
      </c>
      <c r="G1452" s="49">
        <v>2.9917451100483961</v>
      </c>
      <c r="H1452" s="49">
        <v>2.9300930773641878</v>
      </c>
      <c r="I1452" s="49">
        <v>2.8724521357600219</v>
      </c>
      <c r="J1452" s="49">
        <v>2.818242807145261</v>
      </c>
      <c r="K1452" s="49">
        <v>2.7670015786053899</v>
      </c>
      <c r="L1452" s="49">
        <v>2.718352215799225</v>
      </c>
      <c r="M1452" s="49">
        <v>2.6463052976290879</v>
      </c>
      <c r="N1452" s="49">
        <v>2.589131507422616</v>
      </c>
      <c r="O1452" s="49">
        <v>2.5339107173108482</v>
      </c>
      <c r="P1452" s="49">
        <v>2.4807222717282902</v>
      </c>
      <c r="Q1452" s="49">
        <v>2.4299973895201741</v>
      </c>
      <c r="R1452" s="49">
        <v>2.3803275016717338</v>
      </c>
      <c r="S1452" s="49">
        <v>2.331923950574752</v>
      </c>
      <c r="T1452" s="49">
        <v>2.2871684446038238</v>
      </c>
      <c r="U1452" s="49">
        <v>2.2422079520785538</v>
      </c>
      <c r="V1452" s="49">
        <v>2.1973196118901508</v>
      </c>
      <c r="W1452" s="49">
        <v>2.1580952001052669</v>
      </c>
      <c r="X1452" s="49">
        <v>2.12044524727082</v>
      </c>
      <c r="Y1452" s="49">
        <v>2.0836264758081349</v>
      </c>
      <c r="Z1452" s="49">
        <v>2.0514112192198479</v>
      </c>
      <c r="AA1452" s="49">
        <v>1.9857513037470931</v>
      </c>
      <c r="AB1452" s="49">
        <v>1.946692217807773</v>
      </c>
      <c r="AC1452" s="49">
        <v>1.9088864546423689</v>
      </c>
      <c r="AD1452" s="49">
        <v>1.872221287949674</v>
      </c>
      <c r="AE1452" s="49">
        <v>1.8365982578537821</v>
      </c>
      <c r="AF1452" s="50">
        <v>1.8019308334571911</v>
      </c>
    </row>
    <row r="1453" spans="1:32" hidden="1">
      <c r="A1453" s="49" t="s">
        <v>1768</v>
      </c>
      <c r="B1453" s="49">
        <v>4.4995317047637382</v>
      </c>
      <c r="C1453" s="49">
        <v>4.3680322345997222</v>
      </c>
      <c r="D1453" s="49">
        <v>4.2514984359345727</v>
      </c>
      <c r="E1453" s="49">
        <v>4.1466501456528606</v>
      </c>
      <c r="F1453" s="49">
        <v>4.0511628141589497</v>
      </c>
      <c r="G1453" s="49">
        <v>3.9633325984574261</v>
      </c>
      <c r="H1453" s="49">
        <v>3.8818755676511989</v>
      </c>
      <c r="I1453" s="49">
        <v>3.80580156827856</v>
      </c>
      <c r="J1453" s="49">
        <v>3.7343318617163819</v>
      </c>
      <c r="K1453" s="49">
        <v>3.6668435571643458</v>
      </c>
      <c r="L1453" s="49">
        <v>3.6028310593606219</v>
      </c>
      <c r="M1453" s="49">
        <v>3.507523869615798</v>
      </c>
      <c r="N1453" s="49">
        <v>3.4321827220607548</v>
      </c>
      <c r="O1453" s="49">
        <v>3.359447745521039</v>
      </c>
      <c r="P1453" s="49">
        <v>3.2894255101214092</v>
      </c>
      <c r="Q1453" s="49">
        <v>3.2226952529845661</v>
      </c>
      <c r="R1453" s="49">
        <v>3.1573646788811369</v>
      </c>
      <c r="S1453" s="49">
        <v>3.0937177539369971</v>
      </c>
      <c r="T1453" s="49">
        <v>3.034953642054202</v>
      </c>
      <c r="U1453" s="49">
        <v>2.97589674896326</v>
      </c>
      <c r="V1453" s="49">
        <v>2.9169195554251082</v>
      </c>
      <c r="W1453" s="49">
        <v>2.8656093534750431</v>
      </c>
      <c r="X1453" s="49">
        <v>2.81637328560852</v>
      </c>
      <c r="Y1453" s="49">
        <v>2.7682120817872291</v>
      </c>
      <c r="Z1453" s="49">
        <v>2.726187266582325</v>
      </c>
      <c r="AA1453" s="49">
        <v>2.6392438093561652</v>
      </c>
      <c r="AB1453" s="49">
        <v>2.5879583827875972</v>
      </c>
      <c r="AC1453" s="49">
        <v>2.538312511989933</v>
      </c>
      <c r="AD1453" s="49">
        <v>2.490153469573233</v>
      </c>
      <c r="AE1453" s="49">
        <v>2.4433477032050241</v>
      </c>
      <c r="AF1453" s="50">
        <v>2.397777685760218</v>
      </c>
    </row>
    <row r="1454" spans="1:32" hidden="1">
      <c r="A1454" s="49" t="s">
        <v>1769</v>
      </c>
      <c r="B1454" s="49">
        <v>4.7723673240162663</v>
      </c>
      <c r="C1454" s="49">
        <v>4.6002482335167514</v>
      </c>
      <c r="D1454" s="49">
        <v>4.456175929875493</v>
      </c>
      <c r="E1454" s="49">
        <v>4.3320447194927807</v>
      </c>
      <c r="F1454" s="49">
        <v>4.2227764970714947</v>
      </c>
      <c r="G1454" s="49">
        <v>4.1249898840298558</v>
      </c>
      <c r="H1454" s="49">
        <v>4.036325576853101</v>
      </c>
      <c r="I1454" s="49">
        <v>3.955075327898935</v>
      </c>
      <c r="J1454" s="49">
        <v>3.8799645237467502</v>
      </c>
      <c r="K1454" s="49">
        <v>3.8100180998956219</v>
      </c>
      <c r="L1454" s="49">
        <v>3.744474303780339</v>
      </c>
      <c r="M1454" s="49">
        <v>3.621679671714527</v>
      </c>
      <c r="N1454" s="49">
        <v>3.5152263440656339</v>
      </c>
      <c r="O1454" s="49">
        <v>3.419438201368048</v>
      </c>
      <c r="P1454" s="49">
        <v>3.3319366988092289</v>
      </c>
      <c r="Q1454" s="49">
        <v>3.251249466489412</v>
      </c>
      <c r="R1454" s="49">
        <v>3.1768605232326821</v>
      </c>
      <c r="S1454" s="49">
        <v>3.106449603884152</v>
      </c>
      <c r="T1454" s="49">
        <v>3.0401703025695408</v>
      </c>
      <c r="U1454" s="49">
        <v>2.9782873262326182</v>
      </c>
      <c r="V1454" s="49">
        <v>2.9178924249721931</v>
      </c>
      <c r="W1454" s="49">
        <v>2.8496507252184609</v>
      </c>
      <c r="X1454" s="49">
        <v>2.7845500220525352</v>
      </c>
      <c r="Y1454" s="49">
        <v>2.723682498158678</v>
      </c>
      <c r="Z1454" s="49">
        <v>2.6692157134708818</v>
      </c>
      <c r="AA1454" s="49">
        <v>2.589654904971169</v>
      </c>
      <c r="AB1454" s="49">
        <v>2.534735229760273</v>
      </c>
      <c r="AC1454" s="49">
        <v>2.482739297507814</v>
      </c>
      <c r="AD1454" s="49">
        <v>2.4333005010101529</v>
      </c>
      <c r="AE1454" s="49">
        <v>2.3861181453281288</v>
      </c>
      <c r="AF1454" s="50">
        <v>2.340942584428884</v>
      </c>
    </row>
    <row r="1455" spans="1:32" hidden="1">
      <c r="A1455" s="49" t="s">
        <v>1770</v>
      </c>
      <c r="B1455" s="49">
        <v>5.8199490605793738</v>
      </c>
      <c r="C1455" s="49">
        <v>5.6076179515224442</v>
      </c>
      <c r="D1455" s="49">
        <v>5.4305031182723571</v>
      </c>
      <c r="E1455" s="49">
        <v>5.2784219050545982</v>
      </c>
      <c r="F1455" s="49">
        <v>5.1449950612489408</v>
      </c>
      <c r="G1455" s="49">
        <v>5.025974847235509</v>
      </c>
      <c r="H1455" s="49">
        <v>4.9183975036296248</v>
      </c>
      <c r="I1455" s="49">
        <v>4.8201171586261298</v>
      </c>
      <c r="J1455" s="49">
        <v>4.7295326921767638</v>
      </c>
      <c r="K1455" s="49">
        <v>4.6454192914114643</v>
      </c>
      <c r="L1455" s="49">
        <v>4.5668201154838037</v>
      </c>
      <c r="M1455" s="49">
        <v>4.4166550060367316</v>
      </c>
      <c r="N1455" s="49">
        <v>4.2869788175606356</v>
      </c>
      <c r="O1455" s="49">
        <v>4.1706649071053166</v>
      </c>
      <c r="P1455" s="49">
        <v>4.064728116402371</v>
      </c>
      <c r="Q1455" s="49">
        <v>3.9673210980604661</v>
      </c>
      <c r="R1455" s="49">
        <v>3.8777979593158838</v>
      </c>
      <c r="S1455" s="49">
        <v>3.7932444547267479</v>
      </c>
      <c r="T1455" s="49">
        <v>3.713855360207289</v>
      </c>
      <c r="U1455" s="49">
        <v>3.6399652343406101</v>
      </c>
      <c r="V1455" s="49">
        <v>3.567918981688889</v>
      </c>
      <c r="W1455" s="49">
        <v>3.4859332167932671</v>
      </c>
      <c r="X1455" s="49">
        <v>3.4078737574732418</v>
      </c>
      <c r="Y1455" s="49">
        <v>3.3351158675298822</v>
      </c>
      <c r="Z1455" s="49">
        <v>3.270388200938199</v>
      </c>
      <c r="AA1455" s="49">
        <v>3.1740698900123379</v>
      </c>
      <c r="AB1455" s="49">
        <v>3.1087297019784308</v>
      </c>
      <c r="AC1455" s="49">
        <v>3.0470492676974819</v>
      </c>
      <c r="AD1455" s="49">
        <v>2.988568645576231</v>
      </c>
      <c r="AE1455" s="49">
        <v>2.9329106619273859</v>
      </c>
      <c r="AF1455" s="50">
        <v>2.8797622441545121</v>
      </c>
    </row>
    <row r="1456" spans="1:32" hidden="1">
      <c r="A1456" s="49" t="s">
        <v>1771</v>
      </c>
      <c r="B1456" s="49">
        <v>4.6032304817760767</v>
      </c>
      <c r="C1456" s="49">
        <v>4.3712138112371024</v>
      </c>
      <c r="D1456" s="49">
        <v>4.1765550134099234</v>
      </c>
      <c r="E1456" s="49">
        <v>4.0083562949646367</v>
      </c>
      <c r="F1456" s="49">
        <v>3.8597771917435648</v>
      </c>
      <c r="G1456" s="49">
        <v>3.726271121781068</v>
      </c>
      <c r="H1456" s="49">
        <v>3.6046783629151262</v>
      </c>
      <c r="I1456" s="49">
        <v>3.4927230339208699</v>
      </c>
      <c r="J1456" s="49">
        <v>3.388717001122258</v>
      </c>
      <c r="K1456" s="49">
        <v>3.2913769433772071</v>
      </c>
      <c r="L1456" s="49">
        <v>3.199706698575373</v>
      </c>
      <c r="M1456" s="49">
        <v>3.0904858350236868</v>
      </c>
      <c r="N1456" s="49">
        <v>2.9893132636327242</v>
      </c>
      <c r="O1456" s="49">
        <v>2.8936484617062508</v>
      </c>
      <c r="P1456" s="49">
        <v>2.802979976931347</v>
      </c>
      <c r="Q1456" s="49">
        <v>2.7157061609244741</v>
      </c>
      <c r="R1456" s="49">
        <v>2.6308544996611269</v>
      </c>
      <c r="S1456" s="49">
        <v>2.5503289787907191</v>
      </c>
      <c r="T1456" s="49">
        <v>2.472680852474761</v>
      </c>
      <c r="U1456" s="49">
        <v>2.3981078325008802</v>
      </c>
      <c r="V1456" s="49">
        <v>2.3254514618929751</v>
      </c>
      <c r="W1456" s="49">
        <v>2.2524981731202312</v>
      </c>
      <c r="X1456" s="49">
        <v>2.1807002708062391</v>
      </c>
      <c r="Y1456" s="49">
        <v>2.1117141869021339</v>
      </c>
      <c r="Z1456" s="49">
        <v>2.051636173954972</v>
      </c>
      <c r="AA1456" s="49">
        <v>1.9545343789347389</v>
      </c>
      <c r="AB1456" s="49">
        <v>1.888334896565556</v>
      </c>
      <c r="AC1456" s="49">
        <v>1.8246174434097009</v>
      </c>
      <c r="AD1456" s="49">
        <v>1.763102837615089</v>
      </c>
      <c r="AE1456" s="49">
        <v>1.703556327603724</v>
      </c>
      <c r="AF1456" s="50">
        <v>1.6457787183487951</v>
      </c>
    </row>
    <row r="1457" spans="1:32" hidden="1">
      <c r="A1457" s="49" t="s">
        <v>1772</v>
      </c>
      <c r="B1457" s="49">
        <v>4.6097636667069386</v>
      </c>
      <c r="C1457" s="49">
        <v>4.3960901215693866</v>
      </c>
      <c r="D1457" s="49">
        <v>4.1916987532404484</v>
      </c>
      <c r="E1457" s="49">
        <v>3.993937853691564</v>
      </c>
      <c r="F1457" s="49">
        <v>3.8008823607341879</v>
      </c>
      <c r="G1457" s="49">
        <v>3.611076908630118</v>
      </c>
      <c r="H1457" s="49">
        <v>3.423381319930229</v>
      </c>
      <c r="I1457" s="49">
        <v>3.2368731535702788</v>
      </c>
      <c r="J1457" s="49">
        <v>3.0507837069549368</v>
      </c>
      <c r="K1457" s="49">
        <v>2.864454485349722</v>
      </c>
      <c r="L1457" s="49">
        <v>2.6773066462573252</v>
      </c>
      <c r="M1457" s="49">
        <v>2.6183045830899392</v>
      </c>
      <c r="N1457" s="49">
        <v>2.5719608687486102</v>
      </c>
      <c r="O1457" s="49">
        <v>2.527015643499924</v>
      </c>
      <c r="P1457" s="49">
        <v>2.4835578797501001</v>
      </c>
      <c r="Q1457" s="49">
        <v>2.4419896203507871</v>
      </c>
      <c r="R1457" s="49">
        <v>2.401079724661789</v>
      </c>
      <c r="S1457" s="49">
        <v>2.361027668234966</v>
      </c>
      <c r="T1457" s="49">
        <v>2.3239800350846829</v>
      </c>
      <c r="U1457" s="49">
        <v>2.2865060578425491</v>
      </c>
      <c r="V1457" s="49">
        <v>2.2488553470353279</v>
      </c>
      <c r="W1457" s="49">
        <v>2.2159556806314451</v>
      </c>
      <c r="X1457" s="49">
        <v>2.184290727420501</v>
      </c>
      <c r="Y1457" s="49">
        <v>2.1531987710801008</v>
      </c>
      <c r="Z1457" s="49">
        <v>2.1261303407719052</v>
      </c>
      <c r="AA1457" s="49">
        <v>2.0683060714491681</v>
      </c>
      <c r="AB1457" s="49">
        <v>2.0345685688447812</v>
      </c>
      <c r="AC1457" s="49">
        <v>2.001801514360829</v>
      </c>
      <c r="AD1457" s="49">
        <v>1.96991264593675</v>
      </c>
      <c r="AE1457" s="49">
        <v>1.93882167285346</v>
      </c>
      <c r="AF1457" s="50">
        <v>1.9084583028680291</v>
      </c>
    </row>
    <row r="1458" spans="1:32" hidden="1">
      <c r="A1458" s="49" t="s">
        <v>1773</v>
      </c>
      <c r="B1458" s="49">
        <v>5.8917818761533667</v>
      </c>
      <c r="C1458" s="49">
        <v>5.6279050279382918</v>
      </c>
      <c r="D1458" s="49">
        <v>5.3763465070001244</v>
      </c>
      <c r="E1458" s="49">
        <v>5.1334383036374609</v>
      </c>
      <c r="F1458" s="49">
        <v>4.8964972376057716</v>
      </c>
      <c r="G1458" s="49">
        <v>4.6634736843997713</v>
      </c>
      <c r="H1458" s="49">
        <v>4.4327399230676061</v>
      </c>
      <c r="I1458" s="49">
        <v>4.2029561822580543</v>
      </c>
      <c r="J1458" s="49">
        <v>3.9729821699584522</v>
      </c>
      <c r="K1458" s="49">
        <v>3.7418163485034368</v>
      </c>
      <c r="L1458" s="49">
        <v>3.5085527063755721</v>
      </c>
      <c r="M1458" s="49">
        <v>3.4310746481316361</v>
      </c>
      <c r="N1458" s="49">
        <v>3.3706567575689368</v>
      </c>
      <c r="O1458" s="49">
        <v>3.312120212242478</v>
      </c>
      <c r="P1458" s="49">
        <v>3.2555856622659061</v>
      </c>
      <c r="Q1458" s="49">
        <v>3.201596128123005</v>
      </c>
      <c r="R1458" s="49">
        <v>3.148491604086928</v>
      </c>
      <c r="S1458" s="49">
        <v>3.096541532340551</v>
      </c>
      <c r="T1458" s="49">
        <v>3.04864294478979</v>
      </c>
      <c r="U1458" s="49">
        <v>3.0001672272324398</v>
      </c>
      <c r="V1458" s="49">
        <v>2.9514510595975731</v>
      </c>
      <c r="W1458" s="49">
        <v>2.909151781871997</v>
      </c>
      <c r="X1458" s="49">
        <v>2.8685051600229081</v>
      </c>
      <c r="Y1458" s="49">
        <v>2.8286177636468728</v>
      </c>
      <c r="Z1458" s="49">
        <v>2.7941450549368709</v>
      </c>
      <c r="AA1458" s="49">
        <v>2.7181623719868768</v>
      </c>
      <c r="AB1458" s="49">
        <v>2.674665962259748</v>
      </c>
      <c r="AC1458" s="49">
        <v>2.6324648473869319</v>
      </c>
      <c r="AD1458" s="49">
        <v>2.5914341302303892</v>
      </c>
      <c r="AE1458" s="49">
        <v>2.5514650895120119</v>
      </c>
      <c r="AF1458" s="50">
        <v>2.5124625133473408</v>
      </c>
    </row>
    <row r="1459" spans="1:32" hidden="1">
      <c r="A1459" s="49" t="s">
        <v>1774</v>
      </c>
      <c r="B1459" s="49">
        <v>5.8105026364121226</v>
      </c>
      <c r="C1459" s="49">
        <v>5.5251317406865219</v>
      </c>
      <c r="D1459" s="49">
        <v>5.2647796686368666</v>
      </c>
      <c r="E1459" s="49">
        <v>5.0217182869342603</v>
      </c>
      <c r="F1459" s="49">
        <v>4.7910686586451297</v>
      </c>
      <c r="G1459" s="49">
        <v>4.5695491897963194</v>
      </c>
      <c r="H1459" s="49">
        <v>4.3548403139196186</v>
      </c>
      <c r="I1459" s="49">
        <v>4.1452346740607604</v>
      </c>
      <c r="J1459" s="49">
        <v>3.9394318355545028</v>
      </c>
      <c r="K1459" s="49">
        <v>3.736411470039791</v>
      </c>
      <c r="L1459" s="49">
        <v>3.5353516220665488</v>
      </c>
      <c r="M1459" s="49">
        <v>3.4360086635248499</v>
      </c>
      <c r="N1459" s="49">
        <v>3.3500543097121049</v>
      </c>
      <c r="O1459" s="49">
        <v>3.2727205712941698</v>
      </c>
      <c r="P1459" s="49">
        <v>3.2020369919152678</v>
      </c>
      <c r="Q1459" s="49">
        <v>3.136794776475373</v>
      </c>
      <c r="R1459" s="49">
        <v>3.0766038856019908</v>
      </c>
      <c r="S1459" s="49">
        <v>3.0194855071166868</v>
      </c>
      <c r="T1459" s="49">
        <v>2.9656108609950089</v>
      </c>
      <c r="U1459" s="49">
        <v>2.9152507655514368</v>
      </c>
      <c r="V1459" s="49">
        <v>2.8658688768722889</v>
      </c>
      <c r="W1459" s="49">
        <v>2.809140408421777</v>
      </c>
      <c r="X1459" s="49">
        <v>2.754842185402878</v>
      </c>
      <c r="Y1459" s="49">
        <v>2.703977483320319</v>
      </c>
      <c r="Z1459" s="49">
        <v>2.6585247923820949</v>
      </c>
      <c r="AA1459" s="49">
        <v>2.5902261471775661</v>
      </c>
      <c r="AB1459" s="49">
        <v>2.54372302441943</v>
      </c>
      <c r="AC1459" s="49">
        <v>2.499575930193874</v>
      </c>
      <c r="AD1459" s="49">
        <v>2.4574771361794272</v>
      </c>
      <c r="AE1459" s="49">
        <v>2.4171748571041491</v>
      </c>
      <c r="AF1459" s="50">
        <v>2.3784605872212738</v>
      </c>
    </row>
    <row r="1460" spans="1:32" hidden="1">
      <c r="A1460" s="49" t="s">
        <v>1775</v>
      </c>
      <c r="B1460" s="49">
        <v>6.6590863582540809</v>
      </c>
      <c r="C1460" s="49">
        <v>6.3403217938310901</v>
      </c>
      <c r="D1460" s="49">
        <v>6.0528786922849198</v>
      </c>
      <c r="E1460" s="49">
        <v>5.7873299877243998</v>
      </c>
      <c r="F1460" s="49">
        <v>5.5377401133337809</v>
      </c>
      <c r="G1460" s="49">
        <v>5.3001313928307008</v>
      </c>
      <c r="H1460" s="49">
        <v>5.0717059365969641</v>
      </c>
      <c r="I1460" s="49">
        <v>4.8504173404367892</v>
      </c>
      <c r="J1460" s="49">
        <v>4.6347194493078874</v>
      </c>
      <c r="K1460" s="49">
        <v>4.4234112485088817</v>
      </c>
      <c r="L1460" s="49">
        <v>4.2155369793398529</v>
      </c>
      <c r="M1460" s="49">
        <v>4.095531529620283</v>
      </c>
      <c r="N1460" s="49">
        <v>3.9922519196988748</v>
      </c>
      <c r="O1460" s="49">
        <v>3.8997369197554579</v>
      </c>
      <c r="P1460" s="49">
        <v>3.815523306919149</v>
      </c>
      <c r="Q1460" s="49">
        <v>3.7381001446596911</v>
      </c>
      <c r="R1460" s="49">
        <v>3.6669803688926712</v>
      </c>
      <c r="S1460" s="49">
        <v>3.5996895508817208</v>
      </c>
      <c r="T1460" s="49">
        <v>3.5364423370349241</v>
      </c>
      <c r="U1460" s="49">
        <v>3.4775779956362798</v>
      </c>
      <c r="V1460" s="49">
        <v>3.4199241602954058</v>
      </c>
      <c r="W1460" s="49">
        <v>3.3530355503867608</v>
      </c>
      <c r="X1460" s="49">
        <v>3.2891777591734379</v>
      </c>
      <c r="Y1460" s="49">
        <v>3.2296071365032648</v>
      </c>
      <c r="Z1460" s="49">
        <v>3.1768009868464939</v>
      </c>
      <c r="AA1460" s="49">
        <v>3.095393905059125</v>
      </c>
      <c r="AB1460" s="49">
        <v>3.0412558353063459</v>
      </c>
      <c r="AC1460" s="49">
        <v>2.9900597915685281</v>
      </c>
      <c r="AD1460" s="49">
        <v>2.9414214184738392</v>
      </c>
      <c r="AE1460" s="49">
        <v>2.8950262574643459</v>
      </c>
      <c r="AF1460" s="50">
        <v>2.8506139233432402</v>
      </c>
    </row>
    <row r="1461" spans="1:32" hidden="1">
      <c r="A1461" s="49" t="s">
        <v>1776</v>
      </c>
      <c r="B1461" s="49">
        <v>8.6952775473246753</v>
      </c>
      <c r="C1461" s="49">
        <v>8.1059357274885979</v>
      </c>
      <c r="D1461" s="49">
        <v>7.5598839881374058</v>
      </c>
      <c r="E1461" s="49">
        <v>7.0428350153089871</v>
      </c>
      <c r="F1461" s="49">
        <v>6.5456965610393887</v>
      </c>
      <c r="G1461" s="49">
        <v>6.062315976309562</v>
      </c>
      <c r="H1461" s="49">
        <v>5.5883172989246361</v>
      </c>
      <c r="I1461" s="49">
        <v>5.1204545972241338</v>
      </c>
      <c r="J1461" s="49">
        <v>4.6562301531728414</v>
      </c>
      <c r="K1461" s="49">
        <v>4.1936576855974703</v>
      </c>
      <c r="L1461" s="49">
        <v>3.7311093526747992</v>
      </c>
      <c r="M1461" s="49">
        <v>3.630895219182253</v>
      </c>
      <c r="N1461" s="49">
        <v>3.537506557387192</v>
      </c>
      <c r="O1461" s="49">
        <v>3.4486518533737591</v>
      </c>
      <c r="P1461" s="49">
        <v>3.3639204808814451</v>
      </c>
      <c r="Q1461" s="49">
        <v>3.2818514251190871</v>
      </c>
      <c r="R1461" s="49">
        <v>3.2015576366005289</v>
      </c>
      <c r="S1461" s="49">
        <v>3.124907001671565</v>
      </c>
      <c r="T1461" s="49">
        <v>3.0505550417728582</v>
      </c>
      <c r="U1461" s="49">
        <v>2.9787328720456632</v>
      </c>
      <c r="V1461" s="49">
        <v>2.908349155084101</v>
      </c>
      <c r="W1461" s="49">
        <v>2.8370970906659769</v>
      </c>
      <c r="X1461" s="49">
        <v>2.7666128334994289</v>
      </c>
      <c r="Y1461" s="49">
        <v>2.698550805275866</v>
      </c>
      <c r="Z1461" s="49">
        <v>2.6390056564629001</v>
      </c>
      <c r="AA1461" s="49">
        <v>2.5422426104813511</v>
      </c>
      <c r="AB1461" s="49">
        <v>2.4758828033807978</v>
      </c>
      <c r="AC1461" s="49">
        <v>2.4117070132938818</v>
      </c>
      <c r="AD1461" s="49">
        <v>2.3494643052584809</v>
      </c>
      <c r="AE1461" s="49">
        <v>2.2889443459583538</v>
      </c>
      <c r="AF1461" s="50">
        <v>2.2299692588927509</v>
      </c>
    </row>
    <row r="1462" spans="1:32" hidden="1">
      <c r="A1462" s="49" t="s">
        <v>1777</v>
      </c>
      <c r="B1462" s="49">
        <v>14.229875785553419</v>
      </c>
      <c r="C1462" s="49">
        <v>13.709877438132031</v>
      </c>
      <c r="D1462" s="49">
        <v>13.276335755594451</v>
      </c>
      <c r="E1462" s="49">
        <v>12.90425044623149</v>
      </c>
      <c r="F1462" s="49">
        <v>12.57795929159724</v>
      </c>
      <c r="G1462" s="49">
        <v>12.287033332521951</v>
      </c>
      <c r="H1462" s="49">
        <v>12.024196021991409</v>
      </c>
      <c r="I1462" s="49">
        <v>11.7841788801876</v>
      </c>
      <c r="J1462" s="49">
        <v>11.563050894775619</v>
      </c>
      <c r="K1462" s="49">
        <v>11.35780495784684</v>
      </c>
      <c r="L1462" s="49">
        <v>11.166091882781769</v>
      </c>
      <c r="M1462" s="49">
        <v>10.79883662934119</v>
      </c>
      <c r="N1462" s="49">
        <v>10.48186720687287</v>
      </c>
      <c r="O1462" s="49">
        <v>10.197680106476749</v>
      </c>
      <c r="P1462" s="49">
        <v>9.9389420062991025</v>
      </c>
      <c r="Q1462" s="49">
        <v>9.7011141876795293</v>
      </c>
      <c r="R1462" s="49">
        <v>9.4826077055466644</v>
      </c>
      <c r="S1462" s="49">
        <v>9.2762676894656426</v>
      </c>
      <c r="T1462" s="49">
        <v>9.0825700685790025</v>
      </c>
      <c r="U1462" s="49">
        <v>8.9023335467285278</v>
      </c>
      <c r="V1462" s="49">
        <v>8.7265885092340714</v>
      </c>
      <c r="W1462" s="49">
        <v>8.5265313145403034</v>
      </c>
      <c r="X1462" s="49">
        <v>8.3360524336116502</v>
      </c>
      <c r="Y1462" s="49">
        <v>8.1585211121210328</v>
      </c>
      <c r="Z1462" s="49">
        <v>8.0006229785399512</v>
      </c>
      <c r="AA1462" s="49">
        <v>7.765215850580546</v>
      </c>
      <c r="AB1462" s="49">
        <v>7.6057051067667443</v>
      </c>
      <c r="AC1462" s="49">
        <v>7.4551039900986007</v>
      </c>
      <c r="AD1462" s="49">
        <v>7.3122818831314156</v>
      </c>
      <c r="AE1462" s="49">
        <v>7.1763115446799333</v>
      </c>
      <c r="AF1462" s="50">
        <v>7.0464232417398378</v>
      </c>
    </row>
    <row r="1463" spans="1:32" hidden="1">
      <c r="A1463" s="49" t="s">
        <v>1778</v>
      </c>
      <c r="B1463" s="49">
        <v>15.73059494898974</v>
      </c>
      <c r="C1463" s="49">
        <v>15.00711758101083</v>
      </c>
      <c r="D1463" s="49">
        <v>14.360234286978651</v>
      </c>
      <c r="E1463" s="49">
        <v>13.765959186554181</v>
      </c>
      <c r="F1463" s="49">
        <v>13.20909799686358</v>
      </c>
      <c r="G1463" s="49">
        <v>12.67937732017648</v>
      </c>
      <c r="H1463" s="49">
        <v>12.16947954245722</v>
      </c>
      <c r="I1463" s="49">
        <v>11.673959966257121</v>
      </c>
      <c r="J1463" s="49">
        <v>11.18861040369891</v>
      </c>
      <c r="K1463" s="49">
        <v>10.710065010881589</v>
      </c>
      <c r="L1463" s="49">
        <v>10.23554512946385</v>
      </c>
      <c r="M1463" s="49">
        <v>9.9424953103387992</v>
      </c>
      <c r="N1463" s="49">
        <v>9.6908979348400397</v>
      </c>
      <c r="O1463" s="49">
        <v>9.465968519047923</v>
      </c>
      <c r="P1463" s="49">
        <v>9.26159602132274</v>
      </c>
      <c r="Q1463" s="49">
        <v>9.0740311909983511</v>
      </c>
      <c r="R1463" s="49">
        <v>8.9020627909490511</v>
      </c>
      <c r="S1463" s="49">
        <v>8.7395569141443019</v>
      </c>
      <c r="T1463" s="49">
        <v>8.5870427668649594</v>
      </c>
      <c r="U1463" s="49">
        <v>8.4453579914034673</v>
      </c>
      <c r="V1463" s="49">
        <v>8.3066433731483826</v>
      </c>
      <c r="W1463" s="49">
        <v>8.1451429941847007</v>
      </c>
      <c r="X1463" s="49">
        <v>7.9911140521059272</v>
      </c>
      <c r="Y1463" s="49">
        <v>7.8476635569750339</v>
      </c>
      <c r="Z1463" s="49">
        <v>7.7209186117432367</v>
      </c>
      <c r="AA1463" s="49">
        <v>7.5233530495029033</v>
      </c>
      <c r="AB1463" s="49">
        <v>7.3932396392315303</v>
      </c>
      <c r="AC1463" s="49">
        <v>7.2703643443070822</v>
      </c>
      <c r="AD1463" s="49">
        <v>7.1537732894003572</v>
      </c>
      <c r="AE1463" s="49">
        <v>7.0426859915951132</v>
      </c>
      <c r="AF1463" s="50">
        <v>6.9364561104260956</v>
      </c>
    </row>
    <row r="1464" spans="1:32" hidden="1">
      <c r="A1464" s="49" t="s">
        <v>1779</v>
      </c>
      <c r="B1464" s="49">
        <v>4.3050470333099939</v>
      </c>
      <c r="C1464" s="49">
        <v>4.087501526822642</v>
      </c>
      <c r="D1464" s="49">
        <v>3.9051467505604092</v>
      </c>
      <c r="E1464" s="49">
        <v>3.7477027558117371</v>
      </c>
      <c r="F1464" s="49">
        <v>3.6087162297491382</v>
      </c>
      <c r="G1464" s="49">
        <v>3.483897592032601</v>
      </c>
      <c r="H1464" s="49">
        <v>3.3702655993084751</v>
      </c>
      <c r="I1464" s="49">
        <v>3.2656729093403869</v>
      </c>
      <c r="J1464" s="49">
        <v>3.1685267840308078</v>
      </c>
      <c r="K1464" s="49">
        <v>3.0776165141101481</v>
      </c>
      <c r="L1464" s="49">
        <v>2.992002417092857</v>
      </c>
      <c r="M1464" s="49">
        <v>2.889888794026592</v>
      </c>
      <c r="N1464" s="49">
        <v>2.795287615245035</v>
      </c>
      <c r="O1464" s="49">
        <v>2.7058295464261528</v>
      </c>
      <c r="P1464" s="49">
        <v>2.621038980987771</v>
      </c>
      <c r="Q1464" s="49">
        <v>2.5394215100181499</v>
      </c>
      <c r="R1464" s="49">
        <v>2.4600695857504911</v>
      </c>
      <c r="S1464" s="49">
        <v>2.3847632942731671</v>
      </c>
      <c r="T1464" s="49">
        <v>2.3121501124413748</v>
      </c>
      <c r="U1464" s="49">
        <v>2.2424158330672559</v>
      </c>
      <c r="V1464" s="49">
        <v>2.174478329167878</v>
      </c>
      <c r="W1464" s="49">
        <v>2.1062003068638839</v>
      </c>
      <c r="X1464" s="49">
        <v>2.039020887272299</v>
      </c>
      <c r="Y1464" s="49">
        <v>1.9744917591614961</v>
      </c>
      <c r="Z1464" s="49">
        <v>1.9183268003414919</v>
      </c>
      <c r="AA1464" s="49">
        <v>1.8274880588868849</v>
      </c>
      <c r="AB1464" s="49">
        <v>1.7656183598857049</v>
      </c>
      <c r="AC1464" s="49">
        <v>1.7060966233334389</v>
      </c>
      <c r="AD1464" s="49">
        <v>1.6486636188323189</v>
      </c>
      <c r="AE1464" s="49">
        <v>1.5931014029883539</v>
      </c>
      <c r="AF1464" s="50">
        <v>1.5392250732246611</v>
      </c>
    </row>
    <row r="1465" spans="1:32" hidden="1">
      <c r="A1465" s="49" t="s">
        <v>1780</v>
      </c>
      <c r="B1465" s="49">
        <v>8.178706796038945</v>
      </c>
      <c r="C1465" s="49">
        <v>7.6213481337371993</v>
      </c>
      <c r="D1465" s="49">
        <v>7.1038766976972063</v>
      </c>
      <c r="E1465" s="49">
        <v>6.6135749693239454</v>
      </c>
      <c r="F1465" s="49">
        <v>6.1423825564243568</v>
      </c>
      <c r="G1465" s="49">
        <v>5.6848762044175976</v>
      </c>
      <c r="H1465" s="49">
        <v>5.2372287204486998</v>
      </c>
      <c r="I1465" s="49">
        <v>4.7966303993169994</v>
      </c>
      <c r="J1465" s="49">
        <v>4.3609476964078526</v>
      </c>
      <c r="K1465" s="49">
        <v>3.9285118318780872</v>
      </c>
      <c r="L1465" s="49">
        <v>3.497982458897924</v>
      </c>
      <c r="M1465" s="49">
        <v>3.4039384966598232</v>
      </c>
      <c r="N1465" s="49">
        <v>3.316324069542651</v>
      </c>
      <c r="O1465" s="49">
        <v>3.2329799807649819</v>
      </c>
      <c r="P1465" s="49">
        <v>3.153518328752742</v>
      </c>
      <c r="Q1465" s="49">
        <v>3.0765629125236669</v>
      </c>
      <c r="R1465" s="49">
        <v>3.0012782612339648</v>
      </c>
      <c r="S1465" s="49">
        <v>2.9294213094866159</v>
      </c>
      <c r="T1465" s="49">
        <v>2.859726152042239</v>
      </c>
      <c r="U1465" s="49">
        <v>2.7924095486526892</v>
      </c>
      <c r="V1465" s="49">
        <v>2.7264443429170782</v>
      </c>
      <c r="W1465" s="49">
        <v>2.659655459673091</v>
      </c>
      <c r="X1465" s="49">
        <v>2.5935872783792679</v>
      </c>
      <c r="Y1465" s="49">
        <v>2.529794873383266</v>
      </c>
      <c r="Z1465" s="49">
        <v>2.4740058288048399</v>
      </c>
      <c r="AA1465" s="49">
        <v>2.383235628616406</v>
      </c>
      <c r="AB1465" s="49">
        <v>2.321040278328947</v>
      </c>
      <c r="AC1465" s="49">
        <v>2.26089462341952</v>
      </c>
      <c r="AD1465" s="49">
        <v>2.2025620460830462</v>
      </c>
      <c r="AE1465" s="49">
        <v>2.145844208538906</v>
      </c>
      <c r="AF1465" s="50">
        <v>2.09057337468791</v>
      </c>
    </row>
    <row r="1466" spans="1:32" hidden="1">
      <c r="A1466" s="49" t="s">
        <v>1781</v>
      </c>
      <c r="B1466" s="49">
        <v>5.4152928860140426</v>
      </c>
      <c r="C1466" s="49">
        <v>5.2583312450037756</v>
      </c>
      <c r="D1466" s="49">
        <v>5.1187845153425551</v>
      </c>
      <c r="E1466" s="49">
        <v>4.9928388002765711</v>
      </c>
      <c r="F1466" s="49">
        <v>4.8777912552243734</v>
      </c>
      <c r="G1466" s="49">
        <v>4.7716607105468514</v>
      </c>
      <c r="H1466" s="49">
        <v>4.6729542179968782</v>
      </c>
      <c r="I1466" s="49">
        <v>4.580520399610652</v>
      </c>
      <c r="J1466" s="49">
        <v>4.493453687922214</v>
      </c>
      <c r="K1466" s="49">
        <v>4.411029720024259</v>
      </c>
      <c r="L1466" s="49">
        <v>4.3326605138653864</v>
      </c>
      <c r="M1466" s="49">
        <v>4.2176397162544212</v>
      </c>
      <c r="N1466" s="49">
        <v>4.1258423456420914</v>
      </c>
      <c r="O1466" s="49">
        <v>4.0370937062620778</v>
      </c>
      <c r="P1466" s="49">
        <v>3.9515153901416551</v>
      </c>
      <c r="Q1466" s="49">
        <v>3.8697774715695918</v>
      </c>
      <c r="R1466" s="49">
        <v>3.78968127490239</v>
      </c>
      <c r="S1466" s="49">
        <v>3.7115549829310108</v>
      </c>
      <c r="T1466" s="49">
        <v>3.639107781240893</v>
      </c>
      <c r="U1466" s="49">
        <v>3.566333723656208</v>
      </c>
      <c r="V1466" s="49">
        <v>3.4936647130281782</v>
      </c>
      <c r="W1466" s="49">
        <v>3.4298619173974201</v>
      </c>
      <c r="X1466" s="49">
        <v>3.368509045827885</v>
      </c>
      <c r="Y1466" s="49">
        <v>3.308447693087381</v>
      </c>
      <c r="Z1466" s="49">
        <v>3.2555462429036832</v>
      </c>
      <c r="AA1466" s="49">
        <v>3.1506117747169089</v>
      </c>
      <c r="AB1466" s="49">
        <v>3.0870641348409791</v>
      </c>
      <c r="AC1466" s="49">
        <v>3.0254630979742161</v>
      </c>
      <c r="AD1466" s="49">
        <v>2.965631892944284</v>
      </c>
      <c r="AE1466" s="49">
        <v>2.907416028402054</v>
      </c>
      <c r="AF1466" s="50">
        <v>2.8506796410119182</v>
      </c>
    </row>
    <row r="1467" spans="1:32" hidden="1">
      <c r="A1467" s="49" t="s">
        <v>1782</v>
      </c>
      <c r="B1467" s="49">
        <v>4.6628406587154601</v>
      </c>
      <c r="C1467" s="49">
        <v>4.42682052430668</v>
      </c>
      <c r="D1467" s="49">
        <v>4.2290020339820318</v>
      </c>
      <c r="E1467" s="49">
        <v>4.0582301255326998</v>
      </c>
      <c r="F1467" s="49">
        <v>3.9075024331150159</v>
      </c>
      <c r="G1467" s="49">
        <v>3.7721645766336991</v>
      </c>
      <c r="H1467" s="49">
        <v>3.648981856620138</v>
      </c>
      <c r="I1467" s="49">
        <v>3.535624399682042</v>
      </c>
      <c r="J1467" s="49">
        <v>3.430364079024999</v>
      </c>
      <c r="K1467" s="49">
        <v>3.331887251354666</v>
      </c>
      <c r="L1467" s="49">
        <v>3.2391743121607051</v>
      </c>
      <c r="M1467" s="49">
        <v>3.128545698062442</v>
      </c>
      <c r="N1467" s="49">
        <v>3.026097473335307</v>
      </c>
      <c r="O1467" s="49">
        <v>2.9292461038399948</v>
      </c>
      <c r="P1467" s="49">
        <v>2.8374716120324091</v>
      </c>
      <c r="Q1467" s="49">
        <v>2.749145218703331</v>
      </c>
      <c r="R1467" s="49">
        <v>2.6632779535518649</v>
      </c>
      <c r="S1467" s="49">
        <v>2.581806404302986</v>
      </c>
      <c r="T1467" s="49">
        <v>2.5032572431664</v>
      </c>
      <c r="U1467" s="49">
        <v>2.4278316774522191</v>
      </c>
      <c r="V1467" s="49">
        <v>2.354351569943733</v>
      </c>
      <c r="W1467" s="49">
        <v>2.28051938643612</v>
      </c>
      <c r="X1467" s="49">
        <v>2.2078707726315239</v>
      </c>
      <c r="Y1467" s="49">
        <v>2.138092446297998</v>
      </c>
      <c r="Z1467" s="49">
        <v>2.0773940280766912</v>
      </c>
      <c r="AA1467" s="49">
        <v>1.978998606078533</v>
      </c>
      <c r="AB1467" s="49">
        <v>1.9120797151306379</v>
      </c>
      <c r="AC1467" s="49">
        <v>1.847699936088965</v>
      </c>
      <c r="AD1467" s="49">
        <v>1.7855765809195929</v>
      </c>
      <c r="AE1467" s="49">
        <v>1.725471980840348</v>
      </c>
      <c r="AF1467" s="50">
        <v>1.667184494721436</v>
      </c>
    </row>
    <row r="1468" spans="1:32" hidden="1">
      <c r="A1468" s="49" t="s">
        <v>1783</v>
      </c>
      <c r="B1468" s="49">
        <v>7.4894773622110602</v>
      </c>
      <c r="C1468" s="49">
        <v>7.1425689638216667</v>
      </c>
      <c r="D1468" s="49">
        <v>6.8100166951362144</v>
      </c>
      <c r="E1468" s="49">
        <v>6.4874716634533991</v>
      </c>
      <c r="F1468" s="49">
        <v>6.1717554245137052</v>
      </c>
      <c r="G1468" s="49">
        <v>5.8604436995734499</v>
      </c>
      <c r="H1468" s="49">
        <v>5.5516157316812551</v>
      </c>
      <c r="I1468" s="49">
        <v>5.2436958613961338</v>
      </c>
      <c r="J1468" s="49">
        <v>4.9353491312350828</v>
      </c>
      <c r="K1468" s="49">
        <v>4.6254098964532888</v>
      </c>
      <c r="L1468" s="49">
        <v>4.3128313047913691</v>
      </c>
      <c r="M1468" s="49">
        <v>4.2179212976153249</v>
      </c>
      <c r="N1468" s="49">
        <v>4.1430656093127123</v>
      </c>
      <c r="O1468" s="49">
        <v>4.0704233895728752</v>
      </c>
      <c r="P1468" s="49">
        <v>4.000134263540291</v>
      </c>
      <c r="Q1468" s="49">
        <v>3.9328332461224278</v>
      </c>
      <c r="R1468" s="49">
        <v>3.8665703802274711</v>
      </c>
      <c r="S1468" s="49">
        <v>3.8016607023897628</v>
      </c>
      <c r="T1468" s="49">
        <v>3.7414989201491351</v>
      </c>
      <c r="U1468" s="49">
        <v>3.680656477989495</v>
      </c>
      <c r="V1468" s="49">
        <v>3.6195285230325531</v>
      </c>
      <c r="W1468" s="49">
        <v>3.5659655356188291</v>
      </c>
      <c r="X1468" s="49">
        <v>3.5143409344104688</v>
      </c>
      <c r="Y1468" s="49">
        <v>3.463607670709921</v>
      </c>
      <c r="Z1468" s="49">
        <v>3.4192156143801582</v>
      </c>
      <c r="AA1468" s="49">
        <v>3.3262336285659639</v>
      </c>
      <c r="AB1468" s="49">
        <v>3.2712877921148391</v>
      </c>
      <c r="AC1468" s="49">
        <v>3.2178608865283991</v>
      </c>
      <c r="AD1468" s="49">
        <v>3.1658060290186878</v>
      </c>
      <c r="AE1468" s="49">
        <v>3.1149953411918672</v>
      </c>
      <c r="AF1468" s="50">
        <v>3.0653168167647529</v>
      </c>
    </row>
    <row r="1469" spans="1:32" hidden="1">
      <c r="A1469" s="49" t="s">
        <v>1784</v>
      </c>
      <c r="B1469" s="49">
        <v>8.7735857113247029</v>
      </c>
      <c r="C1469" s="49">
        <v>8.1769827099245305</v>
      </c>
      <c r="D1469" s="49">
        <v>7.6243655631475971</v>
      </c>
      <c r="E1469" s="49">
        <v>7.1014596588470997</v>
      </c>
      <c r="F1469" s="49">
        <v>6.5991993762585146</v>
      </c>
      <c r="G1469" s="49">
        <v>6.1114677280682068</v>
      </c>
      <c r="H1469" s="49">
        <v>5.6339311683131292</v>
      </c>
      <c r="I1469" s="49">
        <v>5.1633918630114666</v>
      </c>
      <c r="J1469" s="49">
        <v>4.6974054132175933</v>
      </c>
      <c r="K1469" s="49">
        <v>4.2340439578713616</v>
      </c>
      <c r="L1469" s="49">
        <v>3.771743261445184</v>
      </c>
      <c r="M1469" s="49">
        <v>3.670063880625599</v>
      </c>
      <c r="N1469" s="49">
        <v>3.5754077672689299</v>
      </c>
      <c r="O1469" s="49">
        <v>3.4854148581292348</v>
      </c>
      <c r="P1469" s="49">
        <v>3.3996567389566361</v>
      </c>
      <c r="Q1469" s="49">
        <v>3.3166311857912771</v>
      </c>
      <c r="R1469" s="49">
        <v>3.23542658884414</v>
      </c>
      <c r="S1469" s="49">
        <v>3.1579494244205062</v>
      </c>
      <c r="T1469" s="49">
        <v>3.0828201993799671</v>
      </c>
      <c r="U1469" s="49">
        <v>3.0102712688742361</v>
      </c>
      <c r="V1469" s="49">
        <v>2.939185106641204</v>
      </c>
      <c r="W1469" s="49">
        <v>2.8671889978707519</v>
      </c>
      <c r="X1469" s="49">
        <v>2.7959743089172648</v>
      </c>
      <c r="Y1469" s="49">
        <v>2.7272304333399422</v>
      </c>
      <c r="Z1469" s="49">
        <v>2.667182189838563</v>
      </c>
      <c r="AA1469" s="49">
        <v>2.5691236147637659</v>
      </c>
      <c r="AB1469" s="49">
        <v>2.5021102181937871</v>
      </c>
      <c r="AC1469" s="49">
        <v>2.4373272553885901</v>
      </c>
      <c r="AD1469" s="49">
        <v>2.3745194688846349</v>
      </c>
      <c r="AE1469" s="49">
        <v>2.313472909864664</v>
      </c>
      <c r="AF1469" s="50">
        <v>2.2540066504714611</v>
      </c>
    </row>
    <row r="1470" spans="1:32" hidden="1">
      <c r="A1470" s="49" t="s">
        <v>1785</v>
      </c>
      <c r="B1470" s="49">
        <v>9.3328282166039624</v>
      </c>
      <c r="C1470" s="49">
        <v>8.9979460509616711</v>
      </c>
      <c r="D1470" s="49">
        <v>8.7172022449875062</v>
      </c>
      <c r="E1470" s="49">
        <v>8.4749519643419724</v>
      </c>
      <c r="F1470" s="49">
        <v>8.2613938177224604</v>
      </c>
      <c r="G1470" s="49">
        <v>8.0700012323925581</v>
      </c>
      <c r="H1470" s="49">
        <v>7.8962203376092699</v>
      </c>
      <c r="I1470" s="49">
        <v>7.7367538720033462</v>
      </c>
      <c r="J1470" s="49">
        <v>7.5891415423628734</v>
      </c>
      <c r="K1470" s="49">
        <v>7.4515012267474052</v>
      </c>
      <c r="L1470" s="49">
        <v>7.3223625282624889</v>
      </c>
      <c r="M1470" s="49">
        <v>7.082490988380667</v>
      </c>
      <c r="N1470" s="49">
        <v>6.8741747525981731</v>
      </c>
      <c r="O1470" s="49">
        <v>6.686462022615185</v>
      </c>
      <c r="P1470" s="49">
        <v>6.5147628739911339</v>
      </c>
      <c r="Q1470" s="49">
        <v>6.3562357481724021</v>
      </c>
      <c r="R1470" s="49">
        <v>6.2098840783929292</v>
      </c>
      <c r="S1470" s="49">
        <v>6.0712313724872864</v>
      </c>
      <c r="T1470" s="49">
        <v>5.9405729682498363</v>
      </c>
      <c r="U1470" s="49">
        <v>5.8184184728059822</v>
      </c>
      <c r="V1470" s="49">
        <v>5.6991580578241274</v>
      </c>
      <c r="W1470" s="49">
        <v>5.5649706026486108</v>
      </c>
      <c r="X1470" s="49">
        <v>5.436804656904652</v>
      </c>
      <c r="Y1470" s="49">
        <v>5.3167597263237001</v>
      </c>
      <c r="Z1470" s="49">
        <v>5.2090041094352602</v>
      </c>
      <c r="AA1470" s="49">
        <v>5.0528768523199554</v>
      </c>
      <c r="AB1470" s="49">
        <v>4.9441689706874827</v>
      </c>
      <c r="AC1470" s="49">
        <v>4.8410409657729581</v>
      </c>
      <c r="AD1470" s="49">
        <v>4.742782199319322</v>
      </c>
      <c r="AE1470" s="49">
        <v>4.64880956242712</v>
      </c>
      <c r="AF1470" s="50">
        <v>4.5586387168038716</v>
      </c>
    </row>
    <row r="1471" spans="1:32" hidden="1">
      <c r="A1471" s="49" t="s">
        <v>1786</v>
      </c>
      <c r="B1471" s="49">
        <v>12.61387184097344</v>
      </c>
      <c r="C1471" s="49">
        <v>12.15560941527864</v>
      </c>
      <c r="D1471" s="49">
        <v>11.772867059582159</v>
      </c>
      <c r="E1471" s="49">
        <v>11.44381223952289</v>
      </c>
      <c r="F1471" s="49">
        <v>11.154767232074301</v>
      </c>
      <c r="G1471" s="49">
        <v>10.896624448256301</v>
      </c>
      <c r="H1471" s="49">
        <v>10.66302925811557</v>
      </c>
      <c r="I1471" s="49">
        <v>10.44938065008937</v>
      </c>
      <c r="J1471" s="49">
        <v>10.25224560554013</v>
      </c>
      <c r="K1471" s="49">
        <v>10.068997939846581</v>
      </c>
      <c r="L1471" s="49">
        <v>9.8975860229975616</v>
      </c>
      <c r="M1471" s="49">
        <v>9.5724421448563444</v>
      </c>
      <c r="N1471" s="49">
        <v>9.2912584192592966</v>
      </c>
      <c r="O1471" s="49">
        <v>9.0387469889829521</v>
      </c>
      <c r="P1471" s="49">
        <v>8.8085020108706065</v>
      </c>
      <c r="Q1471" s="49">
        <v>8.5965584119389966</v>
      </c>
      <c r="R1471" s="49">
        <v>8.4015271308117416</v>
      </c>
      <c r="S1471" s="49">
        <v>8.2171592822417985</v>
      </c>
      <c r="T1471" s="49">
        <v>8.0438692785384305</v>
      </c>
      <c r="U1471" s="49">
        <v>7.8823707896031872</v>
      </c>
      <c r="V1471" s="49">
        <v>7.7248311952698563</v>
      </c>
      <c r="W1471" s="49">
        <v>7.546168807092914</v>
      </c>
      <c r="X1471" s="49">
        <v>7.3759142713306014</v>
      </c>
      <c r="Y1471" s="49">
        <v>7.2170098818654767</v>
      </c>
      <c r="Z1471" s="49">
        <v>7.0752943259751326</v>
      </c>
      <c r="AA1471" s="49">
        <v>6.8659391533937164</v>
      </c>
      <c r="AB1471" s="49">
        <v>6.7229032433817428</v>
      </c>
      <c r="AC1471" s="49">
        <v>6.5876926270412728</v>
      </c>
      <c r="AD1471" s="49">
        <v>6.4593203255599727</v>
      </c>
      <c r="AE1471" s="49">
        <v>6.3369768806160893</v>
      </c>
      <c r="AF1471" s="50">
        <v>6.219990320209094</v>
      </c>
    </row>
    <row r="1472" spans="1:32" hidden="1">
      <c r="A1472" s="49" t="s">
        <v>1787</v>
      </c>
      <c r="B1472" s="49">
        <v>3.0199819004894062</v>
      </c>
      <c r="C1472" s="49">
        <v>2.8703346388753368</v>
      </c>
      <c r="D1472" s="49">
        <v>2.7445689869897771</v>
      </c>
      <c r="E1472" s="49">
        <v>2.6357065368431809</v>
      </c>
      <c r="F1472" s="49">
        <v>2.539366286568383</v>
      </c>
      <c r="G1472" s="49">
        <v>2.4526360044414131</v>
      </c>
      <c r="H1472" s="49">
        <v>2.373491630760967</v>
      </c>
      <c r="I1472" s="49">
        <v>2.3004752392384891</v>
      </c>
      <c r="J1472" s="49">
        <v>2.2325054456864359</v>
      </c>
      <c r="K1472" s="49">
        <v>2.1687602552267271</v>
      </c>
      <c r="L1472" s="49">
        <v>2.1086017047435961</v>
      </c>
      <c r="M1472" s="49">
        <v>2.0370024648270659</v>
      </c>
      <c r="N1472" s="49">
        <v>1.9705041646185519</v>
      </c>
      <c r="O1472" s="49">
        <v>1.907505323188627</v>
      </c>
      <c r="P1472" s="49">
        <v>1.8476833931699299</v>
      </c>
      <c r="Q1472" s="49">
        <v>1.7900285031344301</v>
      </c>
      <c r="R1472" s="49">
        <v>1.7339272913146591</v>
      </c>
      <c r="S1472" s="49">
        <v>1.680579876201165</v>
      </c>
      <c r="T1472" s="49">
        <v>1.6290726734263259</v>
      </c>
      <c r="U1472" s="49">
        <v>1.5795301006081981</v>
      </c>
      <c r="V1472" s="49">
        <v>1.5312214847427961</v>
      </c>
      <c r="W1472" s="49">
        <v>1.4826847954387889</v>
      </c>
      <c r="X1472" s="49">
        <v>1.4349234183887341</v>
      </c>
      <c r="Y1472" s="49">
        <v>1.388985141111871</v>
      </c>
      <c r="Z1472" s="49">
        <v>1.3487312266193321</v>
      </c>
      <c r="AA1472" s="49">
        <v>1.2850827468847581</v>
      </c>
      <c r="AB1472" s="49">
        <v>1.241037340549896</v>
      </c>
      <c r="AC1472" s="49">
        <v>1.1986134164688691</v>
      </c>
      <c r="AD1472" s="49">
        <v>1.157636909663581</v>
      </c>
      <c r="AE1472" s="49">
        <v>1.117961438666935</v>
      </c>
      <c r="AF1472" s="50">
        <v>1.0794627768468821</v>
      </c>
    </row>
    <row r="1473" spans="1:32" hidden="1">
      <c r="A1473" s="49" t="s">
        <v>1788</v>
      </c>
      <c r="B1473" s="49">
        <v>3.255416175709251</v>
      </c>
      <c r="C1473" s="49">
        <v>3.0929573955370739</v>
      </c>
      <c r="D1473" s="49">
        <v>2.9565598940212898</v>
      </c>
      <c r="E1473" s="49">
        <v>2.83860812038494</v>
      </c>
      <c r="F1473" s="49">
        <v>2.734321119507912</v>
      </c>
      <c r="G1473" s="49">
        <v>2.6405208170921939</v>
      </c>
      <c r="H1473" s="49">
        <v>2.5549983996877401</v>
      </c>
      <c r="I1473" s="49">
        <v>2.476162869074749</v>
      </c>
      <c r="J1473" s="49">
        <v>2.402834139842128</v>
      </c>
      <c r="K1473" s="49">
        <v>2.334115190564825</v>
      </c>
      <c r="L1473" s="49">
        <v>2.2693098267031968</v>
      </c>
      <c r="M1473" s="49">
        <v>2.192120654920557</v>
      </c>
      <c r="N1473" s="49">
        <v>2.1204915133570181</v>
      </c>
      <c r="O1473" s="49">
        <v>2.0526740828996539</v>
      </c>
      <c r="P1473" s="49">
        <v>1.98831669547531</v>
      </c>
      <c r="Q1473" s="49">
        <v>1.9263167765945239</v>
      </c>
      <c r="R1473" s="49">
        <v>1.866004682371986</v>
      </c>
      <c r="S1473" s="49">
        <v>1.808691880457503</v>
      </c>
      <c r="T1473" s="49">
        <v>1.7533807433476529</v>
      </c>
      <c r="U1473" s="49">
        <v>1.7002075842890609</v>
      </c>
      <c r="V1473" s="49">
        <v>1.648374392309524</v>
      </c>
      <c r="W1473" s="49">
        <v>1.5962792621264561</v>
      </c>
      <c r="X1473" s="49">
        <v>1.5450218655702661</v>
      </c>
      <c r="Y1473" s="49">
        <v>1.495747148047621</v>
      </c>
      <c r="Z1473" s="49">
        <v>1.452673958146564</v>
      </c>
      <c r="AA1473" s="49">
        <v>1.3840310605457651</v>
      </c>
      <c r="AB1473" s="49">
        <v>1.3367975124255489</v>
      </c>
      <c r="AC1473" s="49">
        <v>1.291326627753266</v>
      </c>
      <c r="AD1473" s="49">
        <v>1.2474282637297229</v>
      </c>
      <c r="AE1473" s="49">
        <v>1.2049425339876489</v>
      </c>
      <c r="AF1473" s="50">
        <v>1.16373376572634</v>
      </c>
    </row>
    <row r="1474" spans="1:32" hidden="1">
      <c r="A1474" s="49" t="s">
        <v>1789</v>
      </c>
      <c r="B1474" s="49">
        <v>11.36873143776398</v>
      </c>
      <c r="C1474" s="49">
        <v>10.825723668778419</v>
      </c>
      <c r="D1474" s="49">
        <v>10.331094831803179</v>
      </c>
      <c r="E1474" s="49">
        <v>9.8687566219382745</v>
      </c>
      <c r="F1474" s="49">
        <v>9.4284263567882185</v>
      </c>
      <c r="G1474" s="49">
        <v>9.0030626403984186</v>
      </c>
      <c r="H1474" s="49">
        <v>8.5875618026710026</v>
      </c>
      <c r="I1474" s="49">
        <v>8.1780380044482897</v>
      </c>
      <c r="J1474" s="49">
        <v>7.7713985791186566</v>
      </c>
      <c r="K1474" s="49">
        <v>7.3650793736478963</v>
      </c>
      <c r="L1474" s="49">
        <v>6.9568716667894286</v>
      </c>
      <c r="M1474" s="49">
        <v>6.761644010329908</v>
      </c>
      <c r="N1474" s="49">
        <v>6.5926326495155649</v>
      </c>
      <c r="O1474" s="49">
        <v>6.4405010836556977</v>
      </c>
      <c r="P1474" s="49">
        <v>6.3013901991586838</v>
      </c>
      <c r="Q1474" s="49">
        <v>6.172932339544448</v>
      </c>
      <c r="R1474" s="49">
        <v>6.0543626981215866</v>
      </c>
      <c r="S1474" s="49">
        <v>5.9418073231432924</v>
      </c>
      <c r="T1474" s="49">
        <v>5.8356004806258666</v>
      </c>
      <c r="U1474" s="49">
        <v>5.7362712695728906</v>
      </c>
      <c r="V1474" s="49">
        <v>5.6388557496874228</v>
      </c>
      <c r="W1474" s="49">
        <v>5.5270605529254659</v>
      </c>
      <c r="X1474" s="49">
        <v>5.4200101611237006</v>
      </c>
      <c r="Y1474" s="49">
        <v>5.319663501590421</v>
      </c>
      <c r="Z1474" s="49">
        <v>5.2298843126099763</v>
      </c>
      <c r="AA1474" s="49">
        <v>5.0954323387954759</v>
      </c>
      <c r="AB1474" s="49">
        <v>5.0035748210170148</v>
      </c>
      <c r="AC1474" s="49">
        <v>4.9163036447709736</v>
      </c>
      <c r="AD1474" s="49">
        <v>4.8330146699111376</v>
      </c>
      <c r="AE1474" s="49">
        <v>4.7532135109730804</v>
      </c>
      <c r="AF1474" s="50">
        <v>4.6764906960335244</v>
      </c>
    </row>
    <row r="1475" spans="1:32" hidden="1">
      <c r="A1475" s="49" t="s">
        <v>1790</v>
      </c>
      <c r="B1475" s="49">
        <v>14.46756695783391</v>
      </c>
      <c r="C1475" s="49">
        <v>13.791723979267051</v>
      </c>
      <c r="D1475" s="49">
        <v>13.183072132785069</v>
      </c>
      <c r="E1475" s="49">
        <v>12.620063307995901</v>
      </c>
      <c r="F1475" s="49">
        <v>12.088996298533621</v>
      </c>
      <c r="G1475" s="49">
        <v>11.580557413510411</v>
      </c>
      <c r="H1475" s="49">
        <v>11.088063234846979</v>
      </c>
      <c r="I1475" s="49">
        <v>10.606491403657831</v>
      </c>
      <c r="J1475" s="49">
        <v>10.13191012665661</v>
      </c>
      <c r="K1475" s="49">
        <v>9.6611239197417493</v>
      </c>
      <c r="L1475" s="49">
        <v>9.1914433097822847</v>
      </c>
      <c r="M1475" s="49">
        <v>8.9301726976231741</v>
      </c>
      <c r="N1475" s="49">
        <v>8.7051820454012105</v>
      </c>
      <c r="O1475" s="49">
        <v>8.5035400834144195</v>
      </c>
      <c r="P1475" s="49">
        <v>8.3199025035430676</v>
      </c>
      <c r="Q1475" s="49">
        <v>8.1509907261537542</v>
      </c>
      <c r="R1475" s="49">
        <v>7.9957465366637441</v>
      </c>
      <c r="S1475" s="49">
        <v>7.848803750691145</v>
      </c>
      <c r="T1475" s="49">
        <v>7.7106263816786003</v>
      </c>
      <c r="U1475" s="49">
        <v>7.5819484634288408</v>
      </c>
      <c r="V1475" s="49">
        <v>7.45589261380686</v>
      </c>
      <c r="W1475" s="49">
        <v>7.3098624054510228</v>
      </c>
      <c r="X1475" s="49">
        <v>7.170378894771587</v>
      </c>
      <c r="Y1475" s="49">
        <v>7.0401577094785779</v>
      </c>
      <c r="Z1475" s="49">
        <v>6.9245547759031201</v>
      </c>
      <c r="AA1475" s="49">
        <v>6.7470118288763761</v>
      </c>
      <c r="AB1475" s="49">
        <v>6.6284741376412626</v>
      </c>
      <c r="AC1475" s="49">
        <v>6.5162674086022712</v>
      </c>
      <c r="AD1475" s="49">
        <v>6.4095550517857429</v>
      </c>
      <c r="AE1475" s="49">
        <v>6.3076524740913129</v>
      </c>
      <c r="AF1475" s="50">
        <v>6.2099926754104011</v>
      </c>
    </row>
    <row r="1476" spans="1:32" hidden="1">
      <c r="A1476" s="49" t="s">
        <v>1791</v>
      </c>
      <c r="B1476" s="49">
        <v>6.0733195012362868</v>
      </c>
      <c r="C1476" s="49">
        <v>5.6568028922715552</v>
      </c>
      <c r="D1476" s="49">
        <v>5.2663698067724463</v>
      </c>
      <c r="E1476" s="49">
        <v>4.8940683735122237</v>
      </c>
      <c r="F1476" s="49">
        <v>4.5348756583170724</v>
      </c>
      <c r="G1476" s="49">
        <v>4.1854278742883331</v>
      </c>
      <c r="H1476" s="49">
        <v>3.843366151591328</v>
      </c>
      <c r="I1476" s="49">
        <v>3.5069730897866132</v>
      </c>
      <c r="J1476" s="49">
        <v>3.1749584497563021</v>
      </c>
      <c r="K1476" s="49">
        <v>2.846326514427989</v>
      </c>
      <c r="L1476" s="49">
        <v>2.520290628100827</v>
      </c>
      <c r="M1476" s="49">
        <v>2.4538672528837631</v>
      </c>
      <c r="N1476" s="49">
        <v>2.3917128124359022</v>
      </c>
      <c r="O1476" s="49">
        <v>2.3323986976082138</v>
      </c>
      <c r="P1476" s="49">
        <v>2.2756656928249588</v>
      </c>
      <c r="Q1476" s="49">
        <v>2.220604341496875</v>
      </c>
      <c r="R1476" s="49">
        <v>2.166662695314717</v>
      </c>
      <c r="S1476" s="49">
        <v>2.1149952368078799</v>
      </c>
      <c r="T1476" s="49">
        <v>2.0647667053778842</v>
      </c>
      <c r="U1476" s="49">
        <v>2.0161178560877211</v>
      </c>
      <c r="V1476" s="49">
        <v>1.968371948608644</v>
      </c>
      <c r="W1476" s="49">
        <v>1.920084726664288</v>
      </c>
      <c r="X1476" s="49">
        <v>1.872287775408787</v>
      </c>
      <c r="Y1476" s="49">
        <v>1.826003779151725</v>
      </c>
      <c r="Z1476" s="49">
        <v>1.7850008379876721</v>
      </c>
      <c r="AA1476" s="49">
        <v>1.7210038898408939</v>
      </c>
      <c r="AB1476" s="49">
        <v>1.675818282876703</v>
      </c>
      <c r="AC1476" s="49">
        <v>1.6319989567358799</v>
      </c>
      <c r="AD1476" s="49">
        <v>1.589391019790084</v>
      </c>
      <c r="AE1476" s="49">
        <v>1.5478646322875449</v>
      </c>
      <c r="AF1476" s="50">
        <v>1.507309980651216</v>
      </c>
    </row>
    <row r="1477" spans="1:32" hidden="1">
      <c r="A1477" s="49" t="s">
        <v>1792</v>
      </c>
      <c r="B1477" s="49">
        <v>6.4527560630943963</v>
      </c>
      <c r="C1477" s="49">
        <v>6.0135860430650361</v>
      </c>
      <c r="D1477" s="49">
        <v>5.6026576317714856</v>
      </c>
      <c r="E1477" s="49">
        <v>5.211015310222888</v>
      </c>
      <c r="F1477" s="49">
        <v>4.8329864883451128</v>
      </c>
      <c r="G1477" s="49">
        <v>4.4647579325350213</v>
      </c>
      <c r="H1477" s="49">
        <v>4.1036421085386463</v>
      </c>
      <c r="I1477" s="49">
        <v>3.747669485140094</v>
      </c>
      <c r="J1477" s="49">
        <v>3.395348045578483</v>
      </c>
      <c r="K1477" s="49">
        <v>3.045514374327142</v>
      </c>
      <c r="L1477" s="49">
        <v>2.6972376512012821</v>
      </c>
      <c r="M1477" s="49">
        <v>2.6260840016613041</v>
      </c>
      <c r="N1477" s="49">
        <v>2.559506936734381</v>
      </c>
      <c r="O1477" s="49">
        <v>2.495974997640519</v>
      </c>
      <c r="P1477" s="49">
        <v>2.4352131817412128</v>
      </c>
      <c r="Q1477" s="49">
        <v>2.3762452686705449</v>
      </c>
      <c r="R1477" s="49">
        <v>2.3184785581799709</v>
      </c>
      <c r="S1477" s="49">
        <v>2.2631596690037319</v>
      </c>
      <c r="T1477" s="49">
        <v>2.209390513905233</v>
      </c>
      <c r="U1477" s="49">
        <v>2.1573249568859869</v>
      </c>
      <c r="V1477" s="49">
        <v>2.1062341915776499</v>
      </c>
      <c r="W1477" s="49">
        <v>2.0545734894164571</v>
      </c>
      <c r="X1477" s="49">
        <v>2.003440019196181</v>
      </c>
      <c r="Y1477" s="49">
        <v>1.953937507833635</v>
      </c>
      <c r="Z1477" s="49">
        <v>1.91013172901712</v>
      </c>
      <c r="AA1477" s="49">
        <v>1.841510424267202</v>
      </c>
      <c r="AB1477" s="49">
        <v>1.7931877696532981</v>
      </c>
      <c r="AC1477" s="49">
        <v>1.746335974080532</v>
      </c>
      <c r="AD1477" s="49">
        <v>1.7007872487685991</v>
      </c>
      <c r="AE1477" s="49">
        <v>1.656400940596084</v>
      </c>
      <c r="AF1477" s="50">
        <v>1.6130580890166359</v>
      </c>
    </row>
    <row r="1478" spans="1:32" hidden="1">
      <c r="A1478" s="49" t="s">
        <v>1793</v>
      </c>
      <c r="B1478" s="49">
        <v>10.639530194945101</v>
      </c>
      <c r="C1478" s="49">
        <v>10.25154508810388</v>
      </c>
      <c r="D1478" s="49">
        <v>9.9278681146502912</v>
      </c>
      <c r="E1478" s="49">
        <v>9.6499037722107204</v>
      </c>
      <c r="F1478" s="49">
        <v>9.4060022504932821</v>
      </c>
      <c r="G1478" s="49">
        <v>9.1884062732095266</v>
      </c>
      <c r="H1478" s="49">
        <v>8.9917033600621377</v>
      </c>
      <c r="I1478" s="49">
        <v>8.811974657951632</v>
      </c>
      <c r="J1478" s="49">
        <v>8.6462961443063122</v>
      </c>
      <c r="K1478" s="49">
        <v>8.492431015016626</v>
      </c>
      <c r="L1478" s="49">
        <v>8.3486318430343935</v>
      </c>
      <c r="M1478" s="49">
        <v>8.0741608851714428</v>
      </c>
      <c r="N1478" s="49">
        <v>7.8370976101743519</v>
      </c>
      <c r="O1478" s="49">
        <v>7.624428725644302</v>
      </c>
      <c r="P1478" s="49">
        <v>7.4307026625531174</v>
      </c>
      <c r="Q1478" s="49">
        <v>7.2525455104504832</v>
      </c>
      <c r="R1478" s="49">
        <v>7.0887768050536746</v>
      </c>
      <c r="S1478" s="49">
        <v>6.9340760692719634</v>
      </c>
      <c r="T1478" s="49">
        <v>6.7887979478316414</v>
      </c>
      <c r="U1478" s="49">
        <v>6.653552131080823</v>
      </c>
      <c r="V1478" s="49">
        <v>6.5216671587126562</v>
      </c>
      <c r="W1478" s="49">
        <v>6.3718202082015161</v>
      </c>
      <c r="X1478" s="49">
        <v>6.2290710432952263</v>
      </c>
      <c r="Y1478" s="49">
        <v>6.0959217824595946</v>
      </c>
      <c r="Z1478" s="49">
        <v>5.9773384346989804</v>
      </c>
      <c r="AA1478" s="49">
        <v>5.8011063541107983</v>
      </c>
      <c r="AB1478" s="49">
        <v>5.6812640713092382</v>
      </c>
      <c r="AC1478" s="49">
        <v>5.5680079647606053</v>
      </c>
      <c r="AD1478" s="49">
        <v>5.4604946238504866</v>
      </c>
      <c r="AE1478" s="49">
        <v>5.3580321437073088</v>
      </c>
      <c r="AF1478" s="50">
        <v>5.2600459518607243</v>
      </c>
    </row>
    <row r="1479" spans="1:32" hidden="1">
      <c r="A1479" s="49" t="s">
        <v>1794</v>
      </c>
      <c r="B1479" s="49">
        <v>11.641934308921041</v>
      </c>
      <c r="C1479" s="49">
        <v>11.21402219827111</v>
      </c>
      <c r="D1479" s="49">
        <v>10.857881571489189</v>
      </c>
      <c r="E1479" s="49">
        <v>10.552752650380031</v>
      </c>
      <c r="F1479" s="49">
        <v>10.285629816962791</v>
      </c>
      <c r="G1479" s="49">
        <v>10.047853065612379</v>
      </c>
      <c r="H1479" s="49">
        <v>9.8333801091351152</v>
      </c>
      <c r="I1479" s="49">
        <v>9.6378361354029423</v>
      </c>
      <c r="J1479" s="49">
        <v>9.4579569522240021</v>
      </c>
      <c r="K1479" s="49">
        <v>9.2912455705169261</v>
      </c>
      <c r="L1479" s="49">
        <v>9.1357513352399522</v>
      </c>
      <c r="M1479" s="49">
        <v>8.8348795902165342</v>
      </c>
      <c r="N1479" s="49">
        <v>8.5757157966723216</v>
      </c>
      <c r="O1479" s="49">
        <v>8.3437298800578894</v>
      </c>
      <c r="P1479" s="49">
        <v>8.1328349086654086</v>
      </c>
      <c r="Q1479" s="49">
        <v>7.9392638916721801</v>
      </c>
      <c r="R1479" s="49">
        <v>7.7616987935592929</v>
      </c>
      <c r="S1479" s="49">
        <v>7.5942000383584514</v>
      </c>
      <c r="T1479" s="49">
        <v>7.4371637159925079</v>
      </c>
      <c r="U1479" s="49">
        <v>7.2912705510828646</v>
      </c>
      <c r="V1479" s="49">
        <v>7.1490735745297673</v>
      </c>
      <c r="W1479" s="49">
        <v>6.9866322306003337</v>
      </c>
      <c r="X1479" s="49">
        <v>6.8321157309849783</v>
      </c>
      <c r="Y1479" s="49">
        <v>6.6883228556330359</v>
      </c>
      <c r="Z1479" s="49">
        <v>6.5608067019750846</v>
      </c>
      <c r="AA1479" s="49">
        <v>6.3688965495813639</v>
      </c>
      <c r="AB1479" s="49">
        <v>6.2399873514731956</v>
      </c>
      <c r="AC1479" s="49">
        <v>6.1184518520327131</v>
      </c>
      <c r="AD1479" s="49">
        <v>6.003351892768392</v>
      </c>
      <c r="AE1479" s="49">
        <v>5.8939181252078896</v>
      </c>
      <c r="AF1479" s="50">
        <v>5.7895119361113068</v>
      </c>
    </row>
    <row r="1480" spans="1:32" hidden="1">
      <c r="A1480" s="49" t="s">
        <v>1795</v>
      </c>
      <c r="B1480" s="49">
        <v>3.3451141372939142</v>
      </c>
      <c r="C1480" s="49">
        <v>3.1788721949023628</v>
      </c>
      <c r="D1480" s="49">
        <v>3.0390614687376498</v>
      </c>
      <c r="E1480" s="49">
        <v>2.917980763287487</v>
      </c>
      <c r="F1480" s="49">
        <v>2.8107964112981318</v>
      </c>
      <c r="G1480" s="49">
        <v>2.7142958143439291</v>
      </c>
      <c r="H1480" s="49">
        <v>2.6262463749571539</v>
      </c>
      <c r="I1480" s="49">
        <v>2.5450399958305789</v>
      </c>
      <c r="J1480" s="49">
        <v>2.469483834704493</v>
      </c>
      <c r="K1480" s="49">
        <v>2.398671035551649</v>
      </c>
      <c r="L1480" s="49">
        <v>2.3318975958316379</v>
      </c>
      <c r="M1480" s="49">
        <v>2.252527250609996</v>
      </c>
      <c r="N1480" s="49">
        <v>2.1789017494177809</v>
      </c>
      <c r="O1480" s="49">
        <v>2.1092121404810138</v>
      </c>
      <c r="P1480" s="49">
        <v>2.043093512480902</v>
      </c>
      <c r="Q1480" s="49">
        <v>1.97940560330867</v>
      </c>
      <c r="R1480" s="49">
        <v>1.9174560125636031</v>
      </c>
      <c r="S1480" s="49">
        <v>1.858598321200188</v>
      </c>
      <c r="T1480" s="49">
        <v>1.8018014118244781</v>
      </c>
      <c r="U1480" s="49">
        <v>1.747205267087458</v>
      </c>
      <c r="V1480" s="49">
        <v>1.6939855731467779</v>
      </c>
      <c r="W1480" s="49">
        <v>1.6405644719073449</v>
      </c>
      <c r="X1480" s="49">
        <v>1.587977224210293</v>
      </c>
      <c r="Y1480" s="49">
        <v>1.5374007240060701</v>
      </c>
      <c r="Z1480" s="49">
        <v>1.493166221248855</v>
      </c>
      <c r="AA1480" s="49">
        <v>1.422635620113218</v>
      </c>
      <c r="AB1480" s="49">
        <v>1.3740759284456581</v>
      </c>
      <c r="AC1480" s="49">
        <v>1.327290407727322</v>
      </c>
      <c r="AD1480" s="49">
        <v>1.2820799884930569</v>
      </c>
      <c r="AE1480" s="49">
        <v>1.2382772552869119</v>
      </c>
      <c r="AF1480" s="50">
        <v>1.1957401255027471</v>
      </c>
    </row>
    <row r="1481" spans="1:32" hidden="1">
      <c r="A1481" s="49" t="s">
        <v>1796</v>
      </c>
      <c r="B1481" s="49">
        <v>11.91446219850118</v>
      </c>
      <c r="C1481" s="49">
        <v>11.367553038168561</v>
      </c>
      <c r="D1481" s="49">
        <v>10.87732016727576</v>
      </c>
      <c r="E1481" s="49">
        <v>10.425615243793439</v>
      </c>
      <c r="F1481" s="49">
        <v>10.00089409384695</v>
      </c>
      <c r="G1481" s="49">
        <v>9.5953032080143323</v>
      </c>
      <c r="H1481" s="49">
        <v>9.2031996085888341</v>
      </c>
      <c r="I1481" s="49">
        <v>8.8203342119329804</v>
      </c>
      <c r="J1481" s="49">
        <v>8.4433708137918515</v>
      </c>
      <c r="K1481" s="49">
        <v>8.0695870072840705</v>
      </c>
      <c r="L1481" s="49">
        <v>7.6966793029586977</v>
      </c>
      <c r="M1481" s="49">
        <v>7.4770571702656223</v>
      </c>
      <c r="N1481" s="49">
        <v>7.2882361545677457</v>
      </c>
      <c r="O1481" s="49">
        <v>7.1192341777769004</v>
      </c>
      <c r="P1481" s="49">
        <v>6.9655122836399901</v>
      </c>
      <c r="Q1481" s="49">
        <v>6.8242858748140973</v>
      </c>
      <c r="R1481" s="49">
        <v>6.6946558803243521</v>
      </c>
      <c r="S1481" s="49">
        <v>6.5720653628116477</v>
      </c>
      <c r="T1481" s="49">
        <v>6.4569080454563563</v>
      </c>
      <c r="U1481" s="49">
        <v>6.3498068924672539</v>
      </c>
      <c r="V1481" s="49">
        <v>6.2449222421866422</v>
      </c>
      <c r="W1481" s="49">
        <v>6.1230862791644487</v>
      </c>
      <c r="X1481" s="49">
        <v>6.0068087855708807</v>
      </c>
      <c r="Y1481" s="49">
        <v>5.8983981490434028</v>
      </c>
      <c r="Z1481" s="49">
        <v>5.8024066625475488</v>
      </c>
      <c r="AA1481" s="49">
        <v>5.6537984709407869</v>
      </c>
      <c r="AB1481" s="49">
        <v>5.5553163374929557</v>
      </c>
      <c r="AC1481" s="49">
        <v>5.4622178649942299</v>
      </c>
      <c r="AD1481" s="49">
        <v>5.3737940140583813</v>
      </c>
      <c r="AE1481" s="49">
        <v>5.2894646260567866</v>
      </c>
      <c r="AF1481" s="50">
        <v>5.208749249587636</v>
      </c>
    </row>
    <row r="1482" spans="1:32" hidden="1">
      <c r="A1482" s="49" t="s">
        <v>1797</v>
      </c>
      <c r="B1482" s="49">
        <v>12.540594917386249</v>
      </c>
      <c r="C1482" s="49">
        <v>11.971705825941889</v>
      </c>
      <c r="D1482" s="49">
        <v>11.465893024562151</v>
      </c>
      <c r="E1482" s="49">
        <v>11.00355770288153</v>
      </c>
      <c r="F1482" s="49">
        <v>10.57229533025035</v>
      </c>
      <c r="G1482" s="49">
        <v>10.16372849852044</v>
      </c>
      <c r="H1482" s="49">
        <v>9.7718991563542126</v>
      </c>
      <c r="I1482" s="49">
        <v>9.3923827552747721</v>
      </c>
      <c r="J1482" s="49">
        <v>9.0217677083092767</v>
      </c>
      <c r="K1482" s="49">
        <v>8.6573330544221783</v>
      </c>
      <c r="L1482" s="49">
        <v>8.2968398587821071</v>
      </c>
      <c r="M1482" s="49">
        <v>8.0581346292668954</v>
      </c>
      <c r="N1482" s="49">
        <v>7.8535879368574273</v>
      </c>
      <c r="O1482" s="49">
        <v>7.6710171012462576</v>
      </c>
      <c r="P1482" s="49">
        <v>7.5053883371909977</v>
      </c>
      <c r="Q1482" s="49">
        <v>7.353614021245547</v>
      </c>
      <c r="R1482" s="49">
        <v>7.2146990602776766</v>
      </c>
      <c r="S1482" s="49">
        <v>7.0835865033164822</v>
      </c>
      <c r="T1482" s="49">
        <v>6.9607153166866427</v>
      </c>
      <c r="U1482" s="49">
        <v>6.8467791856061604</v>
      </c>
      <c r="V1482" s="49">
        <v>6.7352944999168063</v>
      </c>
      <c r="W1482" s="49">
        <v>6.6049751570847279</v>
      </c>
      <c r="X1482" s="49">
        <v>6.4808097463670951</v>
      </c>
      <c r="Y1482" s="49">
        <v>6.3653617909477456</v>
      </c>
      <c r="Z1482" s="49">
        <v>6.2636867036055781</v>
      </c>
      <c r="AA1482" s="49">
        <v>6.1035578195005344</v>
      </c>
      <c r="AB1482" s="49">
        <v>5.9990778985932627</v>
      </c>
      <c r="AC1482" s="49">
        <v>5.9005570524876401</v>
      </c>
      <c r="AD1482" s="49">
        <v>5.8072076643382582</v>
      </c>
      <c r="AE1482" s="49">
        <v>5.7183852631387619</v>
      </c>
      <c r="AF1482" s="50">
        <v>5.6335561204658759</v>
      </c>
    </row>
    <row r="1483" spans="1:32" hidden="1">
      <c r="A1483" s="49" t="s">
        <v>1798</v>
      </c>
      <c r="B1483" s="49">
        <v>6.4837530692301346</v>
      </c>
      <c r="C1483" s="49">
        <v>6.0416078781439726</v>
      </c>
      <c r="D1483" s="49">
        <v>5.6300421123393578</v>
      </c>
      <c r="E1483" s="49">
        <v>5.2393025259240549</v>
      </c>
      <c r="F1483" s="49">
        <v>4.8632071148289828</v>
      </c>
      <c r="G1483" s="49">
        <v>4.4975963080284576</v>
      </c>
      <c r="H1483" s="49">
        <v>4.1395347002287153</v>
      </c>
      <c r="I1483" s="49">
        <v>3.7868674031908962</v>
      </c>
      <c r="J1483" s="49">
        <v>3.437958311344274</v>
      </c>
      <c r="K1483" s="49">
        <v>3.0915279993740219</v>
      </c>
      <c r="L1483" s="49">
        <v>2.7465491821011221</v>
      </c>
      <c r="M1483" s="49">
        <v>2.6732212344293012</v>
      </c>
      <c r="N1483" s="49">
        <v>2.604808795741131</v>
      </c>
      <c r="O1483" s="49">
        <v>2.5396628524663538</v>
      </c>
      <c r="P1483" s="49">
        <v>2.477483882415362</v>
      </c>
      <c r="Q1483" s="49">
        <v>2.417222307068422</v>
      </c>
      <c r="R1483" s="49">
        <v>2.3582411940247381</v>
      </c>
      <c r="S1483" s="49">
        <v>2.3018720935534418</v>
      </c>
      <c r="T1483" s="49">
        <v>2.2471512510491189</v>
      </c>
      <c r="U1483" s="49">
        <v>2.1942408201792452</v>
      </c>
      <c r="V1483" s="49">
        <v>2.1423601145229161</v>
      </c>
      <c r="W1483" s="49">
        <v>2.0898476403415032</v>
      </c>
      <c r="X1483" s="49">
        <v>2.03788919877206</v>
      </c>
      <c r="Y1483" s="49">
        <v>1.987664779693098</v>
      </c>
      <c r="Z1483" s="49">
        <v>1.943522429027011</v>
      </c>
      <c r="AA1483" s="49">
        <v>1.8728378979169871</v>
      </c>
      <c r="AB1483" s="49">
        <v>1.8238464551164</v>
      </c>
      <c r="AC1483" s="49">
        <v>1.7764211190999959</v>
      </c>
      <c r="AD1483" s="49">
        <v>1.730383607419413</v>
      </c>
      <c r="AE1483" s="49">
        <v>1.685584483294958</v>
      </c>
      <c r="AF1483" s="50">
        <v>1.641897368359142</v>
      </c>
    </row>
    <row r="1484" spans="1:32" hidden="1">
      <c r="A1484" s="49" t="s">
        <v>1799</v>
      </c>
      <c r="B1484" s="49">
        <v>4.2690610453433324</v>
      </c>
      <c r="C1484" s="49">
        <v>4.1439932421934813</v>
      </c>
      <c r="D1484" s="49">
        <v>4.0332631726474713</v>
      </c>
      <c r="E1484" s="49">
        <v>3.9337271729031942</v>
      </c>
      <c r="F1484" s="49">
        <v>3.8431574273800129</v>
      </c>
      <c r="G1484" s="49">
        <v>3.7599209994155292</v>
      </c>
      <c r="H1484" s="49">
        <v>3.6827873927435779</v>
      </c>
      <c r="I1484" s="49">
        <v>3.6108076656466599</v>
      </c>
      <c r="J1484" s="49">
        <v>3.543235495549566</v>
      </c>
      <c r="K1484" s="49">
        <v>3.479473924104167</v>
      </c>
      <c r="L1484" s="49">
        <v>3.4190384089676158</v>
      </c>
      <c r="M1484" s="49">
        <v>3.3287215087675892</v>
      </c>
      <c r="N1484" s="49">
        <v>3.257525125140774</v>
      </c>
      <c r="O1484" s="49">
        <v>3.1888152822407712</v>
      </c>
      <c r="P1484" s="49">
        <v>3.1226942125894972</v>
      </c>
      <c r="Q1484" s="49">
        <v>3.059717042840425</v>
      </c>
      <c r="R1484" s="49">
        <v>2.998070713770947</v>
      </c>
      <c r="S1484" s="49">
        <v>2.938027425098805</v>
      </c>
      <c r="T1484" s="49">
        <v>2.882652634929824</v>
      </c>
      <c r="U1484" s="49">
        <v>2.8269873058935979</v>
      </c>
      <c r="V1484" s="49">
        <v>2.7713884489926932</v>
      </c>
      <c r="W1484" s="49">
        <v>2.7231005536321842</v>
      </c>
      <c r="X1484" s="49">
        <v>2.6768042225146571</v>
      </c>
      <c r="Y1484" s="49">
        <v>2.6315424902318938</v>
      </c>
      <c r="Z1484" s="49">
        <v>2.5921676060970569</v>
      </c>
      <c r="AA1484" s="49">
        <v>2.5097376329399599</v>
      </c>
      <c r="AB1484" s="49">
        <v>2.4614922341226242</v>
      </c>
      <c r="AC1484" s="49">
        <v>2.4148236763137909</v>
      </c>
      <c r="AD1484" s="49">
        <v>2.369586236863801</v>
      </c>
      <c r="AE1484" s="49">
        <v>2.325652545039949</v>
      </c>
      <c r="AF1484" s="50">
        <v>2.282910569292218</v>
      </c>
    </row>
    <row r="1485" spans="1:32" hidden="1">
      <c r="A1485" s="49" t="s">
        <v>1800</v>
      </c>
      <c r="B1485" s="49">
        <v>5.007798669519576</v>
      </c>
      <c r="C1485" s="49">
        <v>4.8609182334838206</v>
      </c>
      <c r="D1485" s="49">
        <v>4.7309350306388156</v>
      </c>
      <c r="E1485" s="49">
        <v>4.6141435935413009</v>
      </c>
      <c r="F1485" s="49">
        <v>4.5079179757594821</v>
      </c>
      <c r="G1485" s="49">
        <v>4.4103334221286357</v>
      </c>
      <c r="H1485" s="49">
        <v>4.3199395393864082</v>
      </c>
      <c r="I1485" s="49">
        <v>4.2356178066283254</v>
      </c>
      <c r="J1485" s="49">
        <v>4.1564885331742891</v>
      </c>
      <c r="K1485" s="49">
        <v>4.0818480863063584</v>
      </c>
      <c r="L1485" s="49">
        <v>4.011125339891402</v>
      </c>
      <c r="M1485" s="49">
        <v>3.905210959877937</v>
      </c>
      <c r="N1485" s="49">
        <v>3.821826215792568</v>
      </c>
      <c r="O1485" s="49">
        <v>3.741365687670978</v>
      </c>
      <c r="P1485" s="49">
        <v>3.663949724540986</v>
      </c>
      <c r="Q1485" s="49">
        <v>3.590232369209136</v>
      </c>
      <c r="R1485" s="49">
        <v>3.5180768470568808</v>
      </c>
      <c r="S1485" s="49">
        <v>3.447803878418588</v>
      </c>
      <c r="T1485" s="49">
        <v>3.3830255780609648</v>
      </c>
      <c r="U1485" s="49">
        <v>3.3178982182875241</v>
      </c>
      <c r="V1485" s="49">
        <v>3.2528425797769538</v>
      </c>
      <c r="W1485" s="49">
        <v>3.1964897963067398</v>
      </c>
      <c r="X1485" s="49">
        <v>3.1424329312296839</v>
      </c>
      <c r="Y1485" s="49">
        <v>3.0895421703249122</v>
      </c>
      <c r="Z1485" s="49">
        <v>3.0435251459681991</v>
      </c>
      <c r="AA1485" s="49">
        <v>2.9467995640063331</v>
      </c>
      <c r="AB1485" s="49">
        <v>2.8902481046614761</v>
      </c>
      <c r="AC1485" s="49">
        <v>2.8354954936351029</v>
      </c>
      <c r="AD1485" s="49">
        <v>2.7823670403020349</v>
      </c>
      <c r="AE1485" s="49">
        <v>2.7307096658436141</v>
      </c>
      <c r="AF1485" s="50">
        <v>2.6803883320521451</v>
      </c>
    </row>
    <row r="1486" spans="1:32" hidden="1">
      <c r="A1486" s="49" t="s">
        <v>1801</v>
      </c>
      <c r="B1486" s="49">
        <v>4.5833891436187271</v>
      </c>
      <c r="C1486" s="49">
        <v>4.339248316319912</v>
      </c>
      <c r="D1486" s="49">
        <v>4.1362516765606134</v>
      </c>
      <c r="E1486" s="49">
        <v>3.9623529736507601</v>
      </c>
      <c r="F1486" s="49">
        <v>3.8099893466063821</v>
      </c>
      <c r="G1486" s="49">
        <v>3.674133311423089</v>
      </c>
      <c r="H1486" s="49">
        <v>3.5512906151920132</v>
      </c>
      <c r="I1486" s="49">
        <v>3.4389443566671489</v>
      </c>
      <c r="J1486" s="49">
        <v>3.3352277146158809</v>
      </c>
      <c r="K1486" s="49">
        <v>3.23872171117161</v>
      </c>
      <c r="L1486" s="49">
        <v>3.1483251196479971</v>
      </c>
      <c r="M1486" s="49">
        <v>3.03953665622379</v>
      </c>
      <c r="N1486" s="49">
        <v>2.9393659854508978</v>
      </c>
      <c r="O1486" s="49">
        <v>2.8450657434680831</v>
      </c>
      <c r="P1486" s="49">
        <v>2.756085795364744</v>
      </c>
      <c r="Q1486" s="49">
        <v>2.670693700804958</v>
      </c>
      <c r="R1486" s="49">
        <v>2.5878378744527639</v>
      </c>
      <c r="S1486" s="49">
        <v>2.5095855167023862</v>
      </c>
      <c r="T1486" s="49">
        <v>2.4343686205921151</v>
      </c>
      <c r="U1486" s="49">
        <v>2.3624042567986692</v>
      </c>
      <c r="V1486" s="49">
        <v>2.292438031303524</v>
      </c>
      <c r="W1486" s="49">
        <v>2.221935796245575</v>
      </c>
      <c r="X1486" s="49">
        <v>2.1526461457194599</v>
      </c>
      <c r="Y1486" s="49">
        <v>2.0863747922110649</v>
      </c>
      <c r="Z1486" s="49">
        <v>2.029772163563631</v>
      </c>
      <c r="AA1486" s="49">
        <v>1.932772242304815</v>
      </c>
      <c r="AB1486" s="49">
        <v>1.869408460776627</v>
      </c>
      <c r="AC1486" s="49">
        <v>1.8087241869685671</v>
      </c>
      <c r="AD1486" s="49">
        <v>1.750421865421506</v>
      </c>
      <c r="AE1486" s="49">
        <v>1.694251472671465</v>
      </c>
      <c r="AF1486" s="50">
        <v>1.640001018869826</v>
      </c>
    </row>
    <row r="1487" spans="1:32" hidden="1">
      <c r="A1487" s="49" t="s">
        <v>1802</v>
      </c>
      <c r="B1487" s="49">
        <v>5.5265234100706726</v>
      </c>
      <c r="C1487" s="49">
        <v>5.2769528316650298</v>
      </c>
      <c r="D1487" s="49">
        <v>5.0395204470988384</v>
      </c>
      <c r="E1487" s="49">
        <v>4.8108961544833253</v>
      </c>
      <c r="F1487" s="49">
        <v>4.5886701219904982</v>
      </c>
      <c r="G1487" s="49">
        <v>4.3710278600460359</v>
      </c>
      <c r="H1487" s="49">
        <v>4.1565549116765679</v>
      </c>
      <c r="I1487" s="49">
        <v>3.9441137345730151</v>
      </c>
      <c r="J1487" s="49">
        <v>3.7327629136509008</v>
      </c>
      <c r="K1487" s="49">
        <v>3.5217022756718919</v>
      </c>
      <c r="L1487" s="49">
        <v>3.3102344295782871</v>
      </c>
      <c r="M1487" s="49">
        <v>3.237074841852551</v>
      </c>
      <c r="N1487" s="49">
        <v>3.18022357521123</v>
      </c>
      <c r="O1487" s="49">
        <v>3.1251635775497348</v>
      </c>
      <c r="P1487" s="49">
        <v>3.0720093827646791</v>
      </c>
      <c r="Q1487" s="49">
        <v>3.0212790440771768</v>
      </c>
      <c r="R1487" s="49">
        <v>2.971385453645853</v>
      </c>
      <c r="S1487" s="49">
        <v>2.9225856639106969</v>
      </c>
      <c r="T1487" s="49">
        <v>2.877646148915459</v>
      </c>
      <c r="U1487" s="49">
        <v>2.8321450078034589</v>
      </c>
      <c r="V1487" s="49">
        <v>2.7864040453311021</v>
      </c>
      <c r="W1487" s="49">
        <v>2.7467921299343452</v>
      </c>
      <c r="X1487" s="49">
        <v>2.7087618950204062</v>
      </c>
      <c r="Y1487" s="49">
        <v>2.6714605909670439</v>
      </c>
      <c r="Z1487" s="49">
        <v>2.6393351714194848</v>
      </c>
      <c r="AA1487" s="49">
        <v>2.5675625029984932</v>
      </c>
      <c r="AB1487" s="49">
        <v>2.5268225804818849</v>
      </c>
      <c r="AC1487" s="49">
        <v>2.487323710425303</v>
      </c>
      <c r="AD1487" s="49">
        <v>2.4489469940357278</v>
      </c>
      <c r="AE1487" s="49">
        <v>2.4115889503649761</v>
      </c>
      <c r="AF1487" s="50">
        <v>2.3751589749327748</v>
      </c>
    </row>
    <row r="1488" spans="1:32" hidden="1">
      <c r="A1488" s="49" t="s">
        <v>1803</v>
      </c>
      <c r="B1488" s="49">
        <v>6.369520923430942</v>
      </c>
      <c r="C1488" s="49">
        <v>6.0881558558939606</v>
      </c>
      <c r="D1488" s="49">
        <v>5.820881997285384</v>
      </c>
      <c r="E1488" s="49">
        <v>5.5636971926965284</v>
      </c>
      <c r="F1488" s="49">
        <v>5.3136896289904811</v>
      </c>
      <c r="G1488" s="49">
        <v>5.0686507350498653</v>
      </c>
      <c r="H1488" s="49">
        <v>4.8268422210688797</v>
      </c>
      <c r="I1488" s="49">
        <v>4.5868489253405311</v>
      </c>
      <c r="J1488" s="49">
        <v>4.3474819299213534</v>
      </c>
      <c r="K1488" s="49">
        <v>4.1077123856507942</v>
      </c>
      <c r="L1488" s="49">
        <v>3.866624755525244</v>
      </c>
      <c r="M1488" s="49">
        <v>3.781100511402899</v>
      </c>
      <c r="N1488" s="49">
        <v>3.714839376682602</v>
      </c>
      <c r="O1488" s="49">
        <v>3.6506897936578948</v>
      </c>
      <c r="P1488" s="49">
        <v>3.5887868018311542</v>
      </c>
      <c r="Q1488" s="49">
        <v>3.5297420422063839</v>
      </c>
      <c r="R1488" s="49">
        <v>3.4716805598053981</v>
      </c>
      <c r="S1488" s="49">
        <v>3.414905843535363</v>
      </c>
      <c r="T1488" s="49">
        <v>3.3626849966744672</v>
      </c>
      <c r="U1488" s="49">
        <v>3.309795286163733</v>
      </c>
      <c r="V1488" s="49">
        <v>3.2566168524929768</v>
      </c>
      <c r="W1488" s="49">
        <v>3.210686282269255</v>
      </c>
      <c r="X1488" s="49">
        <v>3.166617088980344</v>
      </c>
      <c r="Y1488" s="49">
        <v>3.1234020908522231</v>
      </c>
      <c r="Z1488" s="49">
        <v>3.0862916174752941</v>
      </c>
      <c r="AA1488" s="49">
        <v>3.002364698083781</v>
      </c>
      <c r="AB1488" s="49">
        <v>2.955071700015985</v>
      </c>
      <c r="AC1488" s="49">
        <v>2.9092374197396049</v>
      </c>
      <c r="AD1488" s="49">
        <v>2.864721232605683</v>
      </c>
      <c r="AE1488" s="49">
        <v>2.8214007311539819</v>
      </c>
      <c r="AF1488" s="50">
        <v>2.7791687218814731</v>
      </c>
    </row>
    <row r="1489" spans="1:32" hidden="1">
      <c r="A1489" s="49" t="s">
        <v>1804</v>
      </c>
      <c r="B1489" s="49">
        <v>8.0906016717790816</v>
      </c>
      <c r="C1489" s="49">
        <v>7.5366629334447257</v>
      </c>
      <c r="D1489" s="49">
        <v>7.0255351217937481</v>
      </c>
      <c r="E1489" s="49">
        <v>6.5439635785215788</v>
      </c>
      <c r="F1489" s="49">
        <v>6.0835709939559894</v>
      </c>
      <c r="G1489" s="49">
        <v>5.6387421425438209</v>
      </c>
      <c r="H1489" s="49">
        <v>5.2055340663511691</v>
      </c>
      <c r="I1489" s="49">
        <v>4.7810706450064329</v>
      </c>
      <c r="J1489" s="49">
        <v>4.3631855903005921</v>
      </c>
      <c r="K1489" s="49">
        <v>3.950201470160486</v>
      </c>
      <c r="L1489" s="49">
        <v>3.5407873088428601</v>
      </c>
      <c r="M1489" s="49">
        <v>3.4436186606786929</v>
      </c>
      <c r="N1489" s="49">
        <v>3.3535334472942591</v>
      </c>
      <c r="O1489" s="49">
        <v>3.268144267037921</v>
      </c>
      <c r="P1489" s="49">
        <v>3.1870149658334328</v>
      </c>
      <c r="Q1489" s="49">
        <v>3.1086272433993112</v>
      </c>
      <c r="R1489" s="49">
        <v>3.032060012731391</v>
      </c>
      <c r="S1489" s="49">
        <v>2.9592330118224361</v>
      </c>
      <c r="T1489" s="49">
        <v>2.888753493671282</v>
      </c>
      <c r="U1489" s="49">
        <v>2.8208536350897289</v>
      </c>
      <c r="V1489" s="49">
        <v>2.754406357974128</v>
      </c>
      <c r="W1489" s="49">
        <v>2.6870023963840461</v>
      </c>
      <c r="X1489" s="49">
        <v>2.620367866654616</v>
      </c>
      <c r="Y1489" s="49">
        <v>2.5562054070284641</v>
      </c>
      <c r="Z1489" s="49">
        <v>2.5007902699363749</v>
      </c>
      <c r="AA1489" s="49">
        <v>2.4070464789762132</v>
      </c>
      <c r="AB1489" s="49">
        <v>2.344574634920805</v>
      </c>
      <c r="AC1489" s="49">
        <v>2.2843368707194531</v>
      </c>
      <c r="AD1489" s="49">
        <v>2.2260773639382609</v>
      </c>
      <c r="AE1489" s="49">
        <v>2.1695817117835658</v>
      </c>
      <c r="AF1489" s="50">
        <v>2.1146686195890938</v>
      </c>
    </row>
    <row r="1490" spans="1:32" hidden="1">
      <c r="A1490" s="49" t="s">
        <v>1805</v>
      </c>
      <c r="B1490" s="49">
        <v>5.6659891312666781</v>
      </c>
      <c r="C1490" s="49">
        <v>5.5016567392665872</v>
      </c>
      <c r="D1490" s="49">
        <v>5.3555907172244837</v>
      </c>
      <c r="E1490" s="49">
        <v>5.2237906509259853</v>
      </c>
      <c r="F1490" s="49">
        <v>5.1034215214572054</v>
      </c>
      <c r="G1490" s="49">
        <v>4.992405281791533</v>
      </c>
      <c r="H1490" s="49">
        <v>4.8891759842749707</v>
      </c>
      <c r="I1490" s="49">
        <v>4.7925259565239431</v>
      </c>
      <c r="J1490" s="49">
        <v>4.7015053579607544</v>
      </c>
      <c r="K1490" s="49">
        <v>4.6153544140329386</v>
      </c>
      <c r="L1490" s="49">
        <v>4.5334564002635478</v>
      </c>
      <c r="M1490" s="49">
        <v>4.4130302020242516</v>
      </c>
      <c r="N1490" s="49">
        <v>4.3169875349796172</v>
      </c>
      <c r="O1490" s="49">
        <v>4.2241659596418</v>
      </c>
      <c r="P1490" s="49">
        <v>4.1346949693663673</v>
      </c>
      <c r="Q1490" s="49">
        <v>4.0492803410233353</v>
      </c>
      <c r="R1490" s="49">
        <v>3.9656147290223771</v>
      </c>
      <c r="S1490" s="49">
        <v>3.8840438912978579</v>
      </c>
      <c r="T1490" s="49">
        <v>3.8084679184885109</v>
      </c>
      <c r="U1490" s="49">
        <v>3.7325763424325751</v>
      </c>
      <c r="V1490" s="49">
        <v>3.656822779072344</v>
      </c>
      <c r="W1490" s="49">
        <v>3.5903533436904329</v>
      </c>
      <c r="X1490" s="49">
        <v>3.5264832359532652</v>
      </c>
      <c r="Y1490" s="49">
        <v>3.4639951077272362</v>
      </c>
      <c r="Z1490" s="49">
        <v>3.409066298277025</v>
      </c>
      <c r="AA1490" s="49">
        <v>3.2993902423191641</v>
      </c>
      <c r="AB1490" s="49">
        <v>3.2332955278263329</v>
      </c>
      <c r="AC1490" s="49">
        <v>3.1692736435244959</v>
      </c>
      <c r="AD1490" s="49">
        <v>3.107139891874815</v>
      </c>
      <c r="AE1490" s="49">
        <v>3.0467329553872222</v>
      </c>
      <c r="AF1490" s="50">
        <v>2.9879110678665848</v>
      </c>
    </row>
    <row r="1491" spans="1:32" hidden="1">
      <c r="A1491" s="49" t="s">
        <v>1806</v>
      </c>
      <c r="B1491" s="49">
        <v>6.2125361022187446</v>
      </c>
      <c r="C1491" s="49">
        <v>5.9913764800545204</v>
      </c>
      <c r="D1491" s="49">
        <v>5.8055185103373823</v>
      </c>
      <c r="E1491" s="49">
        <v>5.6447656893864027</v>
      </c>
      <c r="F1491" s="49">
        <v>5.5027299970769219</v>
      </c>
      <c r="G1491" s="49">
        <v>5.3751577713197589</v>
      </c>
      <c r="H1491" s="49">
        <v>5.2590810461403104</v>
      </c>
      <c r="I1491" s="49">
        <v>5.1523508369418778</v>
      </c>
      <c r="J1491" s="49">
        <v>5.0533636401261637</v>
      </c>
      <c r="K1491" s="49">
        <v>4.9608927636809277</v>
      </c>
      <c r="L1491" s="49">
        <v>4.8739798474152316</v>
      </c>
      <c r="M1491" s="49">
        <v>4.7145885893959214</v>
      </c>
      <c r="N1491" s="49">
        <v>4.5758046470670104</v>
      </c>
      <c r="O1491" s="49">
        <v>4.4504881048879863</v>
      </c>
      <c r="P1491" s="49">
        <v>4.3356468575578333</v>
      </c>
      <c r="Q1491" s="49">
        <v>4.2294285563485641</v>
      </c>
      <c r="R1491" s="49">
        <v>4.1311839393243206</v>
      </c>
      <c r="S1491" s="49">
        <v>4.0379935981455972</v>
      </c>
      <c r="T1491" s="49">
        <v>3.9500504434473238</v>
      </c>
      <c r="U1491" s="49">
        <v>3.8676872370139939</v>
      </c>
      <c r="V1491" s="49">
        <v>3.7872443276847072</v>
      </c>
      <c r="W1491" s="49">
        <v>3.696977461173963</v>
      </c>
      <c r="X1491" s="49">
        <v>3.6106921084248169</v>
      </c>
      <c r="Y1491" s="49">
        <v>3.529760429632125</v>
      </c>
      <c r="Z1491" s="49">
        <v>3.456906447342138</v>
      </c>
      <c r="AA1491" s="49">
        <v>3.352520526073409</v>
      </c>
      <c r="AB1491" s="49">
        <v>3.279151045432994</v>
      </c>
      <c r="AC1491" s="49">
        <v>3.2094823326832982</v>
      </c>
      <c r="AD1491" s="49">
        <v>3.143051924790484</v>
      </c>
      <c r="AE1491" s="49">
        <v>3.0794804171674039</v>
      </c>
      <c r="AF1491" s="50">
        <v>3.0184527366437708</v>
      </c>
    </row>
    <row r="1492" spans="1:32" hidden="1">
      <c r="A1492" s="49" t="s">
        <v>1807</v>
      </c>
      <c r="B1492" s="49">
        <v>7.8521623344497637</v>
      </c>
      <c r="C1492" s="49">
        <v>7.5684003801595701</v>
      </c>
      <c r="D1492" s="49">
        <v>7.3310215242084658</v>
      </c>
      <c r="E1492" s="49">
        <v>7.1266196133792743</v>
      </c>
      <c r="F1492" s="49">
        <v>6.9467958875044564</v>
      </c>
      <c r="G1492" s="49">
        <v>6.7859578389164827</v>
      </c>
      <c r="H1492" s="49">
        <v>6.6402033916047714</v>
      </c>
      <c r="I1492" s="49">
        <v>6.5067072646068143</v>
      </c>
      <c r="J1492" s="49">
        <v>6.383361373674604</v>
      </c>
      <c r="K1492" s="49">
        <v>6.2685530647174632</v>
      </c>
      <c r="L1492" s="49">
        <v>6.1610224846053399</v>
      </c>
      <c r="M1492" s="49">
        <v>5.9588540464313731</v>
      </c>
      <c r="N1492" s="49">
        <v>5.7837066909116981</v>
      </c>
      <c r="O1492" s="49">
        <v>5.6261976649407579</v>
      </c>
      <c r="P1492" s="49">
        <v>5.4823965426113421</v>
      </c>
      <c r="Q1492" s="49">
        <v>5.3498708098583796</v>
      </c>
      <c r="R1492" s="49">
        <v>5.2277697487876553</v>
      </c>
      <c r="S1492" s="49">
        <v>5.1122559566508956</v>
      </c>
      <c r="T1492" s="49">
        <v>5.0035854513693216</v>
      </c>
      <c r="U1492" s="49">
        <v>4.9021983308035537</v>
      </c>
      <c r="V1492" s="49">
        <v>4.8032814960249066</v>
      </c>
      <c r="W1492" s="49">
        <v>4.6912900987390547</v>
      </c>
      <c r="X1492" s="49">
        <v>4.5845147439340463</v>
      </c>
      <c r="Y1492" s="49">
        <v>4.4847662865535378</v>
      </c>
      <c r="Z1492" s="49">
        <v>4.3956381153441244</v>
      </c>
      <c r="AA1492" s="49">
        <v>4.264952566730928</v>
      </c>
      <c r="AB1492" s="49">
        <v>4.1751065618871417</v>
      </c>
      <c r="AC1492" s="49">
        <v>4.0901247068348434</v>
      </c>
      <c r="AD1492" s="49">
        <v>4.0094011393207172</v>
      </c>
      <c r="AE1492" s="49">
        <v>3.9324389470199268</v>
      </c>
      <c r="AF1492" s="50">
        <v>3.858825597549473</v>
      </c>
    </row>
    <row r="1493" spans="1:32" hidden="1">
      <c r="A1493" s="49" t="s">
        <v>1808</v>
      </c>
      <c r="B1493" s="49">
        <v>2.8911740575642488</v>
      </c>
      <c r="C1493" s="49">
        <v>2.7486599470403981</v>
      </c>
      <c r="D1493" s="49">
        <v>2.628770087540564</v>
      </c>
      <c r="E1493" s="49">
        <v>2.5248970742078818</v>
      </c>
      <c r="F1493" s="49">
        <v>2.432892938051423</v>
      </c>
      <c r="G1493" s="49">
        <v>2.3500004147448581</v>
      </c>
      <c r="H1493" s="49">
        <v>2.2743031775689451</v>
      </c>
      <c r="I1493" s="49">
        <v>2.2044209078361918</v>
      </c>
      <c r="J1493" s="49">
        <v>2.1393297807913378</v>
      </c>
      <c r="K1493" s="49">
        <v>2.0782515426888661</v>
      </c>
      <c r="L1493" s="49">
        <v>2.0205821624418561</v>
      </c>
      <c r="M1493" s="49">
        <v>1.9520416016252751</v>
      </c>
      <c r="N1493" s="49">
        <v>1.8883490568157471</v>
      </c>
      <c r="O1493" s="49">
        <v>1.82798518565422</v>
      </c>
      <c r="P1493" s="49">
        <v>1.770644866542225</v>
      </c>
      <c r="Q1493" s="49">
        <v>1.7153695354126179</v>
      </c>
      <c r="R1493" s="49">
        <v>1.6615768666446189</v>
      </c>
      <c r="S1493" s="49">
        <v>1.61040828772237</v>
      </c>
      <c r="T1493" s="49">
        <v>1.5609960981242941</v>
      </c>
      <c r="U1493" s="49">
        <v>1.51345921559944</v>
      </c>
      <c r="V1493" s="49">
        <v>1.467103239324588</v>
      </c>
      <c r="W1493" s="49">
        <v>1.420560221600675</v>
      </c>
      <c r="X1493" s="49">
        <v>1.3747490329061001</v>
      </c>
      <c r="Y1493" s="49">
        <v>1.3306648495454321</v>
      </c>
      <c r="Z1493" s="49">
        <v>1.2919734232061959</v>
      </c>
      <c r="AA1493" s="49">
        <v>1.231061346704537</v>
      </c>
      <c r="AB1493" s="49">
        <v>1.1887611773570039</v>
      </c>
      <c r="AC1493" s="49">
        <v>1.147993037673674</v>
      </c>
      <c r="AD1493" s="49">
        <v>1.108590419012021</v>
      </c>
      <c r="AE1493" s="49">
        <v>1.070413292170473</v>
      </c>
      <c r="AF1493" s="50">
        <v>1.033342819838853</v>
      </c>
    </row>
    <row r="1494" spans="1:32" hidden="1">
      <c r="A1494" s="49" t="s">
        <v>1809</v>
      </c>
      <c r="B1494" s="49">
        <v>3.0208086349411971</v>
      </c>
      <c r="C1494" s="49">
        <v>2.8714244811995422</v>
      </c>
      <c r="D1494" s="49">
        <v>2.745809165314903</v>
      </c>
      <c r="E1494" s="49">
        <v>2.6370217313892019</v>
      </c>
      <c r="F1494" s="49">
        <v>2.5407049008476941</v>
      </c>
      <c r="G1494" s="49">
        <v>2.4539623237918762</v>
      </c>
      <c r="H1494" s="49">
        <v>2.3747810338569342</v>
      </c>
      <c r="I1494" s="49">
        <v>2.3017111164851638</v>
      </c>
      <c r="J1494" s="49">
        <v>2.2336771304356162</v>
      </c>
      <c r="K1494" s="49">
        <v>2.169861585745736</v>
      </c>
      <c r="L1494" s="49">
        <v>2.1096299950691662</v>
      </c>
      <c r="M1494" s="49">
        <v>2.0380037412020018</v>
      </c>
      <c r="N1494" s="49">
        <v>1.971473845266845</v>
      </c>
      <c r="O1494" s="49">
        <v>1.908441573596849</v>
      </c>
      <c r="P1494" s="49">
        <v>1.848585864163661</v>
      </c>
      <c r="Q1494" s="49">
        <v>1.7908981169049349</v>
      </c>
      <c r="R1494" s="49">
        <v>1.7347656425055971</v>
      </c>
      <c r="S1494" s="49">
        <v>1.681389462167044</v>
      </c>
      <c r="T1494" s="49">
        <v>1.6298566164339821</v>
      </c>
      <c r="U1494" s="49">
        <v>1.5802922537357971</v>
      </c>
      <c r="V1494" s="49">
        <v>1.5319657891586591</v>
      </c>
      <c r="W1494" s="49">
        <v>1.4834366759114801</v>
      </c>
      <c r="X1494" s="49">
        <v>1.435671594413253</v>
      </c>
      <c r="Y1494" s="49">
        <v>1.3897172989692641</v>
      </c>
      <c r="Z1494" s="49">
        <v>1.3494289613431609</v>
      </c>
      <c r="AA1494" s="49">
        <v>1.2857651524340199</v>
      </c>
      <c r="AB1494" s="49">
        <v>1.241670693746574</v>
      </c>
      <c r="AC1494" s="49">
        <v>1.199181336143345</v>
      </c>
      <c r="AD1494" s="49">
        <v>1.1581217145707421</v>
      </c>
      <c r="AE1494" s="49">
        <v>1.1183443574342229</v>
      </c>
      <c r="AF1494" s="50">
        <v>1.079724116621664</v>
      </c>
    </row>
    <row r="1495" spans="1:32" hidden="1">
      <c r="A1495" s="49" t="s">
        <v>1810</v>
      </c>
      <c r="B1495" s="49">
        <v>3.4616897993686591</v>
      </c>
      <c r="C1495" s="49">
        <v>3.28844007735669</v>
      </c>
      <c r="D1495" s="49">
        <v>3.1430513360613892</v>
      </c>
      <c r="E1495" s="49">
        <v>3.0173808987286388</v>
      </c>
      <c r="F1495" s="49">
        <v>2.9063168600821698</v>
      </c>
      <c r="G1495" s="49">
        <v>2.806461138520064</v>
      </c>
      <c r="H1495" s="49">
        <v>2.7154520070171762</v>
      </c>
      <c r="I1495" s="49">
        <v>2.6315883240841709</v>
      </c>
      <c r="J1495" s="49">
        <v>2.5536083105684222</v>
      </c>
      <c r="K1495" s="49">
        <v>2.480552851056876</v>
      </c>
      <c r="L1495" s="49">
        <v>2.4116775638211658</v>
      </c>
      <c r="M1495" s="49">
        <v>2.329589600672445</v>
      </c>
      <c r="N1495" s="49">
        <v>2.253438442513747</v>
      </c>
      <c r="O1495" s="49">
        <v>2.1813566948284269</v>
      </c>
      <c r="P1495" s="49">
        <v>2.1129693248225978</v>
      </c>
      <c r="Q1495" s="49">
        <v>2.0470984220463588</v>
      </c>
      <c r="R1495" s="49">
        <v>1.983028555121326</v>
      </c>
      <c r="S1495" s="49">
        <v>1.9221623234254599</v>
      </c>
      <c r="T1495" s="49">
        <v>1.863433636068065</v>
      </c>
      <c r="U1495" s="49">
        <v>1.806988696883262</v>
      </c>
      <c r="V1495" s="49">
        <v>1.751974504886944</v>
      </c>
      <c r="W1495" s="49">
        <v>1.696679893641684</v>
      </c>
      <c r="X1495" s="49">
        <v>1.642273775286073</v>
      </c>
      <c r="Y1495" s="49">
        <v>1.5899801006170811</v>
      </c>
      <c r="Z1495" s="49">
        <v>1.5443079497729479</v>
      </c>
      <c r="AA1495" s="49">
        <v>1.471298201383674</v>
      </c>
      <c r="AB1495" s="49">
        <v>1.4211660432285309</v>
      </c>
      <c r="AC1495" s="49">
        <v>1.372909989991828</v>
      </c>
      <c r="AD1495" s="49">
        <v>1.3263263684445681</v>
      </c>
      <c r="AE1495" s="49">
        <v>1.2812439236304209</v>
      </c>
      <c r="AF1495" s="50">
        <v>1.237517344290995</v>
      </c>
    </row>
    <row r="1496" spans="1:32" hidden="1">
      <c r="A1496" s="49" t="s">
        <v>1811</v>
      </c>
      <c r="B1496" s="49">
        <v>7.7968360113349586</v>
      </c>
      <c r="C1496" s="49">
        <v>7.4401621020696052</v>
      </c>
      <c r="D1496" s="49">
        <v>7.0982657995503304</v>
      </c>
      <c r="E1496" s="49">
        <v>6.7664555942996492</v>
      </c>
      <c r="F1496" s="49">
        <v>6.4412785629326557</v>
      </c>
      <c r="G1496" s="49">
        <v>6.120076331548983</v>
      </c>
      <c r="H1496" s="49">
        <v>5.8007171948561744</v>
      </c>
      <c r="I1496" s="49">
        <v>5.481426228501399</v>
      </c>
      <c r="J1496" s="49">
        <v>5.1606727201020313</v>
      </c>
      <c r="K1496" s="49">
        <v>4.8370925110020204</v>
      </c>
      <c r="L1496" s="49">
        <v>4.5094322907288227</v>
      </c>
      <c r="M1496" s="49">
        <v>4.4101478341779394</v>
      </c>
      <c r="N1496" s="49">
        <v>4.3318714425113143</v>
      </c>
      <c r="O1496" s="49">
        <v>4.2559175502348738</v>
      </c>
      <c r="P1496" s="49">
        <v>4.1824330836026462</v>
      </c>
      <c r="Q1496" s="49">
        <v>4.1120841567448618</v>
      </c>
      <c r="R1496" s="49">
        <v>4.0428280986261793</v>
      </c>
      <c r="S1496" s="49">
        <v>3.9749953878057638</v>
      </c>
      <c r="T1496" s="49">
        <v>3.9121448168530879</v>
      </c>
      <c r="U1496" s="49">
        <v>3.848586978089731</v>
      </c>
      <c r="V1496" s="49">
        <v>3.7847359051088278</v>
      </c>
      <c r="W1496" s="49">
        <v>3.7288376509606969</v>
      </c>
      <c r="X1496" s="49">
        <v>3.674958906369215</v>
      </c>
      <c r="Y1496" s="49">
        <v>3.6220013537785269</v>
      </c>
      <c r="Z1496" s="49">
        <v>3.5756749391566922</v>
      </c>
      <c r="AA1496" s="49">
        <v>3.4784269564204839</v>
      </c>
      <c r="AB1496" s="49">
        <v>3.4210220158139379</v>
      </c>
      <c r="AC1496" s="49">
        <v>3.3651955594451262</v>
      </c>
      <c r="AD1496" s="49">
        <v>3.3107928771582</v>
      </c>
      <c r="AE1496" s="49">
        <v>3.2576792278892088</v>
      </c>
      <c r="AF1496" s="50">
        <v>3.2057365475414228</v>
      </c>
    </row>
    <row r="1497" spans="1:32" hidden="1">
      <c r="A1497" s="49" t="s">
        <v>1812</v>
      </c>
      <c r="B1497" s="49">
        <v>8.0357601413389368</v>
      </c>
      <c r="C1497" s="49">
        <v>7.6349687387961147</v>
      </c>
      <c r="D1497" s="49">
        <v>7.2656993112401214</v>
      </c>
      <c r="E1497" s="49">
        <v>6.917715329961494</v>
      </c>
      <c r="F1497" s="49">
        <v>6.5845149640530742</v>
      </c>
      <c r="G1497" s="49">
        <v>6.2616877686894252</v>
      </c>
      <c r="H1497" s="49">
        <v>5.9460802006635296</v>
      </c>
      <c r="I1497" s="49">
        <v>5.6353357231662979</v>
      </c>
      <c r="J1497" s="49">
        <v>5.3276245506477009</v>
      </c>
      <c r="K1497" s="49">
        <v>5.0214763435841254</v>
      </c>
      <c r="L1497" s="49">
        <v>4.7156720250226023</v>
      </c>
      <c r="M1497" s="49">
        <v>4.584928665418424</v>
      </c>
      <c r="N1497" s="49">
        <v>4.47117278065011</v>
      </c>
      <c r="O1497" s="49">
        <v>4.3683607763747716</v>
      </c>
      <c r="P1497" s="49">
        <v>4.2739948482596102</v>
      </c>
      <c r="Q1497" s="49">
        <v>4.1865426101192762</v>
      </c>
      <c r="R1497" s="49">
        <v>4.1055093815794663</v>
      </c>
      <c r="S1497" s="49">
        <v>4.0283870706456888</v>
      </c>
      <c r="T1497" s="49">
        <v>3.9553924102500289</v>
      </c>
      <c r="U1497" s="49">
        <v>3.8868683379788891</v>
      </c>
      <c r="V1497" s="49">
        <v>3.819600428692564</v>
      </c>
      <c r="W1497" s="49">
        <v>3.7430516771929372</v>
      </c>
      <c r="X1497" s="49">
        <v>3.6695913051553681</v>
      </c>
      <c r="Y1497" s="49">
        <v>3.6004883303570461</v>
      </c>
      <c r="Z1497" s="49">
        <v>3.5382457302620312</v>
      </c>
      <c r="AA1497" s="49">
        <v>3.4470831587333128</v>
      </c>
      <c r="AB1497" s="49">
        <v>3.383525463058529</v>
      </c>
      <c r="AC1497" s="49">
        <v>3.3229546390339602</v>
      </c>
      <c r="AD1497" s="49">
        <v>3.2649796085537148</v>
      </c>
      <c r="AE1497" s="49">
        <v>3.2092803478286518</v>
      </c>
      <c r="AF1497" s="50">
        <v>3.1555918054558858</v>
      </c>
    </row>
    <row r="1498" spans="1:32" hidden="1">
      <c r="A1498" s="49" t="s">
        <v>1813</v>
      </c>
      <c r="B1498" s="49">
        <v>9.4373594411664161</v>
      </c>
      <c r="C1498" s="49">
        <v>8.9791844002286112</v>
      </c>
      <c r="D1498" s="49">
        <v>8.5622508145177285</v>
      </c>
      <c r="E1498" s="49">
        <v>8.1736481927884022</v>
      </c>
      <c r="F1498" s="49">
        <v>7.8052107813992109</v>
      </c>
      <c r="G1498" s="49">
        <v>7.4514316240098282</v>
      </c>
      <c r="H1498" s="49">
        <v>7.108403771338426</v>
      </c>
      <c r="I1498" s="49">
        <v>6.7732371317025324</v>
      </c>
      <c r="J1498" s="49">
        <v>6.4437161046685736</v>
      </c>
      <c r="K1498" s="49">
        <v>6.1180879342361578</v>
      </c>
      <c r="L1498" s="49">
        <v>5.7949261483473364</v>
      </c>
      <c r="M1498" s="49">
        <v>5.6316971565099951</v>
      </c>
      <c r="N1498" s="49">
        <v>5.4906051803509968</v>
      </c>
      <c r="O1498" s="49">
        <v>5.3637655842691476</v>
      </c>
      <c r="P1498" s="49">
        <v>5.2479199997335693</v>
      </c>
      <c r="Q1498" s="49">
        <v>5.1410695900551087</v>
      </c>
      <c r="R1498" s="49">
        <v>5.0425695207335108</v>
      </c>
      <c r="S1498" s="49">
        <v>4.9491473983178009</v>
      </c>
      <c r="T1498" s="49">
        <v>4.8610865177547407</v>
      </c>
      <c r="U1498" s="49">
        <v>4.7788349026223118</v>
      </c>
      <c r="V1498" s="49">
        <v>4.6981979517328059</v>
      </c>
      <c r="W1498" s="49">
        <v>4.6053881167643098</v>
      </c>
      <c r="X1498" s="49">
        <v>4.5165919954652312</v>
      </c>
      <c r="Y1498" s="49">
        <v>4.4334680415229499</v>
      </c>
      <c r="Z1498" s="49">
        <v>4.3592868884200984</v>
      </c>
      <c r="AA1498" s="49">
        <v>4.2473246517662986</v>
      </c>
      <c r="AB1498" s="49">
        <v>4.1713949446974352</v>
      </c>
      <c r="AC1498" s="49">
        <v>4.0993536981657774</v>
      </c>
      <c r="AD1498" s="49">
        <v>4.0306916038235094</v>
      </c>
      <c r="AE1498" s="49">
        <v>3.964991932271968</v>
      </c>
      <c r="AF1498" s="50">
        <v>3.901909577157296</v>
      </c>
    </row>
    <row r="1499" spans="1:32" hidden="1">
      <c r="A1499" s="49" t="s">
        <v>1814</v>
      </c>
      <c r="B1499" s="49">
        <v>5.8267744675506794</v>
      </c>
      <c r="C1499" s="49">
        <v>5.4279127887967773</v>
      </c>
      <c r="D1499" s="49">
        <v>5.0546061741933848</v>
      </c>
      <c r="E1499" s="49">
        <v>4.6988042664317033</v>
      </c>
      <c r="F1499" s="49">
        <v>4.3554092141136076</v>
      </c>
      <c r="G1499" s="49">
        <v>4.0209957075288836</v>
      </c>
      <c r="H1499" s="49">
        <v>3.69315128193425</v>
      </c>
      <c r="I1499" s="49">
        <v>3.370109697562464</v>
      </c>
      <c r="J1499" s="49">
        <v>3.0505346703458018</v>
      </c>
      <c r="K1499" s="49">
        <v>2.733385952370551</v>
      </c>
      <c r="L1499" s="49">
        <v>2.4178329935936</v>
      </c>
      <c r="M1499" s="49">
        <v>2.3541853528127228</v>
      </c>
      <c r="N1499" s="49">
        <v>2.2946116684379079</v>
      </c>
      <c r="O1499" s="49">
        <v>2.2377489740853092</v>
      </c>
      <c r="P1499" s="49">
        <v>2.1833497090923348</v>
      </c>
      <c r="Q1499" s="49">
        <v>2.1305463145641399</v>
      </c>
      <c r="R1499" s="49">
        <v>2.07881228745127</v>
      </c>
      <c r="S1499" s="49">
        <v>2.0292482652681532</v>
      </c>
      <c r="T1499" s="49">
        <v>1.9810575974008471</v>
      </c>
      <c r="U1499" s="49">
        <v>1.9343743039272989</v>
      </c>
      <c r="V1499" s="49">
        <v>1.8885530269537709</v>
      </c>
      <c r="W1499" s="49">
        <v>1.842219719820561</v>
      </c>
      <c r="X1499" s="49">
        <v>1.796355190426923</v>
      </c>
      <c r="Y1499" s="49">
        <v>1.751934989573299</v>
      </c>
      <c r="Z1499" s="49">
        <v>1.712554202969045</v>
      </c>
      <c r="AA1499" s="49">
        <v>1.6512385097502751</v>
      </c>
      <c r="AB1499" s="49">
        <v>1.607869325491212</v>
      </c>
      <c r="AC1499" s="49">
        <v>1.5658058242380191</v>
      </c>
      <c r="AD1499" s="49">
        <v>1.52490068979275</v>
      </c>
      <c r="AE1499" s="49">
        <v>1.48503043358244</v>
      </c>
      <c r="AF1499" s="50">
        <v>1.446090614091819</v>
      </c>
    </row>
    <row r="1500" spans="1:32" hidden="1">
      <c r="A1500" s="49" t="s">
        <v>1815</v>
      </c>
      <c r="B1500" s="49">
        <v>6.0450462985418341</v>
      </c>
      <c r="C1500" s="49">
        <v>5.631808764364127</v>
      </c>
      <c r="D1500" s="49">
        <v>5.2452823699478124</v>
      </c>
      <c r="E1500" s="49">
        <v>4.8770348824307446</v>
      </c>
      <c r="F1500" s="49">
        <v>4.5217261002303246</v>
      </c>
      <c r="G1500" s="49">
        <v>4.1757672954981429</v>
      </c>
      <c r="H1500" s="49">
        <v>3.836630299705869</v>
      </c>
      <c r="I1500" s="49">
        <v>3.502463539966417</v>
      </c>
      <c r="J1500" s="49">
        <v>3.1718655403726581</v>
      </c>
      <c r="K1500" s="49">
        <v>2.8437446678526208</v>
      </c>
      <c r="L1500" s="49">
        <v>2.5172287085028682</v>
      </c>
      <c r="M1500" s="49">
        <v>2.4508380374934551</v>
      </c>
      <c r="N1500" s="49">
        <v>2.388721720187061</v>
      </c>
      <c r="O1500" s="49">
        <v>2.3294492450517459</v>
      </c>
      <c r="P1500" s="49">
        <v>2.2727616951093328</v>
      </c>
      <c r="Q1500" s="49">
        <v>2.217748115697137</v>
      </c>
      <c r="R1500" s="49">
        <v>2.1638555978622711</v>
      </c>
      <c r="S1500" s="49">
        <v>2.1122421821632251</v>
      </c>
      <c r="T1500" s="49">
        <v>2.0620708956102178</v>
      </c>
      <c r="U1500" s="49">
        <v>2.0134833495479052</v>
      </c>
      <c r="V1500" s="49">
        <v>1.965801156419021</v>
      </c>
      <c r="W1500" s="49">
        <v>1.9175802343982451</v>
      </c>
      <c r="X1500" s="49">
        <v>1.869850321865391</v>
      </c>
      <c r="Y1500" s="49">
        <v>1.8236373384767099</v>
      </c>
      <c r="Z1500" s="49">
        <v>1.7827213186644191</v>
      </c>
      <c r="AA1500" s="49">
        <v>1.718737786026989</v>
      </c>
      <c r="AB1500" s="49">
        <v>1.6736242708424569</v>
      </c>
      <c r="AC1500" s="49">
        <v>1.6298806163800901</v>
      </c>
      <c r="AD1500" s="49">
        <v>1.587351463639576</v>
      </c>
      <c r="AE1500" s="49">
        <v>1.545906581789072</v>
      </c>
      <c r="AF1500" s="50">
        <v>1.50543582713324</v>
      </c>
    </row>
    <row r="1501" spans="1:32" hidden="1">
      <c r="A1501" s="49" t="s">
        <v>1816</v>
      </c>
      <c r="B1501" s="49">
        <v>6.7813772205657852</v>
      </c>
      <c r="C1501" s="49">
        <v>6.3191158467791189</v>
      </c>
      <c r="D1501" s="49">
        <v>5.8879815377493294</v>
      </c>
      <c r="E1501" s="49">
        <v>5.4780118884782141</v>
      </c>
      <c r="F1501" s="49">
        <v>5.082890162397379</v>
      </c>
      <c r="G1501" s="49">
        <v>4.6983642622047226</v>
      </c>
      <c r="H1501" s="49">
        <v>4.3214318127287523</v>
      </c>
      <c r="I1501" s="49">
        <v>3.949887233534715</v>
      </c>
      <c r="J1501" s="49">
        <v>3.582054514183667</v>
      </c>
      <c r="K1501" s="49">
        <v>3.2166217000219488</v>
      </c>
      <c r="L1501" s="49">
        <v>2.8525341431657871</v>
      </c>
      <c r="M1501" s="49">
        <v>2.776824182839444</v>
      </c>
      <c r="N1501" s="49">
        <v>2.7060872389312109</v>
      </c>
      <c r="O1501" s="49">
        <v>2.638657061522923</v>
      </c>
      <c r="P1501" s="49">
        <v>2.5742330379449769</v>
      </c>
      <c r="Q1501" s="49">
        <v>2.511753681403035</v>
      </c>
      <c r="R1501" s="49">
        <v>2.4505746525681089</v>
      </c>
      <c r="S1501" s="49">
        <v>2.392047852769553</v>
      </c>
      <c r="T1501" s="49">
        <v>2.335197506958278</v>
      </c>
      <c r="U1501" s="49">
        <v>2.2801895740493539</v>
      </c>
      <c r="V1501" s="49">
        <v>2.2262327875576471</v>
      </c>
      <c r="W1501" s="49">
        <v>2.171648656187029</v>
      </c>
      <c r="X1501" s="49">
        <v>2.1176311781380082</v>
      </c>
      <c r="Y1501" s="49">
        <v>2.065377626012741</v>
      </c>
      <c r="Z1501" s="49">
        <v>2.0192987815260688</v>
      </c>
      <c r="AA1501" s="49">
        <v>1.9462954244295669</v>
      </c>
      <c r="AB1501" s="49">
        <v>1.8953061996033971</v>
      </c>
      <c r="AC1501" s="49">
        <v>1.8459083544333079</v>
      </c>
      <c r="AD1501" s="49">
        <v>1.797920256798291</v>
      </c>
      <c r="AE1501" s="49">
        <v>1.751189655041903</v>
      </c>
      <c r="AF1501" s="50">
        <v>1.705587784206875</v>
      </c>
    </row>
    <row r="1502" spans="1:32" hidden="1">
      <c r="A1502" s="49" t="s">
        <v>1817</v>
      </c>
      <c r="B1502" s="49">
        <v>5.8883217680428492</v>
      </c>
      <c r="C1502" s="49">
        <v>5.7152342908002103</v>
      </c>
      <c r="D1502" s="49">
        <v>5.5621879100741181</v>
      </c>
      <c r="E1502" s="49">
        <v>5.4247880018745018</v>
      </c>
      <c r="F1502" s="49">
        <v>5.2999202810760293</v>
      </c>
      <c r="G1502" s="49">
        <v>5.1853020848391216</v>
      </c>
      <c r="H1502" s="49">
        <v>5.079213344487707</v>
      </c>
      <c r="I1502" s="49">
        <v>4.9803275888240357</v>
      </c>
      <c r="J1502" s="49">
        <v>4.8876015943062017</v>
      </c>
      <c r="K1502" s="49">
        <v>4.80020093644504</v>
      </c>
      <c r="L1502" s="49">
        <v>4.7174483377657284</v>
      </c>
      <c r="M1502" s="49">
        <v>4.5930198419912616</v>
      </c>
      <c r="N1502" s="49">
        <v>4.4953370300809574</v>
      </c>
      <c r="O1502" s="49">
        <v>4.4011305716165374</v>
      </c>
      <c r="P1502" s="49">
        <v>4.3105451352765538</v>
      </c>
      <c r="Q1502" s="49">
        <v>4.2243596365998268</v>
      </c>
      <c r="R1502" s="49">
        <v>4.1400371999443273</v>
      </c>
      <c r="S1502" s="49">
        <v>4.057959910141598</v>
      </c>
      <c r="T1502" s="49">
        <v>3.9824230972674699</v>
      </c>
      <c r="U1502" s="49">
        <v>3.9064819636900259</v>
      </c>
      <c r="V1502" s="49">
        <v>3.8306365300834861</v>
      </c>
      <c r="W1502" s="49">
        <v>3.7648131894242991</v>
      </c>
      <c r="X1502" s="49">
        <v>3.7018176404625129</v>
      </c>
      <c r="Y1502" s="49">
        <v>3.6403107278576949</v>
      </c>
      <c r="Z1502" s="49">
        <v>3.5871016730210719</v>
      </c>
      <c r="AA1502" s="49">
        <v>3.47351744326301</v>
      </c>
      <c r="AB1502" s="49">
        <v>3.407928964350305</v>
      </c>
      <c r="AC1502" s="49">
        <v>3.3445933550263311</v>
      </c>
      <c r="AD1502" s="49">
        <v>3.283308777565292</v>
      </c>
      <c r="AE1502" s="49">
        <v>3.22389904008035</v>
      </c>
      <c r="AF1502" s="50">
        <v>3.1662093947746621</v>
      </c>
    </row>
    <row r="1503" spans="1:32" hidden="1">
      <c r="A1503" s="49" t="s">
        <v>1818</v>
      </c>
      <c r="B1503" s="49">
        <v>6.3843037053238803</v>
      </c>
      <c r="C1503" s="49">
        <v>6.1546116193949203</v>
      </c>
      <c r="D1503" s="49">
        <v>5.9622049750684019</v>
      </c>
      <c r="E1503" s="49">
        <v>5.7963091937369366</v>
      </c>
      <c r="F1503" s="49">
        <v>5.6501741405171257</v>
      </c>
      <c r="G1503" s="49">
        <v>5.519305066930233</v>
      </c>
      <c r="H1503" s="49">
        <v>5.400565825353878</v>
      </c>
      <c r="I1503" s="49">
        <v>5.2916856890922013</v>
      </c>
      <c r="J1503" s="49">
        <v>5.190970343083479</v>
      </c>
      <c r="K1503" s="49">
        <v>5.0971236500475188</v>
      </c>
      <c r="L1503" s="49">
        <v>5.0091330193532384</v>
      </c>
      <c r="M1503" s="49">
        <v>4.8449628015734438</v>
      </c>
      <c r="N1503" s="49">
        <v>4.7025229569827776</v>
      </c>
      <c r="O1503" s="49">
        <v>4.5742660385325191</v>
      </c>
      <c r="P1503" s="49">
        <v>4.4570286519014513</v>
      </c>
      <c r="Q1503" s="49">
        <v>4.3488523193020372</v>
      </c>
      <c r="R1503" s="49">
        <v>4.2490498451219132</v>
      </c>
      <c r="S1503" s="49">
        <v>4.1545368406209606</v>
      </c>
      <c r="T1503" s="49">
        <v>4.0655164626101374</v>
      </c>
      <c r="U1503" s="49">
        <v>3.9823394221370139</v>
      </c>
      <c r="V1503" s="49">
        <v>3.9011412273102062</v>
      </c>
      <c r="W1503" s="49">
        <v>3.809626633167515</v>
      </c>
      <c r="X1503" s="49">
        <v>3.7222555904441168</v>
      </c>
      <c r="Y1503" s="49">
        <v>3.640474834113864</v>
      </c>
      <c r="Z1503" s="49">
        <v>3.5671564697196581</v>
      </c>
      <c r="AA1503" s="49">
        <v>3.4605109529338201</v>
      </c>
      <c r="AB1503" s="49">
        <v>3.3865294036921769</v>
      </c>
      <c r="AC1503" s="49">
        <v>3.316389193249349</v>
      </c>
      <c r="AD1503" s="49">
        <v>3.249601147655111</v>
      </c>
      <c r="AE1503" s="49">
        <v>3.1857639050016169</v>
      </c>
      <c r="AF1503" s="50">
        <v>3.1245441128270981</v>
      </c>
    </row>
    <row r="1504" spans="1:32" hidden="1">
      <c r="A1504" s="49" t="s">
        <v>1819</v>
      </c>
      <c r="B1504" s="49">
        <v>8.1312983043002482</v>
      </c>
      <c r="C1504" s="49">
        <v>7.8353026449716836</v>
      </c>
      <c r="D1504" s="49">
        <v>7.5882335579172349</v>
      </c>
      <c r="E1504" s="49">
        <v>7.3759454101327879</v>
      </c>
      <c r="F1504" s="49">
        <v>7.1895762057556709</v>
      </c>
      <c r="G1504" s="49">
        <v>7.0232250142539492</v>
      </c>
      <c r="H1504" s="49">
        <v>6.8727745926231121</v>
      </c>
      <c r="I1504" s="49">
        <v>6.7352438960313901</v>
      </c>
      <c r="J1504" s="49">
        <v>6.6084086413794827</v>
      </c>
      <c r="K1504" s="49">
        <v>6.490567306461708</v>
      </c>
      <c r="L1504" s="49">
        <v>6.3803906322924213</v>
      </c>
      <c r="M1504" s="49">
        <v>6.1707110671022853</v>
      </c>
      <c r="N1504" s="49">
        <v>5.9895033912949698</v>
      </c>
      <c r="O1504" s="49">
        <v>5.8268628616747096</v>
      </c>
      <c r="P1504" s="49">
        <v>5.6786394204515496</v>
      </c>
      <c r="Q1504" s="49">
        <v>5.5422643621347536</v>
      </c>
      <c r="R1504" s="49">
        <v>5.4168380182212994</v>
      </c>
      <c r="S1504" s="49">
        <v>5.2983117764222269</v>
      </c>
      <c r="T1504" s="49">
        <v>5.18695441319288</v>
      </c>
      <c r="U1504" s="49">
        <v>5.0832286171887224</v>
      </c>
      <c r="V1504" s="49">
        <v>4.9820594124074793</v>
      </c>
      <c r="W1504" s="49">
        <v>4.8671676624656666</v>
      </c>
      <c r="X1504" s="49">
        <v>4.7577182903543704</v>
      </c>
      <c r="Y1504" s="49">
        <v>4.6556181419961691</v>
      </c>
      <c r="Z1504" s="49">
        <v>4.5646510133828251</v>
      </c>
      <c r="AA1504" s="49">
        <v>4.4298482236601444</v>
      </c>
      <c r="AB1504" s="49">
        <v>4.3380151593347671</v>
      </c>
      <c r="AC1504" s="49">
        <v>4.2512482482481797</v>
      </c>
      <c r="AD1504" s="49">
        <v>4.1689081668815948</v>
      </c>
      <c r="AE1504" s="49">
        <v>4.0904705991573556</v>
      </c>
      <c r="AF1504" s="50">
        <v>4.0155002996297799</v>
      </c>
    </row>
    <row r="1505" spans="1:32" hidden="1">
      <c r="A1505" s="49" t="s">
        <v>1820</v>
      </c>
      <c r="B1505" s="49">
        <v>3.0370603386265609</v>
      </c>
      <c r="C1505" s="49">
        <v>2.88686695797358</v>
      </c>
      <c r="D1505" s="49">
        <v>2.760550986333572</v>
      </c>
      <c r="E1505" s="49">
        <v>2.651142928480744</v>
      </c>
      <c r="F1505" s="49">
        <v>2.554267770327185</v>
      </c>
      <c r="G1505" s="49">
        <v>2.4670174684053752</v>
      </c>
      <c r="H1505" s="49">
        <v>2.3873709761635831</v>
      </c>
      <c r="I1505" s="49">
        <v>2.3138725768563062</v>
      </c>
      <c r="J1505" s="49">
        <v>2.2454425257464501</v>
      </c>
      <c r="K1505" s="49">
        <v>2.181260050756896</v>
      </c>
      <c r="L1505" s="49">
        <v>2.120688099512277</v>
      </c>
      <c r="M1505" s="49">
        <v>2.048666159964323</v>
      </c>
      <c r="N1505" s="49">
        <v>1.9817803531943461</v>
      </c>
      <c r="O1505" s="49">
        <v>1.9184181179819739</v>
      </c>
      <c r="P1505" s="49">
        <v>1.8582549005422659</v>
      </c>
      <c r="Q1505" s="49">
        <v>1.8002737432502649</v>
      </c>
      <c r="R1505" s="49">
        <v>1.7438569638247401</v>
      </c>
      <c r="S1505" s="49">
        <v>1.6902136864128969</v>
      </c>
      <c r="T1505" s="49">
        <v>1.6384237974023159</v>
      </c>
      <c r="U1505" s="49">
        <v>1.588612806839192</v>
      </c>
      <c r="V1505" s="49">
        <v>1.5400447285209311</v>
      </c>
      <c r="W1505" s="49">
        <v>1.491270636844787</v>
      </c>
      <c r="X1505" s="49">
        <v>1.4432649173099581</v>
      </c>
      <c r="Y1505" s="49">
        <v>1.3970812638228109</v>
      </c>
      <c r="Z1505" s="49">
        <v>1.3566003480361559</v>
      </c>
      <c r="AA1505" s="49">
        <v>1.292588591342998</v>
      </c>
      <c r="AB1505" s="49">
        <v>1.248275015984073</v>
      </c>
      <c r="AC1505" s="49">
        <v>1.205576427196964</v>
      </c>
      <c r="AD1505" s="49">
        <v>1.1643162837523919</v>
      </c>
      <c r="AE1505" s="49">
        <v>1.124346125980461</v>
      </c>
      <c r="AF1505" s="50">
        <v>1.085539968213951</v>
      </c>
    </row>
    <row r="1506" spans="1:32" hidden="1">
      <c r="A1506" s="49" t="s">
        <v>1821</v>
      </c>
      <c r="B1506" s="49">
        <v>3.4876790469023389</v>
      </c>
      <c r="C1506" s="49">
        <v>3.3134169051832592</v>
      </c>
      <c r="D1506" s="49">
        <v>3.167102680453449</v>
      </c>
      <c r="E1506" s="49">
        <v>3.0405740124480829</v>
      </c>
      <c r="F1506" s="49">
        <v>2.9287069245898918</v>
      </c>
      <c r="G1506" s="49">
        <v>2.8280954623377732</v>
      </c>
      <c r="H1506" s="49">
        <v>2.736372501075365</v>
      </c>
      <c r="I1506" s="49">
        <v>2.651833039721438</v>
      </c>
      <c r="J1506" s="49">
        <v>2.5732124364903468</v>
      </c>
      <c r="K1506" s="49">
        <v>2.4995493826473272</v>
      </c>
      <c r="L1506" s="49">
        <v>2.4300977659916949</v>
      </c>
      <c r="M1506" s="49">
        <v>2.3473863789309228</v>
      </c>
      <c r="N1506" s="49">
        <v>2.2706586188682332</v>
      </c>
      <c r="O1506" s="49">
        <v>2.1980312046545558</v>
      </c>
      <c r="P1506" s="49">
        <v>2.1291248947656229</v>
      </c>
      <c r="Q1506" s="49">
        <v>2.0627522510824701</v>
      </c>
      <c r="R1506" s="49">
        <v>1.998192158150804</v>
      </c>
      <c r="S1506" s="49">
        <v>1.9368559228146609</v>
      </c>
      <c r="T1506" s="49">
        <v>1.877669397431476</v>
      </c>
      <c r="U1506" s="49">
        <v>1.8207789942942061</v>
      </c>
      <c r="V1506" s="49">
        <v>1.765325708731422</v>
      </c>
      <c r="W1506" s="49">
        <v>1.7096185795068519</v>
      </c>
      <c r="X1506" s="49">
        <v>1.6548013763978719</v>
      </c>
      <c r="Y1506" s="49">
        <v>1.6021049244085011</v>
      </c>
      <c r="Z1506" s="49">
        <v>1.5560629238359469</v>
      </c>
      <c r="AA1506" s="49">
        <v>1.4825281599221269</v>
      </c>
      <c r="AB1506" s="49">
        <v>1.4319947681815619</v>
      </c>
      <c r="AC1506" s="49">
        <v>1.3833430998133289</v>
      </c>
      <c r="AD1506" s="49">
        <v>1.336367868150784</v>
      </c>
      <c r="AE1506" s="49">
        <v>1.290896461167478</v>
      </c>
      <c r="AF1506" s="50">
        <v>1.2467824158942391</v>
      </c>
    </row>
    <row r="1507" spans="1:32" hidden="1">
      <c r="A1507" s="49" t="s">
        <v>1822</v>
      </c>
      <c r="B1507" s="49">
        <v>7.4164701847286061</v>
      </c>
      <c r="C1507" s="49">
        <v>7.0905723676400978</v>
      </c>
      <c r="D1507" s="49">
        <v>6.7813504419742827</v>
      </c>
      <c r="E1507" s="49">
        <v>6.4840761855760523</v>
      </c>
      <c r="F1507" s="49">
        <v>6.1953083454458451</v>
      </c>
      <c r="G1507" s="49">
        <v>5.912435446934011</v>
      </c>
      <c r="H1507" s="49">
        <v>5.6334006034341026</v>
      </c>
      <c r="I1507" s="49">
        <v>5.3565276355341283</v>
      </c>
      <c r="J1507" s="49">
        <v>5.0804065313310307</v>
      </c>
      <c r="K1507" s="49">
        <v>4.8038151478465974</v>
      </c>
      <c r="L1507" s="49">
        <v>4.5256638166519298</v>
      </c>
      <c r="M1507" s="49">
        <v>4.425503634703742</v>
      </c>
      <c r="N1507" s="49">
        <v>4.348059619806258</v>
      </c>
      <c r="O1507" s="49">
        <v>4.2731069814829539</v>
      </c>
      <c r="P1507" s="49">
        <v>4.2008057384660562</v>
      </c>
      <c r="Q1507" s="49">
        <v>4.1318782921274924</v>
      </c>
      <c r="R1507" s="49">
        <v>4.0641133047573881</v>
      </c>
      <c r="S1507" s="49">
        <v>3.9978692426231399</v>
      </c>
      <c r="T1507" s="49">
        <v>3.937002374423999</v>
      </c>
      <c r="U1507" s="49">
        <v>3.875349880968292</v>
      </c>
      <c r="V1507" s="49">
        <v>3.8133602244763858</v>
      </c>
      <c r="W1507" s="49">
        <v>3.7598746840062942</v>
      </c>
      <c r="X1507" s="49">
        <v>3.7085922872791062</v>
      </c>
      <c r="Y1507" s="49">
        <v>3.658324440228637</v>
      </c>
      <c r="Z1507" s="49">
        <v>3.615271276708329</v>
      </c>
      <c r="AA1507" s="49">
        <v>3.516938255178252</v>
      </c>
      <c r="AB1507" s="49">
        <v>3.4618695243745878</v>
      </c>
      <c r="AC1507" s="49">
        <v>3.408529359442678</v>
      </c>
      <c r="AD1507" s="49">
        <v>3.3567521850442712</v>
      </c>
      <c r="AE1507" s="49">
        <v>3.3063939009552779</v>
      </c>
      <c r="AF1507" s="50">
        <v>3.2573283420379489</v>
      </c>
    </row>
    <row r="1508" spans="1:32" hidden="1">
      <c r="A1508" s="49" t="s">
        <v>1823</v>
      </c>
      <c r="B1508" s="49">
        <v>7.7218171418391446</v>
      </c>
      <c r="C1508" s="49">
        <v>7.3507936827139986</v>
      </c>
      <c r="D1508" s="49">
        <v>7.0130992721094776</v>
      </c>
      <c r="E1508" s="49">
        <v>6.6979303805756452</v>
      </c>
      <c r="F1508" s="49">
        <v>6.398415585107891</v>
      </c>
      <c r="G1508" s="49">
        <v>6.1098830856712141</v>
      </c>
      <c r="H1508" s="49">
        <v>5.8289807301997314</v>
      </c>
      <c r="I1508" s="49">
        <v>5.5531907839844807</v>
      </c>
      <c r="J1508" s="49">
        <v>5.2805444797719714</v>
      </c>
      <c r="K1508" s="49">
        <v>5.0094449623692636</v>
      </c>
      <c r="L1508" s="49">
        <v>4.7385524196032129</v>
      </c>
      <c r="M1508" s="49">
        <v>4.6052995319274679</v>
      </c>
      <c r="N1508" s="49">
        <v>4.4900411412729513</v>
      </c>
      <c r="O1508" s="49">
        <v>4.3863683675979628</v>
      </c>
      <c r="P1508" s="49">
        <v>4.2916324950811102</v>
      </c>
      <c r="Q1508" s="49">
        <v>4.204208594288704</v>
      </c>
      <c r="R1508" s="49">
        <v>4.1235721779364436</v>
      </c>
      <c r="S1508" s="49">
        <v>4.0470636266262172</v>
      </c>
      <c r="T1508" s="49">
        <v>3.974912876908808</v>
      </c>
      <c r="U1508" s="49">
        <v>3.9074836980103091</v>
      </c>
      <c r="V1508" s="49">
        <v>3.841367440955723</v>
      </c>
      <c r="W1508" s="49">
        <v>3.7653882320427932</v>
      </c>
      <c r="X1508" s="49">
        <v>3.6926638854467582</v>
      </c>
      <c r="Y1508" s="49">
        <v>3.6245397739731282</v>
      </c>
      <c r="Z1508" s="49">
        <v>3.5636694620047109</v>
      </c>
      <c r="AA1508" s="49">
        <v>3.472115118260005</v>
      </c>
      <c r="AB1508" s="49">
        <v>3.409810040522947</v>
      </c>
      <c r="AC1508" s="49">
        <v>3.350651102770446</v>
      </c>
      <c r="AD1508" s="49">
        <v>3.2942234085291551</v>
      </c>
      <c r="AE1508" s="49">
        <v>3.2401874344291381</v>
      </c>
      <c r="AF1508" s="50">
        <v>3.1882619706068231</v>
      </c>
    </row>
    <row r="1509" spans="1:32" hidden="1">
      <c r="A1509" s="49" t="s">
        <v>1824</v>
      </c>
      <c r="B1509" s="49">
        <v>9.2623338356315781</v>
      </c>
      <c r="C1509" s="49">
        <v>8.8282517593065535</v>
      </c>
      <c r="D1509" s="49">
        <v>8.4375210123538693</v>
      </c>
      <c r="E1509" s="49">
        <v>8.0765246726455295</v>
      </c>
      <c r="F1509" s="49">
        <v>7.7366384392461516</v>
      </c>
      <c r="G1509" s="49">
        <v>7.4120334644249972</v>
      </c>
      <c r="H1509" s="49">
        <v>7.0985609464532864</v>
      </c>
      <c r="I1509" s="49">
        <v>6.7931375853398386</v>
      </c>
      <c r="J1509" s="49">
        <v>6.4933845374143848</v>
      </c>
      <c r="K1509" s="49">
        <v>6.1974039450401843</v>
      </c>
      <c r="L1509" s="49">
        <v>5.9036344433394321</v>
      </c>
      <c r="M1509" s="49">
        <v>5.7355927210311144</v>
      </c>
      <c r="N1509" s="49">
        <v>5.5909736455465753</v>
      </c>
      <c r="O1509" s="49">
        <v>5.4614264690704886</v>
      </c>
      <c r="P1509" s="49">
        <v>5.3434993915028928</v>
      </c>
      <c r="Q1509" s="49">
        <v>5.2350746205762064</v>
      </c>
      <c r="R1509" s="49">
        <v>5.1354678688221602</v>
      </c>
      <c r="S1509" s="49">
        <v>5.0412145676611404</v>
      </c>
      <c r="T1509" s="49">
        <v>4.9526134862803719</v>
      </c>
      <c r="U1509" s="49">
        <v>4.8701375898583938</v>
      </c>
      <c r="V1509" s="49">
        <v>4.7893479724714121</v>
      </c>
      <c r="W1509" s="49">
        <v>4.6956622370683254</v>
      </c>
      <c r="X1509" s="49">
        <v>4.6062079694871709</v>
      </c>
      <c r="Y1509" s="49">
        <v>4.5227402491950386</v>
      </c>
      <c r="Z1509" s="49">
        <v>4.4487201233102622</v>
      </c>
      <c r="AA1509" s="49">
        <v>4.3347100688675786</v>
      </c>
      <c r="AB1509" s="49">
        <v>4.2588108580999009</v>
      </c>
      <c r="AC1509" s="49">
        <v>4.1870122260070017</v>
      </c>
      <c r="AD1509" s="49">
        <v>4.1187755840107201</v>
      </c>
      <c r="AE1509" s="49">
        <v>4.053660255791141</v>
      </c>
      <c r="AF1509" s="50">
        <v>3.9913013134741022</v>
      </c>
    </row>
    <row r="1510" spans="1:32" hidden="1">
      <c r="A1510" s="49" t="s">
        <v>1825</v>
      </c>
      <c r="B1510" s="49">
        <v>6.0728256692416966</v>
      </c>
      <c r="C1510" s="49">
        <v>5.6579850946207184</v>
      </c>
      <c r="D1510" s="49">
        <v>5.2700260225106028</v>
      </c>
      <c r="E1510" s="49">
        <v>4.9004059959798214</v>
      </c>
      <c r="F1510" s="49">
        <v>4.5437118062968693</v>
      </c>
      <c r="G1510" s="49">
        <v>4.1963027312181174</v>
      </c>
      <c r="H1510" s="49">
        <v>3.8556112234837872</v>
      </c>
      <c r="I1510" s="49">
        <v>3.5197542508355908</v>
      </c>
      <c r="J1510" s="49">
        <v>3.187304005175966</v>
      </c>
      <c r="K1510" s="49">
        <v>2.8571459017893082</v>
      </c>
      <c r="L1510" s="49">
        <v>2.5283870142768392</v>
      </c>
      <c r="M1510" s="49">
        <v>2.461739248925964</v>
      </c>
      <c r="N1510" s="49">
        <v>2.3993753063563208</v>
      </c>
      <c r="O1510" s="49">
        <v>2.339861659429169</v>
      </c>
      <c r="P1510" s="49">
        <v>2.2829384309422509</v>
      </c>
      <c r="Q1510" s="49">
        <v>2.227692929314387</v>
      </c>
      <c r="R1510" s="49">
        <v>2.1735712236366922</v>
      </c>
      <c r="S1510" s="49">
        <v>2.1217324964457172</v>
      </c>
      <c r="T1510" s="49">
        <v>2.0713383945734121</v>
      </c>
      <c r="U1510" s="49">
        <v>2.0225303970142638</v>
      </c>
      <c r="V1510" s="49">
        <v>1.974629163731076</v>
      </c>
      <c r="W1510" s="49">
        <v>1.926187255573137</v>
      </c>
      <c r="X1510" s="49">
        <v>1.8782378769096031</v>
      </c>
      <c r="Y1510" s="49">
        <v>1.8318085776766639</v>
      </c>
      <c r="Z1510" s="49">
        <v>1.790686118641392</v>
      </c>
      <c r="AA1510" s="49">
        <v>1.726458343820094</v>
      </c>
      <c r="AB1510" s="49">
        <v>1.6811324400593981</v>
      </c>
      <c r="AC1510" s="49">
        <v>1.637180744019183</v>
      </c>
      <c r="AD1510" s="49">
        <v>1.5944481414220699</v>
      </c>
      <c r="AE1510" s="49">
        <v>1.5528046080669149</v>
      </c>
      <c r="AF1510" s="50">
        <v>1.5121401759147819</v>
      </c>
    </row>
    <row r="1511" spans="1:32" hidden="1">
      <c r="A1511" s="49" t="s">
        <v>1826</v>
      </c>
      <c r="B1511" s="49">
        <v>6.833926705323389</v>
      </c>
      <c r="C1511" s="49">
        <v>6.3672088100590836</v>
      </c>
      <c r="D1511" s="49">
        <v>5.9319341975837654</v>
      </c>
      <c r="E1511" s="49">
        <v>5.5180752281917718</v>
      </c>
      <c r="F1511" s="49">
        <v>5.1192755219635444</v>
      </c>
      <c r="G1511" s="49">
        <v>4.7312579818554026</v>
      </c>
      <c r="H1511" s="49">
        <v>4.3510042345771254</v>
      </c>
      <c r="I1511" s="49">
        <v>3.976298571668583</v>
      </c>
      <c r="J1511" s="49">
        <v>3.6054588832306478</v>
      </c>
      <c r="K1511" s="49">
        <v>3.23717001021787</v>
      </c>
      <c r="L1511" s="49">
        <v>2.8703762721796449</v>
      </c>
      <c r="M1511" s="49">
        <v>2.7941872236865031</v>
      </c>
      <c r="N1511" s="49">
        <v>2.723005019157489</v>
      </c>
      <c r="O1511" s="49">
        <v>2.6551520489401108</v>
      </c>
      <c r="P1511" s="49">
        <v>2.5903250717941071</v>
      </c>
      <c r="Q1511" s="49">
        <v>2.5274556237716341</v>
      </c>
      <c r="R1511" s="49">
        <v>2.465895177102623</v>
      </c>
      <c r="S1511" s="49">
        <v>2.4070030324408438</v>
      </c>
      <c r="T1511" s="49">
        <v>2.349797304764663</v>
      </c>
      <c r="U1511" s="49">
        <v>2.2944444849168808</v>
      </c>
      <c r="V1511" s="49">
        <v>2.2401485855532561</v>
      </c>
      <c r="W1511" s="49">
        <v>2.1852192541550428</v>
      </c>
      <c r="X1511" s="49">
        <v>2.130860419052294</v>
      </c>
      <c r="Y1511" s="49">
        <v>2.078276755270553</v>
      </c>
      <c r="Z1511" s="49">
        <v>2.0319072932398758</v>
      </c>
      <c r="AA1511" s="49">
        <v>1.9584447001657039</v>
      </c>
      <c r="AB1511" s="49">
        <v>1.907134181457782</v>
      </c>
      <c r="AC1511" s="49">
        <v>1.857427203008633</v>
      </c>
      <c r="AD1511" s="49">
        <v>1.8091416910133431</v>
      </c>
      <c r="AE1511" s="49">
        <v>1.76212502688162</v>
      </c>
      <c r="AF1511" s="50">
        <v>1.7162481377607821</v>
      </c>
    </row>
    <row r="1512" spans="1:32" hidden="1">
      <c r="A1512" s="49" t="s">
        <v>1827</v>
      </c>
      <c r="B1512" s="49">
        <v>4.812592535510869</v>
      </c>
      <c r="C1512" s="49">
        <v>4.6391599280053244</v>
      </c>
      <c r="D1512" s="49">
        <v>4.4939533049375289</v>
      </c>
      <c r="E1512" s="49">
        <v>4.3688154622424964</v>
      </c>
      <c r="F1512" s="49">
        <v>4.2586360216070744</v>
      </c>
      <c r="G1512" s="49">
        <v>4.1600121125462852</v>
      </c>
      <c r="H1512" s="49">
        <v>4.0705694339968517</v>
      </c>
      <c r="I1512" s="49">
        <v>3.9885888776545388</v>
      </c>
      <c r="J1512" s="49">
        <v>3.912787724818839</v>
      </c>
      <c r="K1512" s="49">
        <v>3.8421847091081709</v>
      </c>
      <c r="L1512" s="49">
        <v>3.7760132315228261</v>
      </c>
      <c r="M1512" s="49">
        <v>3.6521934891546719</v>
      </c>
      <c r="N1512" s="49">
        <v>3.5448221772565609</v>
      </c>
      <c r="O1512" s="49">
        <v>3.4481877268840941</v>
      </c>
      <c r="P1512" s="49">
        <v>3.359896887527857</v>
      </c>
      <c r="Q1512" s="49">
        <v>3.2784682339546638</v>
      </c>
      <c r="R1512" s="49">
        <v>3.203382809567286</v>
      </c>
      <c r="S1512" s="49">
        <v>3.1323055734625211</v>
      </c>
      <c r="T1512" s="49">
        <v>3.0653913108695812</v>
      </c>
      <c r="U1512" s="49">
        <v>3.0029066689507822</v>
      </c>
      <c r="V1512" s="49">
        <v>2.9419244615748839</v>
      </c>
      <c r="W1512" s="49">
        <v>2.873052617901461</v>
      </c>
      <c r="X1512" s="49">
        <v>2.8073386832945659</v>
      </c>
      <c r="Y1512" s="49">
        <v>2.7458813634062209</v>
      </c>
      <c r="Z1512" s="49">
        <v>2.6908612970414061</v>
      </c>
      <c r="AA1512" s="49">
        <v>2.6105844790969912</v>
      </c>
      <c r="AB1512" s="49">
        <v>2.5551005849061701</v>
      </c>
      <c r="AC1512" s="49">
        <v>2.502553789680281</v>
      </c>
      <c r="AD1512" s="49">
        <v>2.4525747511870279</v>
      </c>
      <c r="AE1512" s="49">
        <v>2.4048605184226219</v>
      </c>
      <c r="AF1512" s="50">
        <v>2.359159560505228</v>
      </c>
    </row>
    <row r="1513" spans="1:32" hidden="1">
      <c r="A1513" s="49" t="s">
        <v>1828</v>
      </c>
      <c r="B1513" s="49">
        <v>6.075677925793423</v>
      </c>
      <c r="C1513" s="49">
        <v>5.8541838251633793</v>
      </c>
      <c r="D1513" s="49">
        <v>5.6693838599091766</v>
      </c>
      <c r="E1513" s="49">
        <v>5.5106683857656948</v>
      </c>
      <c r="F1513" s="49">
        <v>5.3713906486506584</v>
      </c>
      <c r="G1513" s="49">
        <v>5.2471247843921267</v>
      </c>
      <c r="H1513" s="49">
        <v>5.1347827491747013</v>
      </c>
      <c r="I1513" s="49">
        <v>5.0321286826155696</v>
      </c>
      <c r="J1513" s="49">
        <v>4.9374943187686116</v>
      </c>
      <c r="K1513" s="49">
        <v>4.849603478301499</v>
      </c>
      <c r="L1513" s="49">
        <v>4.7674591906143462</v>
      </c>
      <c r="M1513" s="49">
        <v>4.610720569916519</v>
      </c>
      <c r="N1513" s="49">
        <v>4.4753330862264926</v>
      </c>
      <c r="O1513" s="49">
        <v>4.3538716472452146</v>
      </c>
      <c r="P1513" s="49">
        <v>4.2432261690372739</v>
      </c>
      <c r="Q1513" s="49">
        <v>4.1414720185231166</v>
      </c>
      <c r="R1513" s="49">
        <v>4.0479363980875851</v>
      </c>
      <c r="S1513" s="49">
        <v>3.959582821926853</v>
      </c>
      <c r="T1513" s="49">
        <v>3.8766143544451088</v>
      </c>
      <c r="U1513" s="49">
        <v>3.7993797315508688</v>
      </c>
      <c r="V1513" s="49">
        <v>3.7240702771309051</v>
      </c>
      <c r="W1513" s="49">
        <v>3.638421535080985</v>
      </c>
      <c r="X1513" s="49">
        <v>3.5568564646119221</v>
      </c>
      <c r="Y1513" s="49">
        <v>3.4808070942732621</v>
      </c>
      <c r="Z1513" s="49">
        <v>3.41311489792731</v>
      </c>
      <c r="AA1513" s="49">
        <v>3.3125062950305959</v>
      </c>
      <c r="AB1513" s="49">
        <v>3.2441598706132542</v>
      </c>
      <c r="AC1513" s="49">
        <v>3.1796160334427652</v>
      </c>
      <c r="AD1513" s="49">
        <v>3.1183950088458681</v>
      </c>
      <c r="AE1513" s="49">
        <v>3.0601033435695189</v>
      </c>
      <c r="AF1513" s="50">
        <v>3.004414437965909</v>
      </c>
    </row>
    <row r="1514" spans="1:32" hidden="1">
      <c r="A1514" s="49" t="s">
        <v>1829</v>
      </c>
      <c r="B1514" s="49">
        <v>3.4034997794744539</v>
      </c>
      <c r="C1514" s="49">
        <v>3.2299108305112272</v>
      </c>
      <c r="D1514" s="49">
        <v>3.084578680306941</v>
      </c>
      <c r="E1514" s="49">
        <v>2.9592515091306688</v>
      </c>
      <c r="F1514" s="49">
        <v>2.848749451897977</v>
      </c>
      <c r="G1514" s="49">
        <v>2.7496295463762719</v>
      </c>
      <c r="H1514" s="49">
        <v>2.6594990164332031</v>
      </c>
      <c r="I1514" s="49">
        <v>2.5766344098992859</v>
      </c>
      <c r="J1514" s="49">
        <v>2.4997573983039318</v>
      </c>
      <c r="K1514" s="49">
        <v>2.4278962518847349</v>
      </c>
      <c r="L1514" s="49">
        <v>2.360296743216689</v>
      </c>
      <c r="M1514" s="49">
        <v>2.279527015958247</v>
      </c>
      <c r="N1514" s="49">
        <v>2.2048028110807221</v>
      </c>
      <c r="O1514" s="49">
        <v>2.1342108064906631</v>
      </c>
      <c r="P1514" s="49">
        <v>2.0673655184696229</v>
      </c>
      <c r="Q1514" s="49">
        <v>2.0030610123140109</v>
      </c>
      <c r="R1514" s="49">
        <v>1.9405651771829651</v>
      </c>
      <c r="S1514" s="49">
        <v>1.881310821525239</v>
      </c>
      <c r="T1514" s="49">
        <v>1.824207405136179</v>
      </c>
      <c r="U1514" s="49">
        <v>1.769403560480068</v>
      </c>
      <c r="V1514" s="49">
        <v>1.716027499853424</v>
      </c>
      <c r="W1514" s="49">
        <v>1.6623716234028549</v>
      </c>
      <c r="X1514" s="49">
        <v>1.609584960872422</v>
      </c>
      <c r="Y1514" s="49">
        <v>1.5589158260208771</v>
      </c>
      <c r="Z1514" s="49">
        <v>1.514960017696777</v>
      </c>
      <c r="AA1514" s="49">
        <v>1.443100530124398</v>
      </c>
      <c r="AB1514" s="49">
        <v>1.3945285932910541</v>
      </c>
      <c r="AC1514" s="49">
        <v>1.347830596690105</v>
      </c>
      <c r="AD1514" s="49">
        <v>1.302797807940629</v>
      </c>
      <c r="AE1514" s="49">
        <v>1.259254753372637</v>
      </c>
      <c r="AF1514" s="50">
        <v>1.21705257483311</v>
      </c>
    </row>
    <row r="1515" spans="1:32" hidden="1">
      <c r="A1515" s="49" t="s">
        <v>1830</v>
      </c>
      <c r="B1515" s="49">
        <v>5.8848207261568479</v>
      </c>
      <c r="C1515" s="49">
        <v>5.594432417939954</v>
      </c>
      <c r="D1515" s="49">
        <v>5.3293053824163392</v>
      </c>
      <c r="E1515" s="49">
        <v>5.0817027742154064</v>
      </c>
      <c r="F1515" s="49">
        <v>4.8467449427614486</v>
      </c>
      <c r="G1515" s="49">
        <v>4.6211543583853416</v>
      </c>
      <c r="H1515" s="49">
        <v>4.4026187140957287</v>
      </c>
      <c r="I1515" s="49">
        <v>4.1894402775713573</v>
      </c>
      <c r="J1515" s="49">
        <v>3.9803301536726341</v>
      </c>
      <c r="K1515" s="49">
        <v>3.774281225054283</v>
      </c>
      <c r="L1515" s="49">
        <v>3.570486295943426</v>
      </c>
      <c r="M1515" s="49">
        <v>3.4702131406386099</v>
      </c>
      <c r="N1515" s="49">
        <v>3.3834316483270679</v>
      </c>
      <c r="O1515" s="49">
        <v>3.3053377182308208</v>
      </c>
      <c r="P1515" s="49">
        <v>3.233946122254078</v>
      </c>
      <c r="Q1515" s="49">
        <v>3.1680390606683351</v>
      </c>
      <c r="R1515" s="49">
        <v>3.107223789048895</v>
      </c>
      <c r="S1515" s="49">
        <v>3.049506285572126</v>
      </c>
      <c r="T1515" s="49">
        <v>2.9950593062591739</v>
      </c>
      <c r="U1515" s="49">
        <v>2.9441560077890601</v>
      </c>
      <c r="V1515" s="49">
        <v>2.8942401856431732</v>
      </c>
      <c r="W1515" s="49">
        <v>2.836910290970422</v>
      </c>
      <c r="X1515" s="49">
        <v>2.782027469556744</v>
      </c>
      <c r="Y1515" s="49">
        <v>2.7306019230286398</v>
      </c>
      <c r="Z1515" s="49">
        <v>2.6846259598212598</v>
      </c>
      <c r="AA1515" s="49">
        <v>2.6156308423323842</v>
      </c>
      <c r="AB1515" s="49">
        <v>2.568590934582311</v>
      </c>
      <c r="AC1515" s="49">
        <v>2.5239201391296011</v>
      </c>
      <c r="AD1515" s="49">
        <v>2.4813078219138509</v>
      </c>
      <c r="AE1515" s="49">
        <v>2.4404998048479838</v>
      </c>
      <c r="AF1515" s="50">
        <v>2.4012855870745158</v>
      </c>
    </row>
    <row r="1516" spans="1:32" hidden="1">
      <c r="A1516" s="49" t="s">
        <v>1831</v>
      </c>
      <c r="B1516" s="49">
        <v>6.9661432843923166</v>
      </c>
      <c r="C1516" s="49">
        <v>6.6323228914355026</v>
      </c>
      <c r="D1516" s="49">
        <v>6.331166508748681</v>
      </c>
      <c r="E1516" s="49">
        <v>6.0528641938462142</v>
      </c>
      <c r="F1516" s="49">
        <v>5.7912408576229568</v>
      </c>
      <c r="G1516" s="49">
        <v>5.5421597312657074</v>
      </c>
      <c r="H1516" s="49">
        <v>5.30271236052105</v>
      </c>
      <c r="I1516" s="49">
        <v>5.0707727604631643</v>
      </c>
      <c r="J1516" s="49">
        <v>4.8447359003986339</v>
      </c>
      <c r="K1516" s="49">
        <v>4.6233562593393476</v>
      </c>
      <c r="L1516" s="49">
        <v>4.4056438708798513</v>
      </c>
      <c r="M1516" s="49">
        <v>4.2802757266865488</v>
      </c>
      <c r="N1516" s="49">
        <v>4.1723650430220358</v>
      </c>
      <c r="O1516" s="49">
        <v>4.0756893482279484</v>
      </c>
      <c r="P1516" s="49">
        <v>3.9876771797455728</v>
      </c>
      <c r="Q1516" s="49">
        <v>3.9067510951561268</v>
      </c>
      <c r="R1516" s="49">
        <v>3.8324022064023451</v>
      </c>
      <c r="S1516" s="49">
        <v>3.7620480615371519</v>
      </c>
      <c r="T1516" s="49">
        <v>3.69591225170754</v>
      </c>
      <c r="U1516" s="49">
        <v>3.6343483605077251</v>
      </c>
      <c r="V1516" s="49">
        <v>3.574046222576901</v>
      </c>
      <c r="W1516" s="49">
        <v>3.504121978865133</v>
      </c>
      <c r="X1516" s="49">
        <v>3.437357424541307</v>
      </c>
      <c r="Y1516" s="49">
        <v>3.3750626106470678</v>
      </c>
      <c r="Z1516" s="49">
        <v>3.3198208402314231</v>
      </c>
      <c r="AA1516" s="49">
        <v>3.2347442439091432</v>
      </c>
      <c r="AB1516" s="49">
        <v>3.178107888319567</v>
      </c>
      <c r="AC1516" s="49">
        <v>3.1245364100921562</v>
      </c>
      <c r="AD1516" s="49">
        <v>3.0736284889569849</v>
      </c>
      <c r="AE1516" s="49">
        <v>3.0250557772030788</v>
      </c>
      <c r="AF1516" s="50">
        <v>2.9785463805707102</v>
      </c>
    </row>
    <row r="1517" spans="1:32" hidden="1">
      <c r="A1517" s="49" t="s">
        <v>1832</v>
      </c>
      <c r="B1517" s="49">
        <v>6.4002634248018131</v>
      </c>
      <c r="C1517" s="49">
        <v>5.9627693362464242</v>
      </c>
      <c r="D1517" s="49">
        <v>5.556471853938687</v>
      </c>
      <c r="E1517" s="49">
        <v>5.171579477747092</v>
      </c>
      <c r="F1517" s="49">
        <v>4.8018954320778926</v>
      </c>
      <c r="G1517" s="49">
        <v>4.4432588162429081</v>
      </c>
      <c r="H1517" s="49">
        <v>4.0927413034995048</v>
      </c>
      <c r="I1517" s="49">
        <v>3.7482007862688609</v>
      </c>
      <c r="J1517" s="49">
        <v>3.4080181115792199</v>
      </c>
      <c r="K1517" s="49">
        <v>3.070934083936065</v>
      </c>
      <c r="L1517" s="49">
        <v>2.7359443938199859</v>
      </c>
      <c r="M1517" s="49">
        <v>2.6622677177668521</v>
      </c>
      <c r="N1517" s="49">
        <v>2.5936647919863201</v>
      </c>
      <c r="O1517" s="49">
        <v>2.5284308950126761</v>
      </c>
      <c r="P1517" s="49">
        <v>2.466256363655237</v>
      </c>
      <c r="Q1517" s="49">
        <v>2.4060562029171728</v>
      </c>
      <c r="R1517" s="49">
        <v>2.347172009672791</v>
      </c>
      <c r="S1517" s="49">
        <v>2.290980211243872</v>
      </c>
      <c r="T1517" s="49">
        <v>2.2364845649041909</v>
      </c>
      <c r="U1517" s="49">
        <v>2.1838526861053582</v>
      </c>
      <c r="V1517" s="49">
        <v>2.1322776028820889</v>
      </c>
      <c r="W1517" s="49">
        <v>2.0800369604261322</v>
      </c>
      <c r="X1517" s="49">
        <v>2.0283619991162838</v>
      </c>
      <c r="Y1517" s="49">
        <v>1.978472984688658</v>
      </c>
      <c r="Z1517" s="49">
        <v>1.934866817691693</v>
      </c>
      <c r="AA1517" s="49">
        <v>1.863804900027785</v>
      </c>
      <c r="AB1517" s="49">
        <v>1.8151695272874659</v>
      </c>
      <c r="AC1517" s="49">
        <v>1.7681477423640291</v>
      </c>
      <c r="AD1517" s="49">
        <v>1.7225556076635999</v>
      </c>
      <c r="AE1517" s="49">
        <v>1.678238953543699</v>
      </c>
      <c r="AF1517" s="50">
        <v>1.635067405552864</v>
      </c>
    </row>
    <row r="1518" spans="1:32" hidden="1">
      <c r="A1518" s="49" t="s">
        <v>1833</v>
      </c>
      <c r="B1518" s="49">
        <v>3.984905684043043</v>
      </c>
      <c r="C1518" s="49">
        <v>3.8706636281062412</v>
      </c>
      <c r="D1518" s="49">
        <v>3.7686591759563699</v>
      </c>
      <c r="E1518" s="49">
        <v>3.6762152659190739</v>
      </c>
      <c r="F1518" s="49">
        <v>3.5914346524262588</v>
      </c>
      <c r="G1518" s="49">
        <v>3.512926618805424</v>
      </c>
      <c r="H1518" s="49">
        <v>3.439643124894554</v>
      </c>
      <c r="I1518" s="49">
        <v>3.3707758772352059</v>
      </c>
      <c r="J1518" s="49">
        <v>3.3056891177415828</v>
      </c>
      <c r="K1518" s="49">
        <v>3.2438742780849368</v>
      </c>
      <c r="L1518" s="49">
        <v>3.1849185185777711</v>
      </c>
      <c r="M1518" s="49">
        <v>3.0998276521358821</v>
      </c>
      <c r="N1518" s="49">
        <v>3.0310677464464582</v>
      </c>
      <c r="O1518" s="49">
        <v>2.9644902521201808</v>
      </c>
      <c r="P1518" s="49">
        <v>2.900179739473546</v>
      </c>
      <c r="Q1518" s="49">
        <v>2.8386053766612598</v>
      </c>
      <c r="R1518" s="49">
        <v>2.778224848496019</v>
      </c>
      <c r="S1518" s="49">
        <v>2.719267699670231</v>
      </c>
      <c r="T1518" s="49">
        <v>2.6643340101441511</v>
      </c>
      <c r="U1518" s="49">
        <v>2.6092121935008659</v>
      </c>
      <c r="V1518" s="49">
        <v>2.5542046339936229</v>
      </c>
      <c r="W1518" s="49">
        <v>2.505585151225163</v>
      </c>
      <c r="X1518" s="49">
        <v>2.4586723404157418</v>
      </c>
      <c r="Y1518" s="49">
        <v>2.4126522507962518</v>
      </c>
      <c r="Z1518" s="49">
        <v>2.3716302813504062</v>
      </c>
      <c r="AA1518" s="49">
        <v>2.2941890868148178</v>
      </c>
      <c r="AB1518" s="49">
        <v>2.245702291639216</v>
      </c>
      <c r="AC1518" s="49">
        <v>2.198563473164612</v>
      </c>
      <c r="AD1518" s="49">
        <v>2.152646545512845</v>
      </c>
      <c r="AE1518" s="49">
        <v>2.1078411347413302</v>
      </c>
      <c r="AF1518" s="50">
        <v>2.064049999064141</v>
      </c>
    </row>
    <row r="1519" spans="1:32" hidden="1">
      <c r="A1519" s="49" t="s">
        <v>1834</v>
      </c>
      <c r="B1519" s="49">
        <v>4.1674386870138429</v>
      </c>
      <c r="C1519" s="49">
        <v>4.0192388989986716</v>
      </c>
      <c r="D1519" s="49">
        <v>3.8946557551573102</v>
      </c>
      <c r="E1519" s="49">
        <v>3.7868677690425492</v>
      </c>
      <c r="F1519" s="49">
        <v>3.691601319518198</v>
      </c>
      <c r="G1519" s="49">
        <v>3.60601067015289</v>
      </c>
      <c r="H1519" s="49">
        <v>3.5281102176511498</v>
      </c>
      <c r="I1519" s="49">
        <v>3.4564622606698339</v>
      </c>
      <c r="J1519" s="49">
        <v>3.3899940281598502</v>
      </c>
      <c r="K1519" s="49">
        <v>3.327884839295471</v>
      </c>
      <c r="L1519" s="49">
        <v>3.2694935301733188</v>
      </c>
      <c r="M1519" s="49">
        <v>3.162613117595698</v>
      </c>
      <c r="N1519" s="49">
        <v>3.0695175081363479</v>
      </c>
      <c r="O1519" s="49">
        <v>2.9854295097087271</v>
      </c>
      <c r="P1519" s="49">
        <v>2.908346715314952</v>
      </c>
      <c r="Q1519" s="49">
        <v>2.8370293141466041</v>
      </c>
      <c r="R1519" s="49">
        <v>2.7710421782532748</v>
      </c>
      <c r="S1519" s="49">
        <v>2.708432618960944</v>
      </c>
      <c r="T1519" s="49">
        <v>2.6493290194048358</v>
      </c>
      <c r="U1519" s="49">
        <v>2.5939532011331998</v>
      </c>
      <c r="V1519" s="49">
        <v>2.5398584115977449</v>
      </c>
      <c r="W1519" s="49">
        <v>2.4792371800259261</v>
      </c>
      <c r="X1519" s="49">
        <v>2.421274811673757</v>
      </c>
      <c r="Y1519" s="49">
        <v>2.366888066016791</v>
      </c>
      <c r="Z1519" s="49">
        <v>2.3178969919526708</v>
      </c>
      <c r="AA1519" s="49">
        <v>2.2478312042446928</v>
      </c>
      <c r="AB1519" s="49">
        <v>2.1984905083473349</v>
      </c>
      <c r="AC1519" s="49">
        <v>2.1516197721291528</v>
      </c>
      <c r="AD1519" s="49">
        <v>2.1069096920896002</v>
      </c>
      <c r="AE1519" s="49">
        <v>2.064106504134434</v>
      </c>
      <c r="AF1519" s="50">
        <v>2.0229994613173932</v>
      </c>
    </row>
    <row r="1520" spans="1:32" hidden="1">
      <c r="A1520" s="49" t="s">
        <v>1835</v>
      </c>
      <c r="B1520" s="49">
        <v>5.1205159270280962</v>
      </c>
      <c r="C1520" s="49">
        <v>4.9357581471662746</v>
      </c>
      <c r="D1520" s="49">
        <v>4.7811275567944804</v>
      </c>
      <c r="E1520" s="49">
        <v>4.6479170457328696</v>
      </c>
      <c r="F1520" s="49">
        <v>4.5306717309414104</v>
      </c>
      <c r="G1520" s="49">
        <v>4.4257593485986471</v>
      </c>
      <c r="H1520" s="49">
        <v>4.3306455451240726</v>
      </c>
      <c r="I1520" s="49">
        <v>4.243495329362041</v>
      </c>
      <c r="J1520" s="49">
        <v>4.162939518832272</v>
      </c>
      <c r="K1520" s="49">
        <v>4.087930705661055</v>
      </c>
      <c r="L1520" s="49">
        <v>4.0176506210463891</v>
      </c>
      <c r="M1520" s="49">
        <v>3.8858734284376459</v>
      </c>
      <c r="N1520" s="49">
        <v>3.7716497265619902</v>
      </c>
      <c r="O1520" s="49">
        <v>3.6688838949409091</v>
      </c>
      <c r="P1520" s="49">
        <v>3.5750220351580468</v>
      </c>
      <c r="Q1520" s="49">
        <v>3.488483388606515</v>
      </c>
      <c r="R1520" s="49">
        <v>3.4087145501010481</v>
      </c>
      <c r="S1520" s="49">
        <v>3.3332231229992342</v>
      </c>
      <c r="T1520" s="49">
        <v>3.262174733826757</v>
      </c>
      <c r="U1520" s="49">
        <v>3.1958544691210218</v>
      </c>
      <c r="V1520" s="49">
        <v>3.131137264043713</v>
      </c>
      <c r="W1520" s="49">
        <v>3.057966405810665</v>
      </c>
      <c r="X1520" s="49">
        <v>2.98817524128867</v>
      </c>
      <c r="Y1520" s="49">
        <v>2.922938184413904</v>
      </c>
      <c r="Z1520" s="49">
        <v>2.8645858889464328</v>
      </c>
      <c r="AA1520" s="49">
        <v>2.7792614495286379</v>
      </c>
      <c r="AB1520" s="49">
        <v>2.7204302833302152</v>
      </c>
      <c r="AC1520" s="49">
        <v>2.6647470514479021</v>
      </c>
      <c r="AD1520" s="49">
        <v>2.611817988546342</v>
      </c>
      <c r="AE1520" s="49">
        <v>2.56132013190265</v>
      </c>
      <c r="AF1520" s="50">
        <v>2.5129853549955299</v>
      </c>
    </row>
    <row r="1521" spans="1:32" hidden="1">
      <c r="A1521" s="49" t="s">
        <v>1836</v>
      </c>
      <c r="B1521" s="49">
        <v>3.672705477794604</v>
      </c>
      <c r="C1521" s="49">
        <v>3.4882603315769809</v>
      </c>
      <c r="D1521" s="49">
        <v>3.3334088283801622</v>
      </c>
      <c r="E1521" s="49">
        <v>3.199521918773415</v>
      </c>
      <c r="F1521" s="49">
        <v>3.0811833471468559</v>
      </c>
      <c r="G1521" s="49">
        <v>2.9747932061169489</v>
      </c>
      <c r="H1521" s="49">
        <v>2.8778496993372911</v>
      </c>
      <c r="I1521" s="49">
        <v>2.788550830373437</v>
      </c>
      <c r="J1521" s="49">
        <v>2.705559950047586</v>
      </c>
      <c r="K1521" s="49">
        <v>2.6278609087492231</v>
      </c>
      <c r="L1521" s="49">
        <v>2.554664901066789</v>
      </c>
      <c r="M1521" s="49">
        <v>2.467517297343885</v>
      </c>
      <c r="N1521" s="49">
        <v>2.3867629701028821</v>
      </c>
      <c r="O1521" s="49">
        <v>2.310386231506925</v>
      </c>
      <c r="P1521" s="49">
        <v>2.237982227258112</v>
      </c>
      <c r="Q1521" s="49">
        <v>2.1682796863025651</v>
      </c>
      <c r="R1521" s="49">
        <v>2.100506575513883</v>
      </c>
      <c r="S1521" s="49">
        <v>2.036176572387947</v>
      </c>
      <c r="T1521" s="49">
        <v>1.9741392164576539</v>
      </c>
      <c r="U1521" s="49">
        <v>1.9145523210408131</v>
      </c>
      <c r="V1521" s="49">
        <v>1.856495506334612</v>
      </c>
      <c r="W1521" s="49">
        <v>1.7982333384498059</v>
      </c>
      <c r="X1521" s="49">
        <v>1.7408803839864819</v>
      </c>
      <c r="Y1521" s="49">
        <v>1.685751476124338</v>
      </c>
      <c r="Z1521" s="49">
        <v>1.637683601166616</v>
      </c>
      <c r="AA1521" s="49">
        <v>1.5602224889893701</v>
      </c>
      <c r="AB1521" s="49">
        <v>1.507280825221528</v>
      </c>
      <c r="AC1521" s="49">
        <v>1.4562961708415281</v>
      </c>
      <c r="AD1521" s="49">
        <v>1.407045096819612</v>
      </c>
      <c r="AE1521" s="49">
        <v>1.3593396838216549</v>
      </c>
      <c r="AF1521" s="50">
        <v>1.3130204299044681</v>
      </c>
    </row>
    <row r="1522" spans="1:32" hidden="1">
      <c r="A1522" s="49" t="s">
        <v>1837</v>
      </c>
      <c r="B1522" s="49">
        <v>5.9137320606279342</v>
      </c>
      <c r="C1522" s="49">
        <v>5.6328795729763481</v>
      </c>
      <c r="D1522" s="49">
        <v>5.3617261955274831</v>
      </c>
      <c r="E1522" s="49">
        <v>5.0969333558777601</v>
      </c>
      <c r="F1522" s="49">
        <v>4.8360297495216704</v>
      </c>
      <c r="G1522" s="49">
        <v>4.5770993501745494</v>
      </c>
      <c r="H1522" s="49">
        <v>4.3185930311446166</v>
      </c>
      <c r="I1522" s="49">
        <v>4.0592089479451197</v>
      </c>
      <c r="J1522" s="49">
        <v>3.7978131330232761</v>
      </c>
      <c r="K1522" s="49">
        <v>3.5333845702726099</v>
      </c>
      <c r="L1522" s="49">
        <v>3.2649756481614212</v>
      </c>
      <c r="M1522" s="49">
        <v>3.193449300593016</v>
      </c>
      <c r="N1522" s="49">
        <v>3.1361191474721548</v>
      </c>
      <c r="O1522" s="49">
        <v>3.0803649768122412</v>
      </c>
      <c r="P1522" s="49">
        <v>3.0262843928111218</v>
      </c>
      <c r="Q1522" s="49">
        <v>2.974324887802855</v>
      </c>
      <c r="R1522" s="49">
        <v>2.923107667836522</v>
      </c>
      <c r="S1522" s="49">
        <v>2.8728546890525362</v>
      </c>
      <c r="T1522" s="49">
        <v>2.8259619262375422</v>
      </c>
      <c r="U1522" s="49">
        <v>2.7785953483581198</v>
      </c>
      <c r="V1522" s="49">
        <v>2.7310341328840448</v>
      </c>
      <c r="W1522" s="49">
        <v>2.6888637936061661</v>
      </c>
      <c r="X1522" s="49">
        <v>2.6480670933485349</v>
      </c>
      <c r="Y1522" s="49">
        <v>2.6079048271143801</v>
      </c>
      <c r="Z1522" s="49">
        <v>2.5722198195114361</v>
      </c>
      <c r="AA1522" s="49">
        <v>2.5022795897244769</v>
      </c>
      <c r="AB1522" s="49">
        <v>2.4591684198524448</v>
      </c>
      <c r="AC1522" s="49">
        <v>2.417134281307149</v>
      </c>
      <c r="AD1522" s="49">
        <v>2.3760730881069412</v>
      </c>
      <c r="AE1522" s="49">
        <v>2.3358942109759728</v>
      </c>
      <c r="AF1522" s="50">
        <v>2.296518259991061</v>
      </c>
    </row>
    <row r="1523" spans="1:32" hidden="1">
      <c r="A1523" s="49" t="s">
        <v>1838</v>
      </c>
      <c r="B1523" s="49">
        <v>5.4433200082577793</v>
      </c>
      <c r="C1523" s="49">
        <v>5.1687267216883086</v>
      </c>
      <c r="D1523" s="49">
        <v>4.9153139959096306</v>
      </c>
      <c r="E1523" s="49">
        <v>4.6763269398785328</v>
      </c>
      <c r="F1523" s="49">
        <v>4.4474863671263316</v>
      </c>
      <c r="G1523" s="49">
        <v>4.2259005226093693</v>
      </c>
      <c r="H1523" s="49">
        <v>4.0095125909918963</v>
      </c>
      <c r="I1523" s="49">
        <v>3.796796344669509</v>
      </c>
      <c r="J1523" s="49">
        <v>3.5865774256746912</v>
      </c>
      <c r="K1523" s="49">
        <v>3.377922843571699</v>
      </c>
      <c r="L1523" s="49">
        <v>3.1700696633365242</v>
      </c>
      <c r="M1523" s="49">
        <v>3.0823217987439309</v>
      </c>
      <c r="N1523" s="49">
        <v>3.0059251210776101</v>
      </c>
      <c r="O1523" s="49">
        <v>2.9368411726573118</v>
      </c>
      <c r="P1523" s="49">
        <v>2.873400605058563</v>
      </c>
      <c r="Q1523" s="49">
        <v>2.8145791826925528</v>
      </c>
      <c r="R1523" s="49">
        <v>2.760045919586624</v>
      </c>
      <c r="S1523" s="49">
        <v>2.708125218708298</v>
      </c>
      <c r="T1523" s="49">
        <v>2.6589614900030361</v>
      </c>
      <c r="U1523" s="49">
        <v>2.612783395297011</v>
      </c>
      <c r="V1523" s="49">
        <v>2.5674440691326148</v>
      </c>
      <c r="W1523" s="49">
        <v>2.5159042673255292</v>
      </c>
      <c r="X1523" s="49">
        <v>2.466431157133127</v>
      </c>
      <c r="Y1523" s="49">
        <v>2.4198729154614518</v>
      </c>
      <c r="Z1523" s="49">
        <v>2.3779023511975521</v>
      </c>
      <c r="AA1523" s="49">
        <v>2.3166166458326418</v>
      </c>
      <c r="AB1523" s="49">
        <v>2.273776887801239</v>
      </c>
      <c r="AC1523" s="49">
        <v>2.232938418550662</v>
      </c>
      <c r="AD1523" s="49">
        <v>2.1938404436019181</v>
      </c>
      <c r="AE1523" s="49">
        <v>2.1562695628754631</v>
      </c>
      <c r="AF1523" s="50">
        <v>2.1200490431374939</v>
      </c>
    </row>
    <row r="1524" spans="1:32" hidden="1">
      <c r="A1524" s="49" t="s">
        <v>1839</v>
      </c>
      <c r="B1524" s="49">
        <v>6.223072634545983</v>
      </c>
      <c r="C1524" s="49">
        <v>5.9171489197564888</v>
      </c>
      <c r="D1524" s="49">
        <v>5.6381434200964993</v>
      </c>
      <c r="E1524" s="49">
        <v>5.3777874826475234</v>
      </c>
      <c r="F1524" s="49">
        <v>5.1308641789261102</v>
      </c>
      <c r="G1524" s="49">
        <v>4.8938676566875943</v>
      </c>
      <c r="H1524" s="49">
        <v>4.6643227954776076</v>
      </c>
      <c r="I1524" s="49">
        <v>4.4404106222172413</v>
      </c>
      <c r="J1524" s="49">
        <v>4.2207485143609</v>
      </c>
      <c r="K1524" s="49">
        <v>4.0042544435081444</v>
      </c>
      <c r="L1524" s="49">
        <v>3.79005950230008</v>
      </c>
      <c r="M1524" s="49">
        <v>3.6834980942086371</v>
      </c>
      <c r="N1524" s="49">
        <v>3.591319480361765</v>
      </c>
      <c r="O1524" s="49">
        <v>3.5084013927106601</v>
      </c>
      <c r="P1524" s="49">
        <v>3.432626949681262</v>
      </c>
      <c r="Q1524" s="49">
        <v>3.3626975256663871</v>
      </c>
      <c r="R1524" s="49">
        <v>3.2981940781132821</v>
      </c>
      <c r="S1524" s="49">
        <v>3.236990785147714</v>
      </c>
      <c r="T1524" s="49">
        <v>3.1792715683650621</v>
      </c>
      <c r="U1524" s="49">
        <v>3.1253273435659019</v>
      </c>
      <c r="V1524" s="49">
        <v>3.072433371883903</v>
      </c>
      <c r="W1524" s="49">
        <v>3.0116369642722232</v>
      </c>
      <c r="X1524" s="49">
        <v>2.95345145215498</v>
      </c>
      <c r="Y1524" s="49">
        <v>2.8989546844944059</v>
      </c>
      <c r="Z1524" s="49">
        <v>2.8502722017307338</v>
      </c>
      <c r="AA1524" s="49">
        <v>2.7770465686048849</v>
      </c>
      <c r="AB1524" s="49">
        <v>2.7272359802453101</v>
      </c>
      <c r="AC1524" s="49">
        <v>2.6799567465768028</v>
      </c>
      <c r="AD1524" s="49">
        <v>2.6348783125513049</v>
      </c>
      <c r="AE1524" s="49">
        <v>2.5917302171330072</v>
      </c>
      <c r="AF1524" s="50">
        <v>2.550288490091285</v>
      </c>
    </row>
    <row r="1525" spans="1:32" hidden="1">
      <c r="A1525" s="49" t="s">
        <v>1840</v>
      </c>
      <c r="B1525" s="49">
        <v>6.9754041378671596</v>
      </c>
      <c r="C1525" s="49">
        <v>6.5010669867925408</v>
      </c>
      <c r="D1525" s="49">
        <v>6.0609772862438884</v>
      </c>
      <c r="E1525" s="49">
        <v>5.6440389065424306</v>
      </c>
      <c r="F1525" s="49">
        <v>5.2432066927576511</v>
      </c>
      <c r="G1525" s="49">
        <v>4.8537288221079784</v>
      </c>
      <c r="H1525" s="49">
        <v>4.4722407748776112</v>
      </c>
      <c r="I1525" s="49">
        <v>4.096261692396598</v>
      </c>
      <c r="J1525" s="49">
        <v>3.723897157073083</v>
      </c>
      <c r="K1525" s="49">
        <v>3.3536550253339512</v>
      </c>
      <c r="L1525" s="49">
        <v>2.9843265725929111</v>
      </c>
      <c r="M1525" s="49">
        <v>2.904177849543057</v>
      </c>
      <c r="N1525" s="49">
        <v>2.8295034120305518</v>
      </c>
      <c r="O1525" s="49">
        <v>2.7584647707532581</v>
      </c>
      <c r="P1525" s="49">
        <v>2.690728021316708</v>
      </c>
      <c r="Q1525" s="49">
        <v>2.6251229951024748</v>
      </c>
      <c r="R1525" s="49">
        <v>2.5609395927647429</v>
      </c>
      <c r="S1525" s="49">
        <v>2.4996624409518509</v>
      </c>
      <c r="T1525" s="49">
        <v>2.4402170540911818</v>
      </c>
      <c r="U1525" s="49">
        <v>2.3827842583665002</v>
      </c>
      <c r="V1525" s="49">
        <v>2.326493673759249</v>
      </c>
      <c r="W1525" s="49">
        <v>2.269487159873838</v>
      </c>
      <c r="X1525" s="49">
        <v>2.2130928451670928</v>
      </c>
      <c r="Y1525" s="49">
        <v>2.1586263707935252</v>
      </c>
      <c r="Z1525" s="49">
        <v>2.1109355494799318</v>
      </c>
      <c r="AA1525" s="49">
        <v>2.0336465296526138</v>
      </c>
      <c r="AB1525" s="49">
        <v>1.9805384799374379</v>
      </c>
      <c r="AC1525" s="49">
        <v>1.929171169676559</v>
      </c>
      <c r="AD1525" s="49">
        <v>1.879345852869591</v>
      </c>
      <c r="AE1525" s="49">
        <v>1.8308959444206121</v>
      </c>
      <c r="AF1525" s="50">
        <v>1.7836805677114349</v>
      </c>
    </row>
    <row r="1526" spans="1:32" hidden="1">
      <c r="A1526" s="49" t="s">
        <v>1841</v>
      </c>
      <c r="B1526" s="49">
        <v>5.8563676132342577</v>
      </c>
      <c r="C1526" s="49">
        <v>5.6846664449915192</v>
      </c>
      <c r="D1526" s="49">
        <v>5.5326898297840641</v>
      </c>
      <c r="E1526" s="49">
        <v>5.3961142896772731</v>
      </c>
      <c r="F1526" s="49">
        <v>5.27187595438365</v>
      </c>
      <c r="G1526" s="49">
        <v>5.1577291083717487</v>
      </c>
      <c r="H1526" s="49">
        <v>5.0519815182028802</v>
      </c>
      <c r="I1526" s="49">
        <v>4.9533281721564002</v>
      </c>
      <c r="J1526" s="49">
        <v>4.8607427173454676</v>
      </c>
      <c r="K1526" s="49">
        <v>4.7734042168297721</v>
      </c>
      <c r="L1526" s="49">
        <v>4.6906463341930191</v>
      </c>
      <c r="M1526" s="49">
        <v>4.5667382066186004</v>
      </c>
      <c r="N1526" s="49">
        <v>4.4691587327344644</v>
      </c>
      <c r="O1526" s="49">
        <v>4.3750099583392021</v>
      </c>
      <c r="P1526" s="49">
        <v>4.2844335507443922</v>
      </c>
      <c r="Q1526" s="49">
        <v>4.1981950582909624</v>
      </c>
      <c r="R1526" s="49">
        <v>4.1137982191050959</v>
      </c>
      <c r="S1526" s="49">
        <v>4.031618465188032</v>
      </c>
      <c r="T1526" s="49">
        <v>3.9558799710644661</v>
      </c>
      <c r="U1526" s="49">
        <v>3.8797514157384141</v>
      </c>
      <c r="V1526" s="49">
        <v>3.803724543196572</v>
      </c>
      <c r="W1526" s="49">
        <v>3.737595408874038</v>
      </c>
      <c r="X1526" s="49">
        <v>3.6742628240015018</v>
      </c>
      <c r="Y1526" s="49">
        <v>3.6124098244938652</v>
      </c>
      <c r="Z1526" s="49">
        <v>3.5587330647890338</v>
      </c>
      <c r="AA1526" s="49">
        <v>3.445694084552231</v>
      </c>
      <c r="AB1526" s="49">
        <v>3.3798727311427941</v>
      </c>
      <c r="AC1526" s="49">
        <v>3.3162823561241299</v>
      </c>
      <c r="AD1526" s="49">
        <v>3.254724509241453</v>
      </c>
      <c r="AE1526" s="49">
        <v>3.1950259658681999</v>
      </c>
      <c r="AF1526" s="50">
        <v>3.1370345955128829</v>
      </c>
    </row>
    <row r="1527" spans="1:32" hidden="1">
      <c r="A1527" s="49" t="s">
        <v>1842</v>
      </c>
      <c r="B1527" s="49">
        <v>5.3978640872254484</v>
      </c>
      <c r="C1527" s="49">
        <v>5.2029050138619493</v>
      </c>
      <c r="D1527" s="49">
        <v>5.039785827340145</v>
      </c>
      <c r="E1527" s="49">
        <v>4.8993040342248424</v>
      </c>
      <c r="F1527" s="49">
        <v>4.7756944041958853</v>
      </c>
      <c r="G1527" s="49">
        <v>4.6651180243232346</v>
      </c>
      <c r="H1527" s="49">
        <v>4.5648963576401727</v>
      </c>
      <c r="I1527" s="49">
        <v>4.4730900198771044</v>
      </c>
      <c r="J1527" s="49">
        <v>4.3882519376295832</v>
      </c>
      <c r="K1527" s="49">
        <v>4.3092751194456662</v>
      </c>
      <c r="L1527" s="49">
        <v>4.2352947497762061</v>
      </c>
      <c r="M1527" s="49">
        <v>4.0963332962647137</v>
      </c>
      <c r="N1527" s="49">
        <v>3.9759218476532432</v>
      </c>
      <c r="O1527" s="49">
        <v>3.867618895595045</v>
      </c>
      <c r="P1527" s="49">
        <v>3.768725875267398</v>
      </c>
      <c r="Q1527" s="49">
        <v>3.6775725804592301</v>
      </c>
      <c r="R1527" s="49">
        <v>3.5935746099427139</v>
      </c>
      <c r="S1527" s="49">
        <v>3.514097800226808</v>
      </c>
      <c r="T1527" s="49">
        <v>3.4393175678908672</v>
      </c>
      <c r="U1527" s="49">
        <v>3.3695356403071561</v>
      </c>
      <c r="V1527" s="49">
        <v>3.3014486183581631</v>
      </c>
      <c r="W1527" s="49">
        <v>3.2244195593195681</v>
      </c>
      <c r="X1527" s="49">
        <v>3.150959291511076</v>
      </c>
      <c r="Y1527" s="49">
        <v>3.0823092591299792</v>
      </c>
      <c r="Z1527" s="49">
        <v>3.0209331248709419</v>
      </c>
      <c r="AA1527" s="49">
        <v>2.9310401034671658</v>
      </c>
      <c r="AB1527" s="49">
        <v>2.869149607880213</v>
      </c>
      <c r="AC1527" s="49">
        <v>2.8105825671659068</v>
      </c>
      <c r="AD1527" s="49">
        <v>2.7549226596895711</v>
      </c>
      <c r="AE1527" s="49">
        <v>2.701828426592439</v>
      </c>
      <c r="AF1527" s="50">
        <v>2.6510163897205739</v>
      </c>
    </row>
    <row r="1528" spans="1:32" hidden="1">
      <c r="A1528" s="49" t="s">
        <v>1843</v>
      </c>
      <c r="B1528" s="49">
        <v>7.4979859885611262</v>
      </c>
      <c r="C1528" s="49">
        <v>7.2237668488995546</v>
      </c>
      <c r="D1528" s="49">
        <v>6.9951960109014051</v>
      </c>
      <c r="E1528" s="49">
        <v>6.7990731200821317</v>
      </c>
      <c r="F1528" s="49">
        <v>6.6271284033063917</v>
      </c>
      <c r="G1528" s="49">
        <v>6.4738552923830754</v>
      </c>
      <c r="H1528" s="49">
        <v>6.3354117192363697</v>
      </c>
      <c r="I1528" s="49">
        <v>6.2090158921166001</v>
      </c>
      <c r="J1528" s="49">
        <v>6.092592213296756</v>
      </c>
      <c r="K1528" s="49">
        <v>5.9845529142913874</v>
      </c>
      <c r="L1528" s="49">
        <v>5.8836576145178077</v>
      </c>
      <c r="M1528" s="49">
        <v>5.6900799844021019</v>
      </c>
      <c r="N1528" s="49">
        <v>5.5230526715797126</v>
      </c>
      <c r="O1528" s="49">
        <v>5.373337392369347</v>
      </c>
      <c r="P1528" s="49">
        <v>5.2370646343370826</v>
      </c>
      <c r="Q1528" s="49">
        <v>5.1118398527183979</v>
      </c>
      <c r="R1528" s="49">
        <v>4.9968260169309753</v>
      </c>
      <c r="S1528" s="49">
        <v>4.8882453668630692</v>
      </c>
      <c r="T1528" s="49">
        <v>4.7863506407326568</v>
      </c>
      <c r="U1528" s="49">
        <v>4.6915757973064967</v>
      </c>
      <c r="V1528" s="49">
        <v>4.5991825017788477</v>
      </c>
      <c r="W1528" s="49">
        <v>4.4938787865312069</v>
      </c>
      <c r="X1528" s="49">
        <v>4.3936548876322634</v>
      </c>
      <c r="Y1528" s="49">
        <v>4.3002936205436599</v>
      </c>
      <c r="Z1528" s="49">
        <v>4.2173321748508394</v>
      </c>
      <c r="AA1528" s="49">
        <v>4.0934081338099384</v>
      </c>
      <c r="AB1528" s="49">
        <v>4.0096326565271854</v>
      </c>
      <c r="AC1528" s="49">
        <v>3.9305912875588489</v>
      </c>
      <c r="AD1528" s="49">
        <v>3.8556877487515679</v>
      </c>
      <c r="AE1528" s="49">
        <v>3.7844330789258689</v>
      </c>
      <c r="AF1528" s="50">
        <v>3.7164214301225051</v>
      </c>
    </row>
    <row r="1529" spans="1:32" hidden="1">
      <c r="A1529" s="49" t="s">
        <v>1844</v>
      </c>
      <c r="B1529" s="49">
        <v>5.2695126248959809</v>
      </c>
      <c r="C1529" s="49">
        <v>4.9878108247451403</v>
      </c>
      <c r="D1529" s="49">
        <v>4.7536790096115089</v>
      </c>
      <c r="E1529" s="49">
        <v>4.5531926199046362</v>
      </c>
      <c r="F1529" s="49">
        <v>4.3776098200652473</v>
      </c>
      <c r="G1529" s="49">
        <v>4.221119536319395</v>
      </c>
      <c r="H1529" s="49">
        <v>4.0796829740640828</v>
      </c>
      <c r="I1529" s="49">
        <v>3.9503910360126659</v>
      </c>
      <c r="J1529" s="49">
        <v>3.8310860141999181</v>
      </c>
      <c r="K1529" s="49">
        <v>3.72012782133213</v>
      </c>
      <c r="L1529" s="49">
        <v>3.6162436188158029</v>
      </c>
      <c r="M1529" s="49">
        <v>3.4911328894667699</v>
      </c>
      <c r="N1529" s="49">
        <v>3.3759999035385371</v>
      </c>
      <c r="O1529" s="49">
        <v>3.2676612021798568</v>
      </c>
      <c r="P1529" s="49">
        <v>3.1654798262804769</v>
      </c>
      <c r="Q1529" s="49">
        <v>3.0674482045461691</v>
      </c>
      <c r="R1529" s="49">
        <v>2.972347762694838</v>
      </c>
      <c r="S1529" s="49">
        <v>2.8825752966190512</v>
      </c>
      <c r="T1529" s="49">
        <v>2.796313573729559</v>
      </c>
      <c r="U1529" s="49">
        <v>2.713814654011367</v>
      </c>
      <c r="V1529" s="49">
        <v>2.6336246197036108</v>
      </c>
      <c r="W1529" s="49">
        <v>2.5527953538950658</v>
      </c>
      <c r="X1529" s="49">
        <v>2.4733572694836279</v>
      </c>
      <c r="Y1529" s="49">
        <v>2.3974026890315798</v>
      </c>
      <c r="Z1529" s="49">
        <v>2.3326358097629041</v>
      </c>
      <c r="AA1529" s="49">
        <v>2.2210527114595502</v>
      </c>
      <c r="AB1529" s="49">
        <v>2.148426748654729</v>
      </c>
      <c r="AC1529" s="49">
        <v>2.0788892116397828</v>
      </c>
      <c r="AD1529" s="49">
        <v>2.012094413336265</v>
      </c>
      <c r="AE1529" s="49">
        <v>1.9477518983109741</v>
      </c>
      <c r="AF1529" s="50">
        <v>1.88561540585962</v>
      </c>
    </row>
    <row r="1530" spans="1:32" hidden="1">
      <c r="A1530" s="49" t="s">
        <v>1845</v>
      </c>
      <c r="B1530" s="49">
        <v>7.5480276210304682</v>
      </c>
      <c r="C1530" s="49">
        <v>7.2103965788857476</v>
      </c>
      <c r="D1530" s="49">
        <v>6.8892034410788776</v>
      </c>
      <c r="E1530" s="49">
        <v>6.5797740169871712</v>
      </c>
      <c r="F1530" s="49">
        <v>6.2787090137367629</v>
      </c>
      <c r="G1530" s="49">
        <v>5.9834318475535673</v>
      </c>
      <c r="H1530" s="49">
        <v>5.6919165602052608</v>
      </c>
      <c r="I1530" s="49">
        <v>5.4025160122907199</v>
      </c>
      <c r="J1530" s="49">
        <v>5.1138488359047987</v>
      </c>
      <c r="K1530" s="49">
        <v>4.8247222979188793</v>
      </c>
      <c r="L1530" s="49">
        <v>4.5340778861231019</v>
      </c>
      <c r="M1530" s="49">
        <v>4.4338385157203426</v>
      </c>
      <c r="N1530" s="49">
        <v>4.3559653939832774</v>
      </c>
      <c r="O1530" s="49">
        <v>4.2805526880369174</v>
      </c>
      <c r="P1530" s="49">
        <v>4.207758189364128</v>
      </c>
      <c r="Q1530" s="49">
        <v>4.1382933664291821</v>
      </c>
      <c r="R1530" s="49">
        <v>4.0699815444343814</v>
      </c>
      <c r="S1530" s="49">
        <v>4.0031757568629622</v>
      </c>
      <c r="T1530" s="49">
        <v>3.941673022169649</v>
      </c>
      <c r="U1530" s="49">
        <v>3.8794058710084429</v>
      </c>
      <c r="V1530" s="49">
        <v>3.8168157480874898</v>
      </c>
      <c r="W1530" s="49">
        <v>3.762576141805936</v>
      </c>
      <c r="X1530" s="49">
        <v>3.7105207837381342</v>
      </c>
      <c r="Y1530" s="49">
        <v>3.6594796529179332</v>
      </c>
      <c r="Z1530" s="49">
        <v>3.615560550223949</v>
      </c>
      <c r="AA1530" s="49">
        <v>3.5171997509998332</v>
      </c>
      <c r="AB1530" s="49">
        <v>3.4614707470524229</v>
      </c>
      <c r="AC1530" s="49">
        <v>3.4074595252440849</v>
      </c>
      <c r="AD1530" s="49">
        <v>3.355003528933949</v>
      </c>
      <c r="AE1530" s="49">
        <v>3.3039613197605129</v>
      </c>
      <c r="AF1530" s="50">
        <v>3.2542090970817852</v>
      </c>
    </row>
    <row r="1531" spans="1:32" hidden="1">
      <c r="A1531" s="49" t="s">
        <v>1846</v>
      </c>
      <c r="B1531" s="49">
        <v>6.5222401065892912</v>
      </c>
      <c r="C1531" s="49">
        <v>6.2021979811237546</v>
      </c>
      <c r="D1531" s="49">
        <v>5.9106329017945498</v>
      </c>
      <c r="E1531" s="49">
        <v>5.6388339445967031</v>
      </c>
      <c r="F1531" s="49">
        <v>5.3813075546310793</v>
      </c>
      <c r="G1531" s="49">
        <v>5.1343642256984161</v>
      </c>
      <c r="H1531" s="49">
        <v>4.8954013046429736</v>
      </c>
      <c r="I1531" s="49">
        <v>4.6625081377289614</v>
      </c>
      <c r="J1531" s="49">
        <v>4.434234396941795</v>
      </c>
      <c r="K1531" s="49">
        <v>4.20944700266101</v>
      </c>
      <c r="L1531" s="49">
        <v>3.9872379472200721</v>
      </c>
      <c r="M1531" s="49">
        <v>3.8749803513098202</v>
      </c>
      <c r="N1531" s="49">
        <v>3.7779270891457259</v>
      </c>
      <c r="O1531" s="49">
        <v>3.6906632001800568</v>
      </c>
      <c r="P1531" s="49">
        <v>3.6109510223146271</v>
      </c>
      <c r="Q1531" s="49">
        <v>3.5374179057201678</v>
      </c>
      <c r="R1531" s="49">
        <v>3.4696211585542209</v>
      </c>
      <c r="S1531" s="49">
        <v>3.4053132397414259</v>
      </c>
      <c r="T1531" s="49">
        <v>3.3446888658634522</v>
      </c>
      <c r="U1531" s="49">
        <v>3.2880559164269809</v>
      </c>
      <c r="V1531" s="49">
        <v>3.232533219941025</v>
      </c>
      <c r="W1531" s="49">
        <v>3.168635775864288</v>
      </c>
      <c r="X1531" s="49">
        <v>3.107497978237439</v>
      </c>
      <c r="Y1531" s="49">
        <v>3.050259456449198</v>
      </c>
      <c r="Z1531" s="49">
        <v>2.9991676091726189</v>
      </c>
      <c r="AA1531" s="49">
        <v>2.9221219109898549</v>
      </c>
      <c r="AB1531" s="49">
        <v>2.869834264764155</v>
      </c>
      <c r="AC1531" s="49">
        <v>2.8202215289990931</v>
      </c>
      <c r="AD1531" s="49">
        <v>2.772934048714824</v>
      </c>
      <c r="AE1531" s="49">
        <v>2.7276857334807678</v>
      </c>
      <c r="AF1531" s="50">
        <v>2.684239668781176</v>
      </c>
    </row>
    <row r="1532" spans="1:32" hidden="1">
      <c r="A1532" s="49" t="s">
        <v>1847</v>
      </c>
      <c r="B1532" s="49">
        <v>8.4439948705590631</v>
      </c>
      <c r="C1532" s="49">
        <v>8.0441922068637464</v>
      </c>
      <c r="D1532" s="49">
        <v>7.6848553879459676</v>
      </c>
      <c r="E1532" s="49">
        <v>7.3537838543866592</v>
      </c>
      <c r="F1532" s="49">
        <v>7.0432943942798536</v>
      </c>
      <c r="G1532" s="49">
        <v>6.7482366923134514</v>
      </c>
      <c r="H1532" s="49">
        <v>6.464986490886993</v>
      </c>
      <c r="I1532" s="49">
        <v>6.1908913812499407</v>
      </c>
      <c r="J1532" s="49">
        <v>5.9239457039012668</v>
      </c>
      <c r="K1532" s="49">
        <v>5.66258982738292</v>
      </c>
      <c r="L1532" s="49">
        <v>5.4055808788161128</v>
      </c>
      <c r="M1532" s="49">
        <v>5.2512334063637409</v>
      </c>
      <c r="N1532" s="49">
        <v>5.1185609520298518</v>
      </c>
      <c r="O1532" s="49">
        <v>4.9998371097765633</v>
      </c>
      <c r="P1532" s="49">
        <v>4.8918694192657446</v>
      </c>
      <c r="Q1532" s="49">
        <v>4.7926996901957022</v>
      </c>
      <c r="R1532" s="49">
        <v>4.7016968717465826</v>
      </c>
      <c r="S1532" s="49">
        <v>4.6156536577157512</v>
      </c>
      <c r="T1532" s="49">
        <v>4.5348484852280944</v>
      </c>
      <c r="U1532" s="49">
        <v>4.459721356271757</v>
      </c>
      <c r="V1532" s="49">
        <v>4.386159990660385</v>
      </c>
      <c r="W1532" s="49">
        <v>4.3006259243684744</v>
      </c>
      <c r="X1532" s="49">
        <v>4.2190145989106176</v>
      </c>
      <c r="Y1532" s="49">
        <v>4.1429541539519397</v>
      </c>
      <c r="Z1532" s="49">
        <v>4.0756550616507541</v>
      </c>
      <c r="AA1532" s="49">
        <v>3.971278474494766</v>
      </c>
      <c r="AB1532" s="49">
        <v>3.9022401983296762</v>
      </c>
      <c r="AC1532" s="49">
        <v>3.8370079590520692</v>
      </c>
      <c r="AD1532" s="49">
        <v>3.7750832649784312</v>
      </c>
      <c r="AE1532" s="49">
        <v>3.7160582727673179</v>
      </c>
      <c r="AF1532" s="50">
        <v>3.6595952666174192</v>
      </c>
    </row>
    <row r="1533" spans="1:32" hidden="1">
      <c r="A1533" s="49" t="s">
        <v>1848</v>
      </c>
      <c r="B1533" s="49">
        <v>9.0467405906000025</v>
      </c>
      <c r="C1533" s="49">
        <v>8.430061965907214</v>
      </c>
      <c r="D1533" s="49">
        <v>7.8639627304232977</v>
      </c>
      <c r="E1533" s="49">
        <v>7.3325530441167448</v>
      </c>
      <c r="F1533" s="49">
        <v>6.8257774333077057</v>
      </c>
      <c r="G1533" s="49">
        <v>6.3368835874278684</v>
      </c>
      <c r="H1533" s="49">
        <v>5.8611181582836931</v>
      </c>
      <c r="I1533" s="49">
        <v>5.3950021564735717</v>
      </c>
      <c r="J1533" s="49">
        <v>4.9359036014961726</v>
      </c>
      <c r="K1533" s="49">
        <v>4.4817729352161599</v>
      </c>
      <c r="L1533" s="49">
        <v>4.0309724499144624</v>
      </c>
      <c r="M1533" s="49">
        <v>3.91918812926319</v>
      </c>
      <c r="N1533" s="49">
        <v>3.815784388323793</v>
      </c>
      <c r="O1533" s="49">
        <v>3.717932595999192</v>
      </c>
      <c r="P1533" s="49">
        <v>3.625119050196234</v>
      </c>
      <c r="Q1533" s="49">
        <v>3.5355435240931392</v>
      </c>
      <c r="R1533" s="49">
        <v>3.448113680606355</v>
      </c>
      <c r="S1533" s="49">
        <v>3.3651136123977392</v>
      </c>
      <c r="T1533" s="49">
        <v>3.2848903876092508</v>
      </c>
      <c r="U1533" s="49">
        <v>3.2077222841907131</v>
      </c>
      <c r="V1533" s="49">
        <v>3.1322704629179232</v>
      </c>
      <c r="W1533" s="49">
        <v>3.0556844630972639</v>
      </c>
      <c r="X1533" s="49">
        <v>2.9799993446725961</v>
      </c>
      <c r="Y1533" s="49">
        <v>2.9072388682653592</v>
      </c>
      <c r="Z1533" s="49">
        <v>2.8448591253933859</v>
      </c>
      <c r="AA1533" s="49">
        <v>2.73691635222472</v>
      </c>
      <c r="AB1533" s="49">
        <v>2.666125036458713</v>
      </c>
      <c r="AC1533" s="49">
        <v>2.5979706967657701</v>
      </c>
      <c r="AD1533" s="49">
        <v>2.5321475959620372</v>
      </c>
      <c r="AE1533" s="49">
        <v>2.4683994999764929</v>
      </c>
      <c r="AF1533" s="50">
        <v>2.4065097460217788</v>
      </c>
    </row>
    <row r="1534" spans="1:32" hidden="1">
      <c r="A1534" s="49" t="s">
        <v>1849</v>
      </c>
      <c r="B1534" s="49">
        <v>3.5486143976598461</v>
      </c>
      <c r="C1534" s="49">
        <v>3.4457720859429921</v>
      </c>
      <c r="D1534" s="49">
        <v>3.3543375326065781</v>
      </c>
      <c r="E1534" s="49">
        <v>3.2718115450622931</v>
      </c>
      <c r="F1534" s="49">
        <v>3.1964229645573039</v>
      </c>
      <c r="G1534" s="49">
        <v>3.126873525825705</v>
      </c>
      <c r="H1534" s="49">
        <v>3.06218488484217</v>
      </c>
      <c r="I1534" s="49">
        <v>3.0016025237608641</v>
      </c>
      <c r="J1534" s="49">
        <v>2.9445330025484959</v>
      </c>
      <c r="K1534" s="49">
        <v>2.8905016244052488</v>
      </c>
      <c r="L1534" s="49">
        <v>2.8391230637279619</v>
      </c>
      <c r="M1534" s="49">
        <v>2.763703019537461</v>
      </c>
      <c r="N1534" s="49">
        <v>2.703489366672033</v>
      </c>
      <c r="O1534" s="49">
        <v>2.645273967713146</v>
      </c>
      <c r="P1534" s="49">
        <v>2.5891363530229841</v>
      </c>
      <c r="Q1534" s="49">
        <v>2.535515110302577</v>
      </c>
      <c r="R1534" s="49">
        <v>2.482970815227751</v>
      </c>
      <c r="S1534" s="49">
        <v>2.4317182691546888</v>
      </c>
      <c r="T1534" s="49">
        <v>2.3841855389748829</v>
      </c>
      <c r="U1534" s="49">
        <v>2.3364409195290419</v>
      </c>
      <c r="V1534" s="49">
        <v>2.2887671477887839</v>
      </c>
      <c r="W1534" s="49">
        <v>2.24698900844469</v>
      </c>
      <c r="X1534" s="49">
        <v>2.2067979263234481</v>
      </c>
      <c r="Y1534" s="49">
        <v>2.167435024230929</v>
      </c>
      <c r="Z1534" s="49">
        <v>2.13273885731769</v>
      </c>
      <c r="AA1534" s="49">
        <v>2.063988451784796</v>
      </c>
      <c r="AB1534" s="49">
        <v>2.0222967908230451</v>
      </c>
      <c r="AC1534" s="49">
        <v>1.981860773093246</v>
      </c>
      <c r="AD1534" s="49">
        <v>1.942563933739939</v>
      </c>
      <c r="AE1534" s="49">
        <v>1.904304408064295</v>
      </c>
      <c r="AF1534" s="50">
        <v>1.866992534967939</v>
      </c>
    </row>
    <row r="1535" spans="1:32" hidden="1">
      <c r="A1535" s="49" t="s">
        <v>1850</v>
      </c>
      <c r="B1535" s="49">
        <v>4.6515649458019199</v>
      </c>
      <c r="C1535" s="49">
        <v>4.5166872904350104</v>
      </c>
      <c r="D1535" s="49">
        <v>4.3968009958637158</v>
      </c>
      <c r="E1535" s="49">
        <v>4.2886199199720174</v>
      </c>
      <c r="F1535" s="49">
        <v>4.1898151589916646</v>
      </c>
      <c r="G1535" s="49">
        <v>4.0986795906949904</v>
      </c>
      <c r="H1535" s="49">
        <v>4.0139267453606493</v>
      </c>
      <c r="I1535" s="49">
        <v>3.934564457930636</v>
      </c>
      <c r="J1535" s="49">
        <v>3.8598123642356619</v>
      </c>
      <c r="K1535" s="49">
        <v>3.7890462374003402</v>
      </c>
      <c r="L1535" s="49">
        <v>3.721759367629689</v>
      </c>
      <c r="M1535" s="49">
        <v>3.6229501670712052</v>
      </c>
      <c r="N1535" s="49">
        <v>3.544106710487033</v>
      </c>
      <c r="O1535" s="49">
        <v>3.4678829150648438</v>
      </c>
      <c r="P1535" s="49">
        <v>3.3943831815923522</v>
      </c>
      <c r="Q1535" s="49">
        <v>3.3241834192089419</v>
      </c>
      <c r="R1535" s="49">
        <v>3.2553933041116019</v>
      </c>
      <c r="S1535" s="49">
        <v>3.1882948956206221</v>
      </c>
      <c r="T1535" s="49">
        <v>3.1260766169036298</v>
      </c>
      <c r="U1535" s="49">
        <v>3.0635754039440299</v>
      </c>
      <c r="V1535" s="49">
        <v>3.001162566164683</v>
      </c>
      <c r="W1535" s="49">
        <v>2.946454586346777</v>
      </c>
      <c r="X1535" s="49">
        <v>2.8938343302507121</v>
      </c>
      <c r="Y1535" s="49">
        <v>2.8423054898437319</v>
      </c>
      <c r="Z1535" s="49">
        <v>2.7969095630506962</v>
      </c>
      <c r="AA1535" s="49">
        <v>2.7067918707011129</v>
      </c>
      <c r="AB1535" s="49">
        <v>2.6522150932513662</v>
      </c>
      <c r="AC1535" s="49">
        <v>2.5992915077184739</v>
      </c>
      <c r="AD1535" s="49">
        <v>2.5478684290584388</v>
      </c>
      <c r="AE1535" s="49">
        <v>2.4978123376693491</v>
      </c>
      <c r="AF1535" s="50">
        <v>2.4490057344712808</v>
      </c>
    </row>
    <row r="1536" spans="1:32" hidden="1">
      <c r="A1536" s="49" t="s">
        <v>1851</v>
      </c>
      <c r="B1536" s="49">
        <v>4.1690106025823752</v>
      </c>
      <c r="C1536" s="49">
        <v>4.0197544794510884</v>
      </c>
      <c r="D1536" s="49">
        <v>3.894539749777961</v>
      </c>
      <c r="E1536" s="49">
        <v>3.786420542382674</v>
      </c>
      <c r="F1536" s="49">
        <v>3.691045345287431</v>
      </c>
      <c r="G1536" s="49">
        <v>3.6055165823691722</v>
      </c>
      <c r="H1536" s="49">
        <v>3.5278125002769212</v>
      </c>
      <c r="I1536" s="49">
        <v>3.4564692398350729</v>
      </c>
      <c r="J1536" s="49">
        <v>3.390394526110883</v>
      </c>
      <c r="K1536" s="49">
        <v>3.3287527699032569</v>
      </c>
      <c r="L1536" s="49">
        <v>3.270891170744695</v>
      </c>
      <c r="M1536" s="49">
        <v>3.1637919286175848</v>
      </c>
      <c r="N1536" s="49">
        <v>3.0707156197850241</v>
      </c>
      <c r="O1536" s="49">
        <v>2.9867994502591091</v>
      </c>
      <c r="P1536" s="49">
        <v>2.91000589701747</v>
      </c>
      <c r="Q1536" s="49">
        <v>2.8390737189247401</v>
      </c>
      <c r="R1536" s="49">
        <v>2.7735612195909409</v>
      </c>
      <c r="S1536" s="49">
        <v>2.7114798921575209</v>
      </c>
      <c r="T1536" s="49">
        <v>2.6529616234530451</v>
      </c>
      <c r="U1536" s="49">
        <v>2.5982336078539858</v>
      </c>
      <c r="V1536" s="49">
        <v>2.544802601920678</v>
      </c>
      <c r="W1536" s="49">
        <v>2.4846804844387109</v>
      </c>
      <c r="X1536" s="49">
        <v>2.4272615437475431</v>
      </c>
      <c r="Y1536" s="49">
        <v>2.3734815509618712</v>
      </c>
      <c r="Z1536" s="49">
        <v>2.3251979263039728</v>
      </c>
      <c r="AA1536" s="49">
        <v>2.255412870709617</v>
      </c>
      <c r="AB1536" s="49">
        <v>2.2067596244657581</v>
      </c>
      <c r="AC1536" s="49">
        <v>2.1606208986577649</v>
      </c>
      <c r="AD1536" s="49">
        <v>2.1166819808606538</v>
      </c>
      <c r="AE1536" s="49">
        <v>2.0746847095109731</v>
      </c>
      <c r="AF1536" s="50">
        <v>2.0344147224977021</v>
      </c>
    </row>
    <row r="1537" spans="1:32" hidden="1">
      <c r="A1537" s="49" t="s">
        <v>1852</v>
      </c>
      <c r="B1537" s="49">
        <v>5.2840989557776439</v>
      </c>
      <c r="C1537" s="49">
        <v>5.0922379602515546</v>
      </c>
      <c r="D1537" s="49">
        <v>4.9319680104047139</v>
      </c>
      <c r="E1537" s="49">
        <v>4.7941561859027111</v>
      </c>
      <c r="F1537" s="49">
        <v>4.6730808480084898</v>
      </c>
      <c r="G1537" s="49">
        <v>4.564932118249251</v>
      </c>
      <c r="H1537" s="49">
        <v>4.4670517272142822</v>
      </c>
      <c r="I1537" s="49">
        <v>4.3775149749620246</v>
      </c>
      <c r="J1537" s="49">
        <v>4.2948857545009087</v>
      </c>
      <c r="K1537" s="49">
        <v>4.2180654730075577</v>
      </c>
      <c r="L1537" s="49">
        <v>4.1461958853436887</v>
      </c>
      <c r="M1537" s="49">
        <v>4.0100108656903446</v>
      </c>
      <c r="N1537" s="49">
        <v>3.8922151811628898</v>
      </c>
      <c r="O1537" s="49">
        <v>3.7864165576912501</v>
      </c>
      <c r="P1537" s="49">
        <v>3.6899370725187688</v>
      </c>
      <c r="Q1537" s="49">
        <v>3.6011193419742988</v>
      </c>
      <c r="R1537" s="49">
        <v>3.519383439902501</v>
      </c>
      <c r="S1537" s="49">
        <v>3.4421156827138502</v>
      </c>
      <c r="T1537" s="49">
        <v>3.3694901859458848</v>
      </c>
      <c r="U1537" s="49">
        <v>3.3018063677740441</v>
      </c>
      <c r="V1537" s="49">
        <v>3.235786770333549</v>
      </c>
      <c r="W1537" s="49">
        <v>3.1608682772957382</v>
      </c>
      <c r="X1537" s="49">
        <v>3.0894835241004852</v>
      </c>
      <c r="Y1537" s="49">
        <v>3.0228652379577139</v>
      </c>
      <c r="Z1537" s="49">
        <v>2.9634594636811218</v>
      </c>
      <c r="AA1537" s="49">
        <v>2.8757454236937541</v>
      </c>
      <c r="AB1537" s="49">
        <v>2.81581662037242</v>
      </c>
      <c r="AC1537" s="49">
        <v>2.7591815508807369</v>
      </c>
      <c r="AD1537" s="49">
        <v>2.7054276807812898</v>
      </c>
      <c r="AE1537" s="49">
        <v>2.6542166872221831</v>
      </c>
      <c r="AF1537" s="50">
        <v>2.6052677225857082</v>
      </c>
    </row>
    <row r="1538" spans="1:32" hidden="1">
      <c r="A1538" s="49" t="s">
        <v>1853</v>
      </c>
      <c r="B1538" s="49">
        <v>4.6190380637930026</v>
      </c>
      <c r="C1538" s="49">
        <v>4.3863094846591171</v>
      </c>
      <c r="D1538" s="49">
        <v>4.1911502500613436</v>
      </c>
      <c r="E1538" s="49">
        <v>4.0225853160794482</v>
      </c>
      <c r="F1538" s="49">
        <v>3.8737249721941058</v>
      </c>
      <c r="G1538" s="49">
        <v>3.7399895361232711</v>
      </c>
      <c r="H1538" s="49">
        <v>3.61819613337464</v>
      </c>
      <c r="I1538" s="49">
        <v>3.5060521862841418</v>
      </c>
      <c r="J1538" s="49">
        <v>3.4018572328292418</v>
      </c>
      <c r="K1538" s="49">
        <v>3.304318681787402</v>
      </c>
      <c r="L1538" s="49">
        <v>3.212433304012126</v>
      </c>
      <c r="M1538" s="49">
        <v>3.1028766099513332</v>
      </c>
      <c r="N1538" s="49">
        <v>3.0013417390016559</v>
      </c>
      <c r="O1538" s="49">
        <v>2.9053005266527112</v>
      </c>
      <c r="P1538" s="49">
        <v>2.8142453270911019</v>
      </c>
      <c r="Q1538" s="49">
        <v>2.7265815601919758</v>
      </c>
      <c r="R1538" s="49">
        <v>2.6413408183018552</v>
      </c>
      <c r="S1538" s="49">
        <v>2.5604220980241279</v>
      </c>
      <c r="T1538" s="49">
        <v>2.4823822576739931</v>
      </c>
      <c r="U1538" s="49">
        <v>2.4074193693131498</v>
      </c>
      <c r="V1538" s="49">
        <v>2.3343788251202748</v>
      </c>
      <c r="W1538" s="49">
        <v>2.2610022703808119</v>
      </c>
      <c r="X1538" s="49">
        <v>2.188800211473755</v>
      </c>
      <c r="Y1538" s="49">
        <v>2.1194276864566719</v>
      </c>
      <c r="Z1538" s="49">
        <v>2.0589789773960909</v>
      </c>
      <c r="AA1538" s="49">
        <v>1.961548952318408</v>
      </c>
      <c r="AB1538" s="49">
        <v>1.8950205516391561</v>
      </c>
      <c r="AC1538" s="49">
        <v>1.8309982638343441</v>
      </c>
      <c r="AD1538" s="49">
        <v>1.769205283452477</v>
      </c>
      <c r="AE1538" s="49">
        <v>1.7094088816408319</v>
      </c>
      <c r="AF1538" s="50">
        <v>1.6514116030701289</v>
      </c>
    </row>
    <row r="1539" spans="1:32" hidden="1">
      <c r="A1539" s="49" t="s">
        <v>1854</v>
      </c>
      <c r="B1539" s="49">
        <v>4.8788945572765767</v>
      </c>
      <c r="C1539" s="49">
        <v>4.6543647767093104</v>
      </c>
      <c r="D1539" s="49">
        <v>4.4392320416139501</v>
      </c>
      <c r="E1539" s="49">
        <v>4.2306240417963243</v>
      </c>
      <c r="F1539" s="49">
        <v>4.0264382192982797</v>
      </c>
      <c r="G1539" s="49">
        <v>3.8250674880919839</v>
      </c>
      <c r="H1539" s="49">
        <v>3.6252350190155962</v>
      </c>
      <c r="I1539" s="49">
        <v>3.425889735069175</v>
      </c>
      <c r="J1539" s="49">
        <v>3.2261373624224232</v>
      </c>
      <c r="K1539" s="49">
        <v>3.0251931883394838</v>
      </c>
      <c r="L1539" s="49">
        <v>2.8223485278281899</v>
      </c>
      <c r="M1539" s="49">
        <v>2.760219647606986</v>
      </c>
      <c r="N1539" s="49">
        <v>2.7112745837054808</v>
      </c>
      <c r="O1539" s="49">
        <v>2.6637819413808952</v>
      </c>
      <c r="P1539" s="49">
        <v>2.6178331204652419</v>
      </c>
      <c r="Q1539" s="49">
        <v>2.573845061496316</v>
      </c>
      <c r="R1539" s="49">
        <v>2.530535788005583</v>
      </c>
      <c r="S1539" s="49">
        <v>2.4881121392907279</v>
      </c>
      <c r="T1539" s="49">
        <v>2.4488043149986689</v>
      </c>
      <c r="U1539" s="49">
        <v>2.4090450221248751</v>
      </c>
      <c r="V1539" s="49">
        <v>2.3690939863831959</v>
      </c>
      <c r="W1539" s="49">
        <v>2.3341509128450362</v>
      </c>
      <c r="X1539" s="49">
        <v>2.300474040689418</v>
      </c>
      <c r="Y1539" s="49">
        <v>2.2673753048948591</v>
      </c>
      <c r="Z1539" s="49">
        <v>2.2384329915129269</v>
      </c>
      <c r="AA1539" s="49">
        <v>2.1775800831141852</v>
      </c>
      <c r="AB1539" s="49">
        <v>2.1416959409068999</v>
      </c>
      <c r="AC1539" s="49">
        <v>2.1068018391891372</v>
      </c>
      <c r="AD1539" s="49">
        <v>2.07280095934088</v>
      </c>
      <c r="AE1539" s="49">
        <v>2.0396089854116122</v>
      </c>
      <c r="AF1539" s="50">
        <v>2.0071520429790288</v>
      </c>
    </row>
    <row r="1540" spans="1:32" hidden="1">
      <c r="A1540" s="49" t="s">
        <v>1855</v>
      </c>
      <c r="B1540" s="49">
        <v>6.2589818890010722</v>
      </c>
      <c r="C1540" s="49">
        <v>5.9815562871221193</v>
      </c>
      <c r="D1540" s="49">
        <v>5.7161026427505739</v>
      </c>
      <c r="E1540" s="49">
        <v>5.4586003427076806</v>
      </c>
      <c r="F1540" s="49">
        <v>5.2060562823676264</v>
      </c>
      <c r="G1540" s="49">
        <v>4.956130045061176</v>
      </c>
      <c r="H1540" s="49">
        <v>4.7069066499877579</v>
      </c>
      <c r="I1540" s="49">
        <v>4.4567511618223543</v>
      </c>
      <c r="J1540" s="49">
        <v>4.204210919134086</v>
      </c>
      <c r="K1540" s="49">
        <v>3.9479464571332832</v>
      </c>
      <c r="L1540" s="49">
        <v>3.6866801094858022</v>
      </c>
      <c r="M1540" s="49">
        <v>3.6054337320223349</v>
      </c>
      <c r="N1540" s="49">
        <v>3.54161823636744</v>
      </c>
      <c r="O1540" s="49">
        <v>3.479728648093245</v>
      </c>
      <c r="P1540" s="49">
        <v>3.419887518524872</v>
      </c>
      <c r="Q1540" s="49">
        <v>3.3626485186577311</v>
      </c>
      <c r="R1540" s="49">
        <v>3.306316330981701</v>
      </c>
      <c r="S1540" s="49">
        <v>3.2511656623717631</v>
      </c>
      <c r="T1540" s="49">
        <v>3.2001525590789801</v>
      </c>
      <c r="U1540" s="49">
        <v>3.1485526116650369</v>
      </c>
      <c r="V1540" s="49">
        <v>3.0967095455174229</v>
      </c>
      <c r="W1540" s="49">
        <v>3.051469023841948</v>
      </c>
      <c r="X1540" s="49">
        <v>3.007893686302979</v>
      </c>
      <c r="Y1540" s="49">
        <v>2.9650707168057</v>
      </c>
      <c r="Z1540" s="49">
        <v>2.9277408361234172</v>
      </c>
      <c r="AA1540" s="49">
        <v>2.8481196730140028</v>
      </c>
      <c r="AB1540" s="49">
        <v>2.801569213669707</v>
      </c>
      <c r="AC1540" s="49">
        <v>2.7563164307360708</v>
      </c>
      <c r="AD1540" s="49">
        <v>2.7122322515222508</v>
      </c>
      <c r="AE1540" s="49">
        <v>2.6692042135956942</v>
      </c>
      <c r="AF1540" s="50">
        <v>2.6271337249892022</v>
      </c>
    </row>
    <row r="1541" spans="1:32" hidden="1">
      <c r="A1541" s="49" t="s">
        <v>1856</v>
      </c>
      <c r="B1541" s="49">
        <v>5.2701420631244869</v>
      </c>
      <c r="C1541" s="49">
        <v>5.0070998227540731</v>
      </c>
      <c r="D1541" s="49">
        <v>4.7655710583385194</v>
      </c>
      <c r="E1541" s="49">
        <v>4.5388500697679577</v>
      </c>
      <c r="F1541" s="49">
        <v>4.3226999099311714</v>
      </c>
      <c r="G1541" s="49">
        <v>4.1142676664128066</v>
      </c>
      <c r="H1541" s="49">
        <v>3.9115339210001481</v>
      </c>
      <c r="I1541" s="49">
        <v>3.7130095817670981</v>
      </c>
      <c r="J1541" s="49">
        <v>3.5175579518109039</v>
      </c>
      <c r="K1541" s="49">
        <v>3.3242847968111988</v>
      </c>
      <c r="L1541" s="49">
        <v>3.1324674801432111</v>
      </c>
      <c r="M1541" s="49">
        <v>3.0451366867532368</v>
      </c>
      <c r="N1541" s="49">
        <v>2.9693302269489288</v>
      </c>
      <c r="O1541" s="49">
        <v>2.900945689905889</v>
      </c>
      <c r="P1541" s="49">
        <v>2.8382873136525411</v>
      </c>
      <c r="Q1541" s="49">
        <v>2.7803146705282971</v>
      </c>
      <c r="R1541" s="49">
        <v>2.726691567333654</v>
      </c>
      <c r="S1541" s="49">
        <v>2.675715890898914</v>
      </c>
      <c r="T1541" s="49">
        <v>2.6275343759237488</v>
      </c>
      <c r="U1541" s="49">
        <v>2.5823793437600062</v>
      </c>
      <c r="V1541" s="49">
        <v>2.5380699423165889</v>
      </c>
      <c r="W1541" s="49">
        <v>2.4874624447962179</v>
      </c>
      <c r="X1541" s="49">
        <v>2.438945772039669</v>
      </c>
      <c r="Y1541" s="49">
        <v>2.3933809995006738</v>
      </c>
      <c r="Z1541" s="49">
        <v>2.3524664336477672</v>
      </c>
      <c r="AA1541" s="49">
        <v>2.291927769984051</v>
      </c>
      <c r="AB1541" s="49">
        <v>2.25011298058774</v>
      </c>
      <c r="AC1541" s="49">
        <v>2.2103209269735471</v>
      </c>
      <c r="AD1541" s="49">
        <v>2.1722864363798911</v>
      </c>
      <c r="AE1541" s="49">
        <v>2.1357925195139078</v>
      </c>
      <c r="AF1541" s="50">
        <v>2.1006594647695271</v>
      </c>
    </row>
    <row r="1542" spans="1:32" hidden="1">
      <c r="A1542" s="49" t="s">
        <v>1857</v>
      </c>
      <c r="B1542" s="49">
        <v>6.2165097002665766</v>
      </c>
      <c r="C1542" s="49">
        <v>5.9156434968551546</v>
      </c>
      <c r="D1542" s="49">
        <v>5.6428389892327413</v>
      </c>
      <c r="E1542" s="49">
        <v>5.3895455615298413</v>
      </c>
      <c r="F1542" s="49">
        <v>5.1503728462679303</v>
      </c>
      <c r="G1542" s="49">
        <v>4.9217024075234894</v>
      </c>
      <c r="H1542" s="49">
        <v>4.700983276626836</v>
      </c>
      <c r="I1542" s="49">
        <v>4.4863441318762698</v>
      </c>
      <c r="J1542" s="49">
        <v>4.2763657660122716</v>
      </c>
      <c r="K1542" s="49">
        <v>4.0699405756996008</v>
      </c>
      <c r="L1542" s="49">
        <v>3.8661820450460032</v>
      </c>
      <c r="M1542" s="49">
        <v>3.756770664739097</v>
      </c>
      <c r="N1542" s="49">
        <v>3.6623798612441578</v>
      </c>
      <c r="O1542" s="49">
        <v>3.5776581408242212</v>
      </c>
      <c r="P1542" s="49">
        <v>3.5003941058835579</v>
      </c>
      <c r="Q1542" s="49">
        <v>3.4292312373006331</v>
      </c>
      <c r="R1542" s="49">
        <v>3.3637320917926972</v>
      </c>
      <c r="S1542" s="49">
        <v>3.3016754610483821</v>
      </c>
      <c r="T1542" s="49">
        <v>3.2432538414692749</v>
      </c>
      <c r="U1542" s="49">
        <v>3.188771572402779</v>
      </c>
      <c r="V1542" s="49">
        <v>3.1353811839262309</v>
      </c>
      <c r="W1542" s="49">
        <v>3.0737167555344431</v>
      </c>
      <c r="X1542" s="49">
        <v>3.0147763801664951</v>
      </c>
      <c r="Y1542" s="49">
        <v>2.9596871303315408</v>
      </c>
      <c r="Z1542" s="49">
        <v>2.9106715042674618</v>
      </c>
      <c r="AA1542" s="49">
        <v>2.8359945492993042</v>
      </c>
      <c r="AB1542" s="49">
        <v>2.7857907533299051</v>
      </c>
      <c r="AC1542" s="49">
        <v>2.7382296174063221</v>
      </c>
      <c r="AD1542" s="49">
        <v>2.6929659185379662</v>
      </c>
      <c r="AE1542" s="49">
        <v>2.6497172045928941</v>
      </c>
      <c r="AF1542" s="50">
        <v>2.608249584585566</v>
      </c>
    </row>
    <row r="1543" spans="1:32" hidden="1">
      <c r="A1543" s="49" t="s">
        <v>1858</v>
      </c>
      <c r="B1543" s="49">
        <v>8.7374525481782062</v>
      </c>
      <c r="C1543" s="49">
        <v>8.1451361824501873</v>
      </c>
      <c r="D1543" s="49">
        <v>7.5964407844227324</v>
      </c>
      <c r="E1543" s="49">
        <v>7.0769613103620994</v>
      </c>
      <c r="F1543" s="49">
        <v>6.5775296098840261</v>
      </c>
      <c r="G1543" s="49">
        <v>6.0919407344880554</v>
      </c>
      <c r="H1543" s="49">
        <v>5.6157806108951407</v>
      </c>
      <c r="I1543" s="49">
        <v>5.1457741353447783</v>
      </c>
      <c r="J1543" s="49">
        <v>4.6794002445621476</v>
      </c>
      <c r="K1543" s="49">
        <v>4.2146531971177037</v>
      </c>
      <c r="L1543" s="49">
        <v>3.749888309306884</v>
      </c>
      <c r="M1543" s="49">
        <v>3.649158583386892</v>
      </c>
      <c r="N1543" s="49">
        <v>3.5553026199110338</v>
      </c>
      <c r="O1543" s="49">
        <v>3.4660120863759691</v>
      </c>
      <c r="P1543" s="49">
        <v>3.3808714726065059</v>
      </c>
      <c r="Q1543" s="49">
        <v>3.2984098910665129</v>
      </c>
      <c r="R1543" s="49">
        <v>3.217734453995353</v>
      </c>
      <c r="S1543" s="49">
        <v>3.140720891039821</v>
      </c>
      <c r="T1543" s="49">
        <v>3.0660166293821081</v>
      </c>
      <c r="U1543" s="49">
        <v>2.9938525621604679</v>
      </c>
      <c r="V1543" s="49">
        <v>2.9231315392526658</v>
      </c>
      <c r="W1543" s="49">
        <v>2.8515170404146861</v>
      </c>
      <c r="X1543" s="49">
        <v>2.7806730615094311</v>
      </c>
      <c r="Y1543" s="49">
        <v>2.7122594308069332</v>
      </c>
      <c r="Z1543" s="49">
        <v>2.6523892294072509</v>
      </c>
      <c r="AA1543" s="49">
        <v>2.5551834165137568</v>
      </c>
      <c r="AB1543" s="49">
        <v>2.488478170194552</v>
      </c>
      <c r="AC1543" s="49">
        <v>2.4239612265460249</v>
      </c>
      <c r="AD1543" s="49">
        <v>2.3613797768124818</v>
      </c>
      <c r="AE1543" s="49">
        <v>2.3005219087811031</v>
      </c>
      <c r="AF1543" s="50">
        <v>2.2412084038641269</v>
      </c>
    </row>
    <row r="1544" spans="1:32" hidden="1">
      <c r="A1544" s="49" t="s">
        <v>1859</v>
      </c>
      <c r="B1544" s="49">
        <v>3.5401557852432508</v>
      </c>
      <c r="C1544" s="49">
        <v>3.4379560276692138</v>
      </c>
      <c r="D1544" s="49">
        <v>3.346951724406507</v>
      </c>
      <c r="E1544" s="49">
        <v>3.2646924802952322</v>
      </c>
      <c r="F1544" s="49">
        <v>3.1894417338837431</v>
      </c>
      <c r="G1544" s="49">
        <v>3.119926587938898</v>
      </c>
      <c r="H1544" s="49">
        <v>3.055187818967688</v>
      </c>
      <c r="I1544" s="49">
        <v>2.994485656158989</v>
      </c>
      <c r="J1544" s="49">
        <v>2.9372382572911051</v>
      </c>
      <c r="K1544" s="49">
        <v>2.882980200529413</v>
      </c>
      <c r="L1544" s="49">
        <v>2.8313336860074219</v>
      </c>
      <c r="M1544" s="49">
        <v>2.7559435379540518</v>
      </c>
      <c r="N1544" s="49">
        <v>2.6955043513546868</v>
      </c>
      <c r="O1544" s="49">
        <v>2.6370530436494408</v>
      </c>
      <c r="P1544" s="49">
        <v>2.5806686129149559</v>
      </c>
      <c r="Q1544" s="49">
        <v>2.526783011614965</v>
      </c>
      <c r="R1544" s="49">
        <v>2.4739827478491869</v>
      </c>
      <c r="S1544" s="49">
        <v>2.4224793341575368</v>
      </c>
      <c r="T1544" s="49">
        <v>2.374661056957124</v>
      </c>
      <c r="U1544" s="49">
        <v>2.3266628606617799</v>
      </c>
      <c r="V1544" s="49">
        <v>2.278762388575108</v>
      </c>
      <c r="W1544" s="49">
        <v>2.2365879721868742</v>
      </c>
      <c r="X1544" s="49">
        <v>2.1960151967888022</v>
      </c>
      <c r="Y1544" s="49">
        <v>2.156298360504429</v>
      </c>
      <c r="Z1544" s="49">
        <v>2.1212198782459879</v>
      </c>
      <c r="AA1544" s="49">
        <v>2.0526278452386699</v>
      </c>
      <c r="AB1544" s="49">
        <v>2.0107316239860848</v>
      </c>
      <c r="AC1544" s="49">
        <v>1.9701138813098049</v>
      </c>
      <c r="AD1544" s="49">
        <v>1.930661322260427</v>
      </c>
      <c r="AE1544" s="49">
        <v>1.892274982709929</v>
      </c>
      <c r="AF1544" s="50">
        <v>1.8548678831712699</v>
      </c>
    </row>
    <row r="1545" spans="1:32" hidden="1">
      <c r="A1545" s="49" t="s">
        <v>1860</v>
      </c>
      <c r="B1545" s="49">
        <v>4.6592573244137201</v>
      </c>
      <c r="C1545" s="49">
        <v>4.5244457711802433</v>
      </c>
      <c r="D1545" s="49">
        <v>4.4045067581172086</v>
      </c>
      <c r="E1545" s="49">
        <v>4.2961843528083561</v>
      </c>
      <c r="F1545" s="49">
        <v>4.1971711334021444</v>
      </c>
      <c r="G1545" s="49">
        <v>4.1057757732890297</v>
      </c>
      <c r="H1545" s="49">
        <v>4.0207237399674813</v>
      </c>
      <c r="I1545" s="49">
        <v>3.9410320981813438</v>
      </c>
      <c r="J1545" s="49">
        <v>3.865927759484777</v>
      </c>
      <c r="K1545" s="49">
        <v>3.7947923280956601</v>
      </c>
      <c r="L1545" s="49">
        <v>3.727123834965369</v>
      </c>
      <c r="M1545" s="49">
        <v>3.627997636749329</v>
      </c>
      <c r="N1545" s="49">
        <v>3.5487255238385988</v>
      </c>
      <c r="O1545" s="49">
        <v>3.4720799037542691</v>
      </c>
      <c r="P1545" s="49">
        <v>3.3981654637051628</v>
      </c>
      <c r="Q1545" s="49">
        <v>3.3275557335260881</v>
      </c>
      <c r="R1545" s="49">
        <v>3.258372607400188</v>
      </c>
      <c r="S1545" s="49">
        <v>3.190896980606253</v>
      </c>
      <c r="T1545" s="49">
        <v>3.1283007865787908</v>
      </c>
      <c r="U1545" s="49">
        <v>3.06545007534914</v>
      </c>
      <c r="V1545" s="49">
        <v>3.002713846395578</v>
      </c>
      <c r="W1545" s="49">
        <v>2.947582924429482</v>
      </c>
      <c r="X1545" s="49">
        <v>2.8945670630159039</v>
      </c>
      <c r="Y1545" s="49">
        <v>2.8426759214613129</v>
      </c>
      <c r="Z1545" s="49">
        <v>2.7969316000515212</v>
      </c>
      <c r="AA1545" s="49">
        <v>2.7066783786066679</v>
      </c>
      <c r="AB1545" s="49">
        <v>2.6518595848486859</v>
      </c>
      <c r="AC1545" s="49">
        <v>2.5987266372102722</v>
      </c>
      <c r="AD1545" s="49">
        <v>2.547128951985425</v>
      </c>
      <c r="AE1545" s="49">
        <v>2.4969349808259791</v>
      </c>
      <c r="AF1545" s="50">
        <v>2.4480290933165509</v>
      </c>
    </row>
    <row r="1546" spans="1:32" hidden="1">
      <c r="A1546" s="49" t="s">
        <v>1861</v>
      </c>
      <c r="B1546" s="49">
        <v>6.6108943337791644</v>
      </c>
      <c r="C1546" s="49">
        <v>6.3739080145925264</v>
      </c>
      <c r="D1546" s="49">
        <v>6.1751728526763179</v>
      </c>
      <c r="E1546" s="49">
        <v>6.0036369548017268</v>
      </c>
      <c r="F1546" s="49">
        <v>5.8523764368190498</v>
      </c>
      <c r="G1546" s="49">
        <v>5.716780841436468</v>
      </c>
      <c r="H1546" s="49">
        <v>5.5936332748001707</v>
      </c>
      <c r="I1546" s="49">
        <v>5.4806045350746269</v>
      </c>
      <c r="J1546" s="49">
        <v>5.3759566657849103</v>
      </c>
      <c r="K1546" s="49">
        <v>5.2783601352925178</v>
      </c>
      <c r="L1546" s="49">
        <v>5.1867762557430126</v>
      </c>
      <c r="M1546" s="49">
        <v>5.0168966481351944</v>
      </c>
      <c r="N1546" s="49">
        <v>4.869324189561528</v>
      </c>
      <c r="O1546" s="49">
        <v>4.7363215996959234</v>
      </c>
      <c r="P1546" s="49">
        <v>4.6146470002169613</v>
      </c>
      <c r="Q1546" s="49">
        <v>4.5022936799088082</v>
      </c>
      <c r="R1546" s="49">
        <v>4.3985589427076848</v>
      </c>
      <c r="S1546" s="49">
        <v>4.3002788552582389</v>
      </c>
      <c r="T1546" s="49">
        <v>4.2076633654549553</v>
      </c>
      <c r="U1546" s="49">
        <v>4.1210740717476781</v>
      </c>
      <c r="V1546" s="49">
        <v>4.0365438862478857</v>
      </c>
      <c r="W1546" s="49">
        <v>3.9413467755784151</v>
      </c>
      <c r="X1546" s="49">
        <v>3.8504535492873151</v>
      </c>
      <c r="Y1546" s="49">
        <v>3.7653539843620631</v>
      </c>
      <c r="Z1546" s="49">
        <v>3.6890049740508388</v>
      </c>
      <c r="AA1546" s="49">
        <v>3.5784387521786658</v>
      </c>
      <c r="AB1546" s="49">
        <v>3.501507517653458</v>
      </c>
      <c r="AC1546" s="49">
        <v>3.428582539343906</v>
      </c>
      <c r="AD1546" s="49">
        <v>3.359163438932192</v>
      </c>
      <c r="AE1546" s="49">
        <v>3.292839767191817</v>
      </c>
      <c r="AF1546" s="50">
        <v>3.2292707257960078</v>
      </c>
    </row>
    <row r="1547" spans="1:32" hidden="1">
      <c r="A1547" s="49" t="s">
        <v>1862</v>
      </c>
      <c r="B1547" s="49">
        <v>4.3168400023839206</v>
      </c>
      <c r="C1547" s="49">
        <v>4.1602168519052372</v>
      </c>
      <c r="D1547" s="49">
        <v>4.029352286119396</v>
      </c>
      <c r="E1547" s="49">
        <v>3.916800020913155</v>
      </c>
      <c r="F1547" s="49">
        <v>3.8178950783921399</v>
      </c>
      <c r="G1547" s="49">
        <v>3.7295311853371649</v>
      </c>
      <c r="H1547" s="49">
        <v>3.649541001657941</v>
      </c>
      <c r="I1547" s="49">
        <v>3.5763552820668409</v>
      </c>
      <c r="J1547" s="49">
        <v>3.5088031407768692</v>
      </c>
      <c r="K1547" s="49">
        <v>3.445988873483965</v>
      </c>
      <c r="L1547" s="49">
        <v>3.3872127354061932</v>
      </c>
      <c r="M1547" s="49">
        <v>3.275288825247622</v>
      </c>
      <c r="N1547" s="49">
        <v>3.178402558223369</v>
      </c>
      <c r="O1547" s="49">
        <v>3.091337224365664</v>
      </c>
      <c r="P1547" s="49">
        <v>3.011906113923708</v>
      </c>
      <c r="Q1547" s="49">
        <v>2.938755332615572</v>
      </c>
      <c r="R1547" s="49">
        <v>2.8714095993827851</v>
      </c>
      <c r="S1547" s="49">
        <v>2.8077371255501489</v>
      </c>
      <c r="T1547" s="49">
        <v>2.747878037859766</v>
      </c>
      <c r="U1547" s="49">
        <v>2.6920744385190121</v>
      </c>
      <c r="V1547" s="49">
        <v>2.6376556476128559</v>
      </c>
      <c r="W1547" s="49">
        <v>2.5754706892039398</v>
      </c>
      <c r="X1547" s="49">
        <v>2.5162197885118061</v>
      </c>
      <c r="Y1547" s="49">
        <v>2.4609028292727442</v>
      </c>
      <c r="Z1547" s="49">
        <v>2.4115051296187571</v>
      </c>
      <c r="AA1547" s="49">
        <v>2.3391429906922392</v>
      </c>
      <c r="AB1547" s="49">
        <v>2.2894270085239992</v>
      </c>
      <c r="AC1547" s="49">
        <v>2.2424367724687642</v>
      </c>
      <c r="AD1547" s="49">
        <v>2.1978344803375882</v>
      </c>
      <c r="AE1547" s="49">
        <v>2.155343022765841</v>
      </c>
      <c r="AF1547" s="50">
        <v>2.1147323010540742</v>
      </c>
    </row>
    <row r="1548" spans="1:32" hidden="1">
      <c r="A1548" s="49" t="s">
        <v>1863</v>
      </c>
      <c r="B1548" s="49">
        <v>3.1385546222507221</v>
      </c>
      <c r="C1548" s="49">
        <v>2.9764023595092191</v>
      </c>
      <c r="D1548" s="49">
        <v>2.8409666222774508</v>
      </c>
      <c r="E1548" s="49">
        <v>2.7244334823298568</v>
      </c>
      <c r="F1548" s="49">
        <v>2.6218974348841009</v>
      </c>
      <c r="G1548" s="49">
        <v>2.530097618035744</v>
      </c>
      <c r="H1548" s="49">
        <v>2.446767692893272</v>
      </c>
      <c r="I1548" s="49">
        <v>2.370275243548055</v>
      </c>
      <c r="J1548" s="49">
        <v>2.2994094838036312</v>
      </c>
      <c r="K1548" s="49">
        <v>2.2332500763382401</v>
      </c>
      <c r="L1548" s="49">
        <v>2.171082751746368</v>
      </c>
      <c r="M1548" s="49">
        <v>2.0966099480841249</v>
      </c>
      <c r="N1548" s="49">
        <v>2.027789848218494</v>
      </c>
      <c r="O1548" s="49">
        <v>1.962830583829017</v>
      </c>
      <c r="P1548" s="49">
        <v>1.9013720877906899</v>
      </c>
      <c r="Q1548" s="49">
        <v>1.842284654506039</v>
      </c>
      <c r="R1548" s="49">
        <v>1.7848824397062371</v>
      </c>
      <c r="S1548" s="49">
        <v>1.7305101484554199</v>
      </c>
      <c r="T1548" s="49">
        <v>1.67814574020497</v>
      </c>
      <c r="U1548" s="49">
        <v>1.627929412394121</v>
      </c>
      <c r="V1548" s="49">
        <v>1.579043817644562</v>
      </c>
      <c r="W1548" s="49">
        <v>1.529837906968565</v>
      </c>
      <c r="X1548" s="49">
        <v>1.4814517087908601</v>
      </c>
      <c r="Y1548" s="49">
        <v>1.4350593317757261</v>
      </c>
      <c r="Z1548" s="49">
        <v>1.394985776379656</v>
      </c>
      <c r="AA1548" s="49">
        <v>1.3286658829218321</v>
      </c>
      <c r="AB1548" s="49">
        <v>1.2842537418277991</v>
      </c>
      <c r="AC1548" s="49">
        <v>1.2416124470027929</v>
      </c>
      <c r="AD1548" s="49">
        <v>1.2005477438322449</v>
      </c>
      <c r="AE1548" s="49">
        <v>1.16089635529391</v>
      </c>
      <c r="AF1548" s="50">
        <v>1.122519793251946</v>
      </c>
    </row>
    <row r="1549" spans="1:32" hidden="1">
      <c r="A1549" s="49" t="s">
        <v>1864</v>
      </c>
      <c r="B1549" s="49">
        <v>3.3091092204217118</v>
      </c>
      <c r="C1549" s="49">
        <v>3.1374801294797878</v>
      </c>
      <c r="D1549" s="49">
        <v>2.994214479501808</v>
      </c>
      <c r="E1549" s="49">
        <v>2.871014322965507</v>
      </c>
      <c r="F1549" s="49">
        <v>2.7626701408179768</v>
      </c>
      <c r="G1549" s="49">
        <v>2.665718895797613</v>
      </c>
      <c r="H1549" s="49">
        <v>2.5777536863308832</v>
      </c>
      <c r="I1549" s="49">
        <v>2.4970408256695218</v>
      </c>
      <c r="J1549" s="49">
        <v>2.4222944027504281</v>
      </c>
      <c r="K1549" s="49">
        <v>2.35253697507618</v>
      </c>
      <c r="L1549" s="49">
        <v>2.287009958567165</v>
      </c>
      <c r="M1549" s="49">
        <v>2.2084993852582189</v>
      </c>
      <c r="N1549" s="49">
        <v>2.1359712729683471</v>
      </c>
      <c r="O1549" s="49">
        <v>2.0675295202110182</v>
      </c>
      <c r="P1549" s="49">
        <v>2.002794460578321</v>
      </c>
      <c r="Q1549" s="49">
        <v>1.940570063021418</v>
      </c>
      <c r="R1549" s="49">
        <v>1.8801301069977301</v>
      </c>
      <c r="S1549" s="49">
        <v>1.82290173401412</v>
      </c>
      <c r="T1549" s="49">
        <v>1.7678021775302339</v>
      </c>
      <c r="U1549" s="49">
        <v>1.714981167853221</v>
      </c>
      <c r="V1549" s="49">
        <v>1.6635722369555641</v>
      </c>
      <c r="W1549" s="49">
        <v>1.611833420322569</v>
      </c>
      <c r="X1549" s="49">
        <v>1.5609575345701661</v>
      </c>
      <c r="Y1549" s="49">
        <v>1.5121905649998451</v>
      </c>
      <c r="Z1549" s="49">
        <v>1.470121768472437</v>
      </c>
      <c r="AA1549" s="49">
        <v>1.400195687006351</v>
      </c>
      <c r="AB1549" s="49">
        <v>1.3535100002604741</v>
      </c>
      <c r="AC1549" s="49">
        <v>1.3086962915414191</v>
      </c>
      <c r="AD1549" s="49">
        <v>1.2655482826878131</v>
      </c>
      <c r="AE1549" s="49">
        <v>1.2238925989608269</v>
      </c>
      <c r="AF1549" s="50">
        <v>1.183582195454878</v>
      </c>
    </row>
    <row r="1550" spans="1:32" hidden="1">
      <c r="A1550" s="49" t="s">
        <v>1865</v>
      </c>
      <c r="B1550" s="49">
        <v>3.4609818509063959</v>
      </c>
      <c r="C1550" s="49">
        <v>3.280963560955541</v>
      </c>
      <c r="D1550" s="49">
        <v>3.1307412560332541</v>
      </c>
      <c r="E1550" s="49">
        <v>3.001599571935182</v>
      </c>
      <c r="F1550" s="49">
        <v>2.8880670530748902</v>
      </c>
      <c r="G1550" s="49">
        <v>2.7865066048137721</v>
      </c>
      <c r="H1550" s="49">
        <v>2.6943903845718138</v>
      </c>
      <c r="I1550" s="49">
        <v>2.6098976062979262</v>
      </c>
      <c r="J1550" s="49">
        <v>2.531677758084582</v>
      </c>
      <c r="K1550" s="49">
        <v>2.4587042883835921</v>
      </c>
      <c r="L1550" s="49">
        <v>2.3901804905440902</v>
      </c>
      <c r="M1550" s="49">
        <v>2.3080596214457172</v>
      </c>
      <c r="N1550" s="49">
        <v>2.2322301268620679</v>
      </c>
      <c r="O1550" s="49">
        <v>2.160695918141402</v>
      </c>
      <c r="P1550" s="49">
        <v>2.093056929532779</v>
      </c>
      <c r="Q1550" s="49">
        <v>2.0280543000431401</v>
      </c>
      <c r="R1550" s="49">
        <v>1.9649237325144111</v>
      </c>
      <c r="S1550" s="49">
        <v>1.9051663648751851</v>
      </c>
      <c r="T1550" s="49">
        <v>1.8476427992140461</v>
      </c>
      <c r="U1550" s="49">
        <v>1.792510292142129</v>
      </c>
      <c r="V1550" s="49">
        <v>1.73885726037007</v>
      </c>
      <c r="W1550" s="49">
        <v>1.6848598788905551</v>
      </c>
      <c r="X1550" s="49">
        <v>1.631764221923659</v>
      </c>
      <c r="Y1550" s="49">
        <v>1.58088055971854</v>
      </c>
      <c r="Z1550" s="49">
        <v>1.5370344639966591</v>
      </c>
      <c r="AA1550" s="49">
        <v>1.463890442034097</v>
      </c>
      <c r="AB1550" s="49">
        <v>1.415178827451141</v>
      </c>
      <c r="AC1550" s="49">
        <v>1.3684296880084761</v>
      </c>
      <c r="AD1550" s="49">
        <v>1.323425960606643</v>
      </c>
      <c r="AE1550" s="49">
        <v>1.2799852122687181</v>
      </c>
      <c r="AF1550" s="50">
        <v>1.2379527214797501</v>
      </c>
    </row>
    <row r="1551" spans="1:32" hidden="1">
      <c r="A1551" s="49" t="s">
        <v>1866</v>
      </c>
      <c r="B1551" s="49">
        <v>4.2130460230176983</v>
      </c>
      <c r="C1551" s="49">
        <v>3.9909509619954822</v>
      </c>
      <c r="D1551" s="49">
        <v>3.805964201509398</v>
      </c>
      <c r="E1551" s="49">
        <v>3.6472303786833038</v>
      </c>
      <c r="F1551" s="49">
        <v>3.5079346907360729</v>
      </c>
      <c r="G1551" s="49">
        <v>3.3835471410730031</v>
      </c>
      <c r="H1551" s="49">
        <v>3.270919346486024</v>
      </c>
      <c r="I1551" s="49">
        <v>3.1677835716271532</v>
      </c>
      <c r="J1551" s="49">
        <v>3.072457802810491</v>
      </c>
      <c r="K1551" s="49">
        <v>2.98366350849617</v>
      </c>
      <c r="L1551" s="49">
        <v>2.9004084166145252</v>
      </c>
      <c r="M1551" s="49">
        <v>2.8004050880839699</v>
      </c>
      <c r="N1551" s="49">
        <v>2.7082267092497569</v>
      </c>
      <c r="O1551" s="49">
        <v>2.6213820201085252</v>
      </c>
      <c r="P1551" s="49">
        <v>2.5393710103643499</v>
      </c>
      <c r="Q1551" s="49">
        <v>2.4606231361522561</v>
      </c>
      <c r="R1551" s="49">
        <v>2.3841851016307101</v>
      </c>
      <c r="S1551" s="49">
        <v>2.3119279173293612</v>
      </c>
      <c r="T1551" s="49">
        <v>2.2424306449985911</v>
      </c>
      <c r="U1551" s="49">
        <v>2.1758889034072721</v>
      </c>
      <c r="V1551" s="49">
        <v>2.111166347135621</v>
      </c>
      <c r="W1551" s="49">
        <v>2.0459932521463138</v>
      </c>
      <c r="X1551" s="49">
        <v>1.981923984571244</v>
      </c>
      <c r="Y1551" s="49">
        <v>1.9205916197895501</v>
      </c>
      <c r="Z1551" s="49">
        <v>1.868009929968617</v>
      </c>
      <c r="AA1551" s="49">
        <v>1.7788992722288901</v>
      </c>
      <c r="AB1551" s="49">
        <v>1.7202164922808729</v>
      </c>
      <c r="AC1551" s="49">
        <v>1.6639609403202369</v>
      </c>
      <c r="AD1551" s="49">
        <v>1.6098624383265061</v>
      </c>
      <c r="AE1551" s="49">
        <v>1.5576939445027109</v>
      </c>
      <c r="AF1551" s="50">
        <v>1.5072629342621271</v>
      </c>
    </row>
    <row r="1552" spans="1:32" hidden="1">
      <c r="A1552" s="49" t="s">
        <v>1867</v>
      </c>
      <c r="B1552" s="49">
        <v>5.1159119625773251</v>
      </c>
      <c r="C1552" s="49">
        <v>4.8706586073922864</v>
      </c>
      <c r="D1552" s="49">
        <v>4.6346501545286358</v>
      </c>
      <c r="E1552" s="49">
        <v>4.4051274464237036</v>
      </c>
      <c r="F1552" s="49">
        <v>4.180081776803755</v>
      </c>
      <c r="G1552" s="49">
        <v>3.957989320346408</v>
      </c>
      <c r="H1552" s="49">
        <v>3.7376513973973009</v>
      </c>
      <c r="I1552" s="49">
        <v>3.518093691506992</v>
      </c>
      <c r="J1552" s="49">
        <v>3.2985000361869461</v>
      </c>
      <c r="K1552" s="49">
        <v>3.078167352821676</v>
      </c>
      <c r="L1552" s="49">
        <v>2.8564739976984939</v>
      </c>
      <c r="M1552" s="49">
        <v>2.7937491587575538</v>
      </c>
      <c r="N1552" s="49">
        <v>2.7438050988605762</v>
      </c>
      <c r="O1552" s="49">
        <v>2.6952838147791169</v>
      </c>
      <c r="P1552" s="49">
        <v>2.648275032217088</v>
      </c>
      <c r="Q1552" s="49">
        <v>2.6031842954310789</v>
      </c>
      <c r="R1552" s="49">
        <v>2.5587696617561662</v>
      </c>
      <c r="S1552" s="49">
        <v>2.515232317988199</v>
      </c>
      <c r="T1552" s="49">
        <v>2.4747376835904862</v>
      </c>
      <c r="U1552" s="49">
        <v>2.4338248366870792</v>
      </c>
      <c r="V1552" s="49">
        <v>2.392745517692588</v>
      </c>
      <c r="W1552" s="49">
        <v>2.3564920237129212</v>
      </c>
      <c r="X1552" s="49">
        <v>2.3214886092270568</v>
      </c>
      <c r="Y1552" s="49">
        <v>2.287067496305542</v>
      </c>
      <c r="Z1552" s="49">
        <v>2.2567077517194889</v>
      </c>
      <c r="AA1552" s="49">
        <v>2.1953427112027031</v>
      </c>
      <c r="AB1552" s="49">
        <v>2.1582701548986281</v>
      </c>
      <c r="AC1552" s="49">
        <v>2.1221806484425429</v>
      </c>
      <c r="AD1552" s="49">
        <v>2.0869808283297191</v>
      </c>
      <c r="AE1552" s="49">
        <v>2.0525894370276232</v>
      </c>
      <c r="AF1552" s="50">
        <v>2.018935328239027</v>
      </c>
    </row>
    <row r="1553" spans="1:32" hidden="1">
      <c r="A1553" s="49" t="s">
        <v>1868</v>
      </c>
      <c r="B1553" s="49">
        <v>6.5579557415419654</v>
      </c>
      <c r="C1553" s="49">
        <v>6.2518430868733343</v>
      </c>
      <c r="D1553" s="49">
        <v>5.9578322527684779</v>
      </c>
      <c r="E1553" s="49">
        <v>5.6721364560615983</v>
      </c>
      <c r="F1553" s="49">
        <v>5.3919787327358959</v>
      </c>
      <c r="G1553" s="49">
        <v>5.1152317754303516</v>
      </c>
      <c r="H1553" s="49">
        <v>4.8402009282320018</v>
      </c>
      <c r="I1553" s="49">
        <v>4.5654868696666719</v>
      </c>
      <c r="J1553" s="49">
        <v>4.2898949640803483</v>
      </c>
      <c r="K1553" s="49">
        <v>4.0123731007080412</v>
      </c>
      <c r="L1553" s="49">
        <v>3.7319675190127661</v>
      </c>
      <c r="M1553" s="49">
        <v>3.6499277949082769</v>
      </c>
      <c r="N1553" s="49">
        <v>3.5849510218704168</v>
      </c>
      <c r="O1553" s="49">
        <v>3.5218622425673241</v>
      </c>
      <c r="P1553" s="49">
        <v>3.4607802639065528</v>
      </c>
      <c r="Q1553" s="49">
        <v>3.402245292556012</v>
      </c>
      <c r="R1553" s="49">
        <v>3.344598693155135</v>
      </c>
      <c r="S1553" s="49">
        <v>3.2881084604814901</v>
      </c>
      <c r="T1553" s="49">
        <v>3.2356623524524299</v>
      </c>
      <c r="U1553" s="49">
        <v>3.1826425992016341</v>
      </c>
      <c r="V1553" s="49">
        <v>3.1293853022080209</v>
      </c>
      <c r="W1553" s="49">
        <v>3.0825765504339562</v>
      </c>
      <c r="X1553" s="49">
        <v>3.037432825424057</v>
      </c>
      <c r="Y1553" s="49">
        <v>2.993063953509441</v>
      </c>
      <c r="Z1553" s="49">
        <v>2.954110020509948</v>
      </c>
      <c r="AA1553" s="49">
        <v>2.873801736684702</v>
      </c>
      <c r="AB1553" s="49">
        <v>2.82588944597709</v>
      </c>
      <c r="AC1553" s="49">
        <v>2.7792864600336271</v>
      </c>
      <c r="AD1553" s="49">
        <v>2.7338685188956982</v>
      </c>
      <c r="AE1553" s="49">
        <v>2.6895274817310328</v>
      </c>
      <c r="AF1553" s="50">
        <v>2.646168670668251</v>
      </c>
    </row>
    <row r="1554" spans="1:32" hidden="1">
      <c r="A1554" s="49" t="s">
        <v>1869</v>
      </c>
      <c r="B1554" s="49">
        <v>8.2996213663964173</v>
      </c>
      <c r="C1554" s="49">
        <v>7.8891937975524531</v>
      </c>
      <c r="D1554" s="49">
        <v>7.5128031843001164</v>
      </c>
      <c r="E1554" s="49">
        <v>7.1596038346218078</v>
      </c>
      <c r="F1554" s="49">
        <v>6.8227226830305936</v>
      </c>
      <c r="G1554" s="49">
        <v>6.4975122859705774</v>
      </c>
      <c r="H1554" s="49">
        <v>6.1806638897901696</v>
      </c>
      <c r="I1554" s="49">
        <v>5.8697188035783423</v>
      </c>
      <c r="J1554" s="49">
        <v>5.5627814175272929</v>
      </c>
      <c r="K1554" s="49">
        <v>5.2583416958571094</v>
      </c>
      <c r="L1554" s="49">
        <v>4.9551605503573768</v>
      </c>
      <c r="M1554" s="49">
        <v>4.8168950099479151</v>
      </c>
      <c r="N1554" s="49">
        <v>4.6969138731362392</v>
      </c>
      <c r="O1554" s="49">
        <v>4.5887092793887421</v>
      </c>
      <c r="P1554" s="49">
        <v>4.4895917741616342</v>
      </c>
      <c r="Q1554" s="49">
        <v>4.3979114907663632</v>
      </c>
      <c r="R1554" s="49">
        <v>4.3131361214171058</v>
      </c>
      <c r="S1554" s="49">
        <v>4.2325646468791351</v>
      </c>
      <c r="T1554" s="49">
        <v>4.1564308163869708</v>
      </c>
      <c r="U1554" s="49">
        <v>4.0851043416704629</v>
      </c>
      <c r="V1554" s="49">
        <v>4.0151230475104693</v>
      </c>
      <c r="W1554" s="49">
        <v>3.9351094512550708</v>
      </c>
      <c r="X1554" s="49">
        <v>3.858423855505694</v>
      </c>
      <c r="Y1554" s="49">
        <v>3.7864359086998691</v>
      </c>
      <c r="Z1554" s="49">
        <v>3.7218466193308668</v>
      </c>
      <c r="AA1554" s="49">
        <v>3.626080293366154</v>
      </c>
      <c r="AB1554" s="49">
        <v>3.5600780894848252</v>
      </c>
      <c r="AC1554" s="49">
        <v>3.4973029203568391</v>
      </c>
      <c r="AD1554" s="49">
        <v>3.43733476879838</v>
      </c>
      <c r="AE1554" s="49">
        <v>3.3798299710700639</v>
      </c>
      <c r="AF1554" s="50">
        <v>3.324503933121957</v>
      </c>
    </row>
    <row r="1555" spans="1:32" hidden="1">
      <c r="A1555" s="49" t="s">
        <v>1870</v>
      </c>
      <c r="B1555" s="49">
        <v>5.3901723422884293</v>
      </c>
      <c r="C1555" s="49">
        <v>5.1095140398828152</v>
      </c>
      <c r="D1555" s="49">
        <v>4.8541353802421723</v>
      </c>
      <c r="E1555" s="49">
        <v>4.6168403359725332</v>
      </c>
      <c r="F1555" s="49">
        <v>4.3931061861678753</v>
      </c>
      <c r="G1555" s="49">
        <v>4.1799108294332186</v>
      </c>
      <c r="H1555" s="49">
        <v>3.97513757946352</v>
      </c>
      <c r="I1555" s="49">
        <v>3.7772474343371711</v>
      </c>
      <c r="J1555" s="49">
        <v>3.5850867867188958</v>
      </c>
      <c r="K1555" s="49">
        <v>3.397768692062447</v>
      </c>
      <c r="L1555" s="49">
        <v>3.2145964124368982</v>
      </c>
      <c r="M1555" s="49">
        <v>3.123727789896531</v>
      </c>
      <c r="N1555" s="49">
        <v>3.0452331020528631</v>
      </c>
      <c r="O1555" s="49">
        <v>2.9747063898222752</v>
      </c>
      <c r="P1555" s="49">
        <v>2.910326784035433</v>
      </c>
      <c r="Q1555" s="49">
        <v>2.8509772435040341</v>
      </c>
      <c r="R1555" s="49">
        <v>2.7962972993856452</v>
      </c>
      <c r="S1555" s="49">
        <v>2.7444584180589922</v>
      </c>
      <c r="T1555" s="49">
        <v>2.695618774815598</v>
      </c>
      <c r="U1555" s="49">
        <v>2.650028574289558</v>
      </c>
      <c r="V1555" s="49">
        <v>2.605344148171739</v>
      </c>
      <c r="W1555" s="49">
        <v>2.553231838744253</v>
      </c>
      <c r="X1555" s="49">
        <v>2.5033953929496211</v>
      </c>
      <c r="Y1555" s="49">
        <v>2.4567606775955531</v>
      </c>
      <c r="Z1555" s="49">
        <v>2.4151538111978059</v>
      </c>
      <c r="AA1555" s="49">
        <v>2.3524776556319091</v>
      </c>
      <c r="AB1555" s="49">
        <v>2.3099597605268212</v>
      </c>
      <c r="AC1555" s="49">
        <v>2.2696454495416929</v>
      </c>
      <c r="AD1555" s="49">
        <v>2.2312498512064511</v>
      </c>
      <c r="AE1555" s="49">
        <v>2.194539869930622</v>
      </c>
      <c r="AF1555" s="50">
        <v>2.159322467272585</v>
      </c>
    </row>
    <row r="1556" spans="1:32" hidden="1">
      <c r="A1556" s="49" t="s">
        <v>1871</v>
      </c>
      <c r="B1556" s="49">
        <v>5.8587347807596508</v>
      </c>
      <c r="C1556" s="49">
        <v>5.4586583045134391</v>
      </c>
      <c r="D1556" s="49">
        <v>5.0872426319436226</v>
      </c>
      <c r="E1556" s="49">
        <v>4.7354336649996016</v>
      </c>
      <c r="F1556" s="49">
        <v>4.3974979036002333</v>
      </c>
      <c r="G1556" s="49">
        <v>4.0695823639164406</v>
      </c>
      <c r="H1556" s="49">
        <v>3.7489724368590291</v>
      </c>
      <c r="I1556" s="49">
        <v>3.4336794869259188</v>
      </c>
      <c r="J1556" s="49">
        <v>3.1221975911293569</v>
      </c>
      <c r="K1556" s="49">
        <v>2.813352907732027</v>
      </c>
      <c r="L1556" s="49">
        <v>2.506206558965848</v>
      </c>
      <c r="M1556" s="49">
        <v>2.4387176421179801</v>
      </c>
      <c r="N1556" s="49">
        <v>2.375879159900776</v>
      </c>
      <c r="O1556" s="49">
        <v>2.3161285592913869</v>
      </c>
      <c r="P1556" s="49">
        <v>2.2591809371095262</v>
      </c>
      <c r="Q1556" s="49">
        <v>2.2040422599430278</v>
      </c>
      <c r="R1556" s="49">
        <v>2.1501094091542741</v>
      </c>
      <c r="S1556" s="49">
        <v>2.098640675337704</v>
      </c>
      <c r="T1556" s="49">
        <v>2.0487238941686758</v>
      </c>
      <c r="U1556" s="49">
        <v>2.000511594174041</v>
      </c>
      <c r="V1556" s="49">
        <v>1.953265340052581</v>
      </c>
      <c r="W1556" s="49">
        <v>1.9054107784636201</v>
      </c>
      <c r="X1556" s="49">
        <v>1.8580737397447959</v>
      </c>
      <c r="Y1556" s="49">
        <v>1.812369971293883</v>
      </c>
      <c r="Z1556" s="49">
        <v>1.7724115476705291</v>
      </c>
      <c r="AA1556" s="49">
        <v>1.7073484135494339</v>
      </c>
      <c r="AB1556" s="49">
        <v>1.662791773042134</v>
      </c>
      <c r="AC1556" s="49">
        <v>1.619711489775032</v>
      </c>
      <c r="AD1556" s="49">
        <v>1.577939615168263</v>
      </c>
      <c r="AE1556" s="49">
        <v>1.537335381537356</v>
      </c>
      <c r="AF1556" s="50">
        <v>1.4977797481568771</v>
      </c>
    </row>
    <row r="1557" spans="1:32" hidden="1">
      <c r="A1557" s="49" t="s">
        <v>1872</v>
      </c>
      <c r="B1557" s="49">
        <v>6.1245751397705277</v>
      </c>
      <c r="C1557" s="49">
        <v>5.7060930460456269</v>
      </c>
      <c r="D1557" s="49">
        <v>5.3181878436916969</v>
      </c>
      <c r="E1557" s="49">
        <v>4.9511796111756086</v>
      </c>
      <c r="F1557" s="49">
        <v>4.5989370160473024</v>
      </c>
      <c r="G1557" s="49">
        <v>4.2573382870282179</v>
      </c>
      <c r="H1557" s="49">
        <v>3.9234780562522031</v>
      </c>
      <c r="I1557" s="49">
        <v>3.595226591493998</v>
      </c>
      <c r="J1557" s="49">
        <v>3.270969788829432</v>
      </c>
      <c r="K1557" s="49">
        <v>2.9494481598512379</v>
      </c>
      <c r="L1557" s="49">
        <v>2.6296530100353972</v>
      </c>
      <c r="M1557" s="49">
        <v>2.5586158870166189</v>
      </c>
      <c r="N1557" s="49">
        <v>2.492521236349333</v>
      </c>
      <c r="O1557" s="49">
        <v>2.4297074370725191</v>
      </c>
      <c r="P1557" s="49">
        <v>2.3698717478826929</v>
      </c>
      <c r="Q1557" s="49">
        <v>2.3119570231805402</v>
      </c>
      <c r="R1557" s="49">
        <v>2.2553218406555389</v>
      </c>
      <c r="S1557" s="49">
        <v>2.201304963107527</v>
      </c>
      <c r="T1557" s="49">
        <v>2.1489362019207641</v>
      </c>
      <c r="U1557" s="49">
        <v>2.098377993755888</v>
      </c>
      <c r="V1557" s="49">
        <v>2.048844846941821</v>
      </c>
      <c r="W1557" s="49">
        <v>1.998659282025613</v>
      </c>
      <c r="X1557" s="49">
        <v>1.949021430492464</v>
      </c>
      <c r="Y1557" s="49">
        <v>1.9011179030069929</v>
      </c>
      <c r="Z1557" s="49">
        <v>1.859321347741973</v>
      </c>
      <c r="AA1557" s="49">
        <v>1.790824725261327</v>
      </c>
      <c r="AB1557" s="49">
        <v>1.744133284571048</v>
      </c>
      <c r="AC1557" s="49">
        <v>1.6990082207088799</v>
      </c>
      <c r="AD1557" s="49">
        <v>1.6552705482043459</v>
      </c>
      <c r="AE1557" s="49">
        <v>1.6127702493723279</v>
      </c>
      <c r="AF1557" s="50">
        <v>1.571380462228515</v>
      </c>
    </row>
    <row r="1558" spans="1:32" hidden="1">
      <c r="A1558" s="49" t="s">
        <v>1873</v>
      </c>
      <c r="B1558" s="49">
        <v>6.3608215914736252</v>
      </c>
      <c r="C1558" s="49">
        <v>5.9261619962447174</v>
      </c>
      <c r="D1558" s="49">
        <v>5.5237572918044551</v>
      </c>
      <c r="E1558" s="49">
        <v>5.143363956767085</v>
      </c>
      <c r="F1558" s="49">
        <v>4.7784913929546233</v>
      </c>
      <c r="G1558" s="49">
        <v>4.4247741624346366</v>
      </c>
      <c r="H1558" s="49">
        <v>4.0791330683886766</v>
      </c>
      <c r="I1558" s="49">
        <v>3.739308934753002</v>
      </c>
      <c r="J1558" s="49">
        <v>3.403587566071117</v>
      </c>
      <c r="K1558" s="49">
        <v>3.070629409044821</v>
      </c>
      <c r="L1558" s="49">
        <v>2.739359702241436</v>
      </c>
      <c r="M1558" s="49">
        <v>2.6651780813906401</v>
      </c>
      <c r="N1558" s="49">
        <v>2.596193714265993</v>
      </c>
      <c r="O1558" s="49">
        <v>2.530658747893527</v>
      </c>
      <c r="P1558" s="49">
        <v>2.4682548963125188</v>
      </c>
      <c r="Q1558" s="49">
        <v>2.4078700840467642</v>
      </c>
      <c r="R1558" s="49">
        <v>2.3488295507989698</v>
      </c>
      <c r="S1558" s="49">
        <v>2.292542051805007</v>
      </c>
      <c r="T1558" s="49">
        <v>2.237986904079063</v>
      </c>
      <c r="U1558" s="49">
        <v>2.185335148823873</v>
      </c>
      <c r="V1558" s="49">
        <v>2.1337603499128921</v>
      </c>
      <c r="W1558" s="49">
        <v>2.081501189238455</v>
      </c>
      <c r="X1558" s="49">
        <v>2.0298168440098698</v>
      </c>
      <c r="Y1558" s="49">
        <v>1.9799567885925451</v>
      </c>
      <c r="Z1558" s="49">
        <v>1.9365261684431061</v>
      </c>
      <c r="AA1558" s="49">
        <v>1.864977135288675</v>
      </c>
      <c r="AB1558" s="49">
        <v>1.816387730272766</v>
      </c>
      <c r="AC1558" s="49">
        <v>1.7694475935262519</v>
      </c>
      <c r="AD1558" s="49">
        <v>1.7239688786770779</v>
      </c>
      <c r="AE1558" s="49">
        <v>1.6797941448905389</v>
      </c>
      <c r="AF1558" s="50">
        <v>1.6367902556422429</v>
      </c>
    </row>
    <row r="1559" spans="1:32" hidden="1">
      <c r="A1559" s="49" t="s">
        <v>1874</v>
      </c>
      <c r="B1559" s="49">
        <v>7.5021263910669447</v>
      </c>
      <c r="C1559" s="49">
        <v>6.9898653056650861</v>
      </c>
      <c r="D1559" s="49">
        <v>6.5169581165636128</v>
      </c>
      <c r="E1559" s="49">
        <v>6.0711059485654122</v>
      </c>
      <c r="F1559" s="49">
        <v>5.6445294567503748</v>
      </c>
      <c r="G1559" s="49">
        <v>5.2320085512348218</v>
      </c>
      <c r="H1559" s="49">
        <v>4.8298723672310313</v>
      </c>
      <c r="I1559" s="49">
        <v>4.4354381138500143</v>
      </c>
      <c r="J1559" s="49">
        <v>4.0466801439357516</v>
      </c>
      <c r="K1559" s="49">
        <v>3.662025088613146</v>
      </c>
      <c r="L1559" s="49">
        <v>3.2802198131197389</v>
      </c>
      <c r="M1559" s="49">
        <v>3.1904159024610301</v>
      </c>
      <c r="N1559" s="49">
        <v>3.1071028989449299</v>
      </c>
      <c r="O1559" s="49">
        <v>3.0280942243649092</v>
      </c>
      <c r="P1559" s="49">
        <v>2.9529937502232162</v>
      </c>
      <c r="Q1559" s="49">
        <v>2.8804093868082772</v>
      </c>
      <c r="R1559" s="49">
        <v>2.8094963349536601</v>
      </c>
      <c r="S1559" s="49">
        <v>2.742023343556272</v>
      </c>
      <c r="T1559" s="49">
        <v>2.6767116812157981</v>
      </c>
      <c r="U1559" s="49">
        <v>2.6137774574153712</v>
      </c>
      <c r="V1559" s="49">
        <v>2.5521844981571919</v>
      </c>
      <c r="W1559" s="49">
        <v>2.489724186467408</v>
      </c>
      <c r="X1559" s="49">
        <v>2.427973619940317</v>
      </c>
      <c r="Y1559" s="49">
        <v>2.3685006836121998</v>
      </c>
      <c r="Z1559" s="49">
        <v>2.3170827618893148</v>
      </c>
      <c r="AA1559" s="49">
        <v>2.2303738178403401</v>
      </c>
      <c r="AB1559" s="49">
        <v>2.1724612666620389</v>
      </c>
      <c r="AC1559" s="49">
        <v>2.1166046383968369</v>
      </c>
      <c r="AD1559" s="49">
        <v>2.062567484596499</v>
      </c>
      <c r="AE1559" s="49">
        <v>2.01015163528385</v>
      </c>
      <c r="AF1559" s="50">
        <v>1.9591895187090529</v>
      </c>
    </row>
    <row r="1560" spans="1:32" hidden="1">
      <c r="A1560" s="49" t="s">
        <v>1875</v>
      </c>
      <c r="B1560" s="49">
        <v>3.9555514102292628</v>
      </c>
      <c r="C1560" s="49">
        <v>3.839756483249662</v>
      </c>
      <c r="D1560" s="49">
        <v>3.7372029091589618</v>
      </c>
      <c r="E1560" s="49">
        <v>3.6449890434376182</v>
      </c>
      <c r="F1560" s="49">
        <v>3.561058611662745</v>
      </c>
      <c r="G1560" s="49">
        <v>3.483904432479572</v>
      </c>
      <c r="H1560" s="49">
        <v>3.412390785347216</v>
      </c>
      <c r="I1560" s="49">
        <v>3.3456418268735542</v>
      </c>
      <c r="J1560" s="49">
        <v>3.28296873027768</v>
      </c>
      <c r="K1560" s="49">
        <v>3.2238205294972602</v>
      </c>
      <c r="L1560" s="49">
        <v>3.1677500152287581</v>
      </c>
      <c r="M1560" s="49">
        <v>3.0839997062598319</v>
      </c>
      <c r="N1560" s="49">
        <v>3.0179331745269908</v>
      </c>
      <c r="O1560" s="49">
        <v>2.9541797192903139</v>
      </c>
      <c r="P1560" s="49">
        <v>2.8928347448474092</v>
      </c>
      <c r="Q1560" s="49">
        <v>2.834412644094281</v>
      </c>
      <c r="R1560" s="49">
        <v>2.7772374483271669</v>
      </c>
      <c r="S1560" s="49">
        <v>2.7215613890114341</v>
      </c>
      <c r="T1560" s="49">
        <v>2.6702218562768931</v>
      </c>
      <c r="U1560" s="49">
        <v>2.618630930990149</v>
      </c>
      <c r="V1560" s="49">
        <v>2.5671187272733058</v>
      </c>
      <c r="W1560" s="49">
        <v>2.5222558118608842</v>
      </c>
      <c r="X1560" s="49">
        <v>2.4792764221027981</v>
      </c>
      <c r="Y1560" s="49">
        <v>2.437295869172956</v>
      </c>
      <c r="Z1560" s="49">
        <v>2.400813016913744</v>
      </c>
      <c r="AA1560" s="49">
        <v>2.324454674064873</v>
      </c>
      <c r="AB1560" s="49">
        <v>2.2798221253488258</v>
      </c>
      <c r="AC1560" s="49">
        <v>2.236693108865921</v>
      </c>
      <c r="AD1560" s="49">
        <v>2.1949343401729209</v>
      </c>
      <c r="AE1560" s="49">
        <v>2.154429479479854</v>
      </c>
      <c r="AF1560" s="50">
        <v>2.115076356806207</v>
      </c>
    </row>
    <row r="1561" spans="1:32" hidden="1">
      <c r="A1561" s="49" t="s">
        <v>1876</v>
      </c>
      <c r="B1561" s="49">
        <v>4.6715976288108489</v>
      </c>
      <c r="C1561" s="49">
        <v>4.5345820541075472</v>
      </c>
      <c r="D1561" s="49">
        <v>4.4133272997326616</v>
      </c>
      <c r="E1561" s="49">
        <v>4.304377381111081</v>
      </c>
      <c r="F1561" s="49">
        <v>4.2052831590958188</v>
      </c>
      <c r="G1561" s="49">
        <v>4.1142494786488619</v>
      </c>
      <c r="H1561" s="49">
        <v>4.0299236095702229</v>
      </c>
      <c r="I1561" s="49">
        <v>3.9512623495506891</v>
      </c>
      <c r="J1561" s="49">
        <v>3.8774452459211859</v>
      </c>
      <c r="K1561" s="49">
        <v>3.8078160495169771</v>
      </c>
      <c r="L1561" s="49">
        <v>3.7418420954579341</v>
      </c>
      <c r="M1561" s="49">
        <v>3.6430165520868161</v>
      </c>
      <c r="N1561" s="49">
        <v>3.5652210766656509</v>
      </c>
      <c r="O1561" s="49">
        <v>3.490167692085175</v>
      </c>
      <c r="P1561" s="49">
        <v>3.417969891679089</v>
      </c>
      <c r="Q1561" s="49">
        <v>3.3492396101777699</v>
      </c>
      <c r="R1561" s="49">
        <v>3.2819829695344991</v>
      </c>
      <c r="S1561" s="49">
        <v>3.2165000812945568</v>
      </c>
      <c r="T1561" s="49">
        <v>3.1561663092566561</v>
      </c>
      <c r="U1561" s="49">
        <v>3.0955238174844242</v>
      </c>
      <c r="V1561" s="49">
        <v>3.0349654452981878</v>
      </c>
      <c r="W1561" s="49">
        <v>2.982341633827315</v>
      </c>
      <c r="X1561" s="49">
        <v>2.9319340117272721</v>
      </c>
      <c r="Y1561" s="49">
        <v>2.8826897236992268</v>
      </c>
      <c r="Z1561" s="49">
        <v>2.8399572210624111</v>
      </c>
      <c r="AA1561" s="49">
        <v>2.7497939719602051</v>
      </c>
      <c r="AB1561" s="49">
        <v>2.6973273736184371</v>
      </c>
      <c r="AC1561" s="49">
        <v>2.6466236177430549</v>
      </c>
      <c r="AD1561" s="49">
        <v>2.597523498205546</v>
      </c>
      <c r="AE1561" s="49">
        <v>2.5498879884760322</v>
      </c>
      <c r="AF1561" s="50">
        <v>2.5035949342184649</v>
      </c>
    </row>
    <row r="1562" spans="1:32" hidden="1">
      <c r="A1562" s="49" t="s">
        <v>1877</v>
      </c>
      <c r="B1562" s="49">
        <v>4.3572320202851422</v>
      </c>
      <c r="C1562" s="49">
        <v>4.1267526630501132</v>
      </c>
      <c r="D1562" s="49">
        <v>3.934936558569945</v>
      </c>
      <c r="E1562" s="49">
        <v>3.7704635047435682</v>
      </c>
      <c r="F1562" s="49">
        <v>3.6262263406068569</v>
      </c>
      <c r="G1562" s="49">
        <v>3.497500440004734</v>
      </c>
      <c r="H1562" s="49">
        <v>3.3810020035264139</v>
      </c>
      <c r="I1562" s="49">
        <v>3.2743656961942831</v>
      </c>
      <c r="J1562" s="49">
        <v>3.1758371047096561</v>
      </c>
      <c r="K1562" s="49">
        <v>3.084082689647166</v>
      </c>
      <c r="L1562" s="49">
        <v>2.9980675322910928</v>
      </c>
      <c r="M1562" s="49">
        <v>2.8946669480872749</v>
      </c>
      <c r="N1562" s="49">
        <v>2.799366154984543</v>
      </c>
      <c r="O1562" s="49">
        <v>2.7095873308095069</v>
      </c>
      <c r="P1562" s="49">
        <v>2.624814374597904</v>
      </c>
      <c r="Q1562" s="49">
        <v>2.5434215691114339</v>
      </c>
      <c r="R1562" s="49">
        <v>2.4644220108682928</v>
      </c>
      <c r="S1562" s="49">
        <v>2.3897557640927438</v>
      </c>
      <c r="T1562" s="49">
        <v>2.3179512714871922</v>
      </c>
      <c r="U1562" s="49">
        <v>2.249212258562681</v>
      </c>
      <c r="V1562" s="49">
        <v>2.1823613535065731</v>
      </c>
      <c r="W1562" s="49">
        <v>2.1150217368412609</v>
      </c>
      <c r="X1562" s="49">
        <v>2.0488336657605508</v>
      </c>
      <c r="Y1562" s="49">
        <v>1.985492272606791</v>
      </c>
      <c r="Z1562" s="49">
        <v>1.931241648240962</v>
      </c>
      <c r="AA1562" s="49">
        <v>1.8390753718034689</v>
      </c>
      <c r="AB1562" s="49">
        <v>1.7785016452344711</v>
      </c>
      <c r="AC1562" s="49">
        <v>1.7204568982087269</v>
      </c>
      <c r="AD1562" s="49">
        <v>1.6646619646413341</v>
      </c>
      <c r="AE1562" s="49">
        <v>1.610882253532635</v>
      </c>
      <c r="AF1562" s="50">
        <v>1.558918841791876</v>
      </c>
    </row>
    <row r="1563" spans="1:32" hidden="1">
      <c r="A1563" s="49" t="s">
        <v>1878</v>
      </c>
      <c r="B1563" s="49">
        <v>5.1844921372075472</v>
      </c>
      <c r="C1563" s="49">
        <v>4.948700900108725</v>
      </c>
      <c r="D1563" s="49">
        <v>4.7239991712828733</v>
      </c>
      <c r="E1563" s="49">
        <v>4.5072955357603952</v>
      </c>
      <c r="F1563" s="49">
        <v>4.2963495312038233</v>
      </c>
      <c r="G1563" s="49">
        <v>4.0894709219149483</v>
      </c>
      <c r="H1563" s="49">
        <v>3.885338897412991</v>
      </c>
      <c r="I1563" s="49">
        <v>3.6828880622633</v>
      </c>
      <c r="J1563" s="49">
        <v>3.4812335869556921</v>
      </c>
      <c r="K1563" s="49">
        <v>3.2796203177749481</v>
      </c>
      <c r="L1563" s="49">
        <v>3.0773870758166479</v>
      </c>
      <c r="M1563" s="49">
        <v>3.0094269530440161</v>
      </c>
      <c r="N1563" s="49">
        <v>2.9564500502457389</v>
      </c>
      <c r="O1563" s="49">
        <v>2.9051237494981921</v>
      </c>
      <c r="P1563" s="49">
        <v>2.8555537373916402</v>
      </c>
      <c r="Q1563" s="49">
        <v>2.8082165523224392</v>
      </c>
      <c r="R1563" s="49">
        <v>2.7616542705362619</v>
      </c>
      <c r="S1563" s="49">
        <v>2.7161033459525372</v>
      </c>
      <c r="T1563" s="49">
        <v>2.674107021102297</v>
      </c>
      <c r="U1563" s="49">
        <v>2.6316013056611949</v>
      </c>
      <c r="V1563" s="49">
        <v>2.58888186258898</v>
      </c>
      <c r="W1563" s="49">
        <v>2.5517697309886178</v>
      </c>
      <c r="X1563" s="49">
        <v>2.516124489577344</v>
      </c>
      <c r="Y1563" s="49">
        <v>2.4811625299352151</v>
      </c>
      <c r="Z1563" s="49">
        <v>2.4509755423599282</v>
      </c>
      <c r="AA1563" s="49">
        <v>2.3843210893411828</v>
      </c>
      <c r="AB1563" s="49">
        <v>2.3462293398663592</v>
      </c>
      <c r="AC1563" s="49">
        <v>2.309292172115216</v>
      </c>
      <c r="AD1563" s="49">
        <v>2.273400809883575</v>
      </c>
      <c r="AE1563" s="49">
        <v>2.2384606144166952</v>
      </c>
      <c r="AF1563" s="50">
        <v>2.2043887544738521</v>
      </c>
    </row>
    <row r="1564" spans="1:32" hidden="1">
      <c r="A1564" s="49" t="s">
        <v>1879</v>
      </c>
      <c r="B1564" s="49">
        <v>6.0071895163757034</v>
      </c>
      <c r="C1564" s="49">
        <v>5.738589417829985</v>
      </c>
      <c r="D1564" s="49">
        <v>5.483149716093525</v>
      </c>
      <c r="E1564" s="49">
        <v>5.2371603117761873</v>
      </c>
      <c r="F1564" s="49">
        <v>4.9979260524305724</v>
      </c>
      <c r="G1564" s="49">
        <v>4.7634071001327234</v>
      </c>
      <c r="H1564" s="49">
        <v>4.5320025913036659</v>
      </c>
      <c r="I1564" s="49">
        <v>4.3024140829306701</v>
      </c>
      <c r="J1564" s="49">
        <v>4.073555758373395</v>
      </c>
      <c r="K1564" s="49">
        <v>3.8444932183027629</v>
      </c>
      <c r="L1564" s="49">
        <v>3.6144003685298469</v>
      </c>
      <c r="M1564" s="49">
        <v>3.534482236680792</v>
      </c>
      <c r="N1564" s="49">
        <v>3.4724321574924368</v>
      </c>
      <c r="O1564" s="49">
        <v>3.412346778619316</v>
      </c>
      <c r="P1564" s="49">
        <v>3.3543520988952169</v>
      </c>
      <c r="Q1564" s="49">
        <v>3.2990164316283841</v>
      </c>
      <c r="R1564" s="49">
        <v>3.2446008101655068</v>
      </c>
      <c r="S1564" s="49">
        <v>3.1913872344767218</v>
      </c>
      <c r="T1564" s="49">
        <v>3.1424089217722941</v>
      </c>
      <c r="U1564" s="49">
        <v>3.0928187798234479</v>
      </c>
      <c r="V1564" s="49">
        <v>3.0429694778738861</v>
      </c>
      <c r="W1564" s="49">
        <v>2.9998187372480301</v>
      </c>
      <c r="X1564" s="49">
        <v>2.9584058853130868</v>
      </c>
      <c r="Y1564" s="49">
        <v>2.9177960370557829</v>
      </c>
      <c r="Z1564" s="49">
        <v>2.8828665674660021</v>
      </c>
      <c r="AA1564" s="49">
        <v>2.8044559045869359</v>
      </c>
      <c r="AB1564" s="49">
        <v>2.7600838118193711</v>
      </c>
      <c r="AC1564" s="49">
        <v>2.7170764748912579</v>
      </c>
      <c r="AD1564" s="49">
        <v>2.6753037348978772</v>
      </c>
      <c r="AE1564" s="49">
        <v>2.6346523237693251</v>
      </c>
      <c r="AF1564" s="50">
        <v>2.5950230802285161</v>
      </c>
    </row>
    <row r="1565" spans="1:32" hidden="1">
      <c r="A1565" s="49" t="s">
        <v>1880</v>
      </c>
      <c r="B1565" s="49">
        <v>7.7853615232678761</v>
      </c>
      <c r="C1565" s="49">
        <v>7.254513031680486</v>
      </c>
      <c r="D1565" s="49">
        <v>6.7641019482080447</v>
      </c>
      <c r="E1565" s="49">
        <v>6.3014085175465544</v>
      </c>
      <c r="F1565" s="49">
        <v>5.8583823151689227</v>
      </c>
      <c r="G1565" s="49">
        <v>5.4296168755746326</v>
      </c>
      <c r="H1565" s="49">
        <v>5.0113060581399314</v>
      </c>
      <c r="I1565" s="49">
        <v>4.6006641837908067</v>
      </c>
      <c r="J1565" s="49">
        <v>4.1955840377758742</v>
      </c>
      <c r="K1565" s="49">
        <v>3.7944251266973881</v>
      </c>
      <c r="L1565" s="49">
        <v>3.3958771781544752</v>
      </c>
      <c r="M1565" s="49">
        <v>3.303146179631625</v>
      </c>
      <c r="N1565" s="49">
        <v>3.2170701933087771</v>
      </c>
      <c r="O1565" s="49">
        <v>3.1354082367057798</v>
      </c>
      <c r="P1565" s="49">
        <v>3.057753321874825</v>
      </c>
      <c r="Q1565" s="49">
        <v>2.9826791615147359</v>
      </c>
      <c r="R1565" s="49">
        <v>2.9093202776939551</v>
      </c>
      <c r="S1565" s="49">
        <v>2.8394862914846679</v>
      </c>
      <c r="T1565" s="49">
        <v>2.7718675781401032</v>
      </c>
      <c r="U1565" s="49">
        <v>2.7066845831390132</v>
      </c>
      <c r="V1565" s="49">
        <v>2.6428764970221592</v>
      </c>
      <c r="W1565" s="49">
        <v>2.578184352192427</v>
      </c>
      <c r="X1565" s="49">
        <v>2.514221543641058</v>
      </c>
      <c r="Y1565" s="49">
        <v>2.452592807076484</v>
      </c>
      <c r="Z1565" s="49">
        <v>2.3992121220938998</v>
      </c>
      <c r="AA1565" s="49">
        <v>2.309711529739777</v>
      </c>
      <c r="AB1565" s="49">
        <v>2.2496884315837971</v>
      </c>
      <c r="AC1565" s="49">
        <v>2.1917739819275579</v>
      </c>
      <c r="AD1565" s="49">
        <v>2.1357266920877969</v>
      </c>
      <c r="AE1565" s="49">
        <v>2.0813441678337532</v>
      </c>
      <c r="AF1565" s="50">
        <v>2.0284552648727598</v>
      </c>
    </row>
    <row r="1566" spans="1:32" hidden="1">
      <c r="A1566" s="49" t="s">
        <v>1881</v>
      </c>
      <c r="B1566" s="49">
        <v>2.4008478247619429</v>
      </c>
      <c r="C1566" s="49">
        <v>2.3309840527516621</v>
      </c>
      <c r="D1566" s="49">
        <v>2.2689636782498348</v>
      </c>
      <c r="E1566" s="49">
        <v>2.2130694354130771</v>
      </c>
      <c r="F1566" s="49">
        <v>2.162084363127434</v>
      </c>
      <c r="G1566" s="49">
        <v>2.1151164619805689</v>
      </c>
      <c r="H1566" s="49">
        <v>2.071493568039616</v>
      </c>
      <c r="I1566" s="49">
        <v>2.0306973156636849</v>
      </c>
      <c r="J1566" s="49">
        <v>1.992320017475411</v>
      </c>
      <c r="K1566" s="49">
        <v>1.9560355732046451</v>
      </c>
      <c r="L1566" s="49">
        <v>1.921579286538839</v>
      </c>
      <c r="M1566" s="49">
        <v>1.8705905133722041</v>
      </c>
      <c r="N1566" s="49">
        <v>1.8300901144054269</v>
      </c>
      <c r="O1566" s="49">
        <v>1.790978714810421</v>
      </c>
      <c r="P1566" s="49">
        <v>1.7533129749479051</v>
      </c>
      <c r="Q1566" s="49">
        <v>1.7173978007196069</v>
      </c>
      <c r="R1566" s="49">
        <v>1.682240572549593</v>
      </c>
      <c r="S1566" s="49">
        <v>1.647990694751077</v>
      </c>
      <c r="T1566" s="49">
        <v>1.616329670152254</v>
      </c>
      <c r="U1566" s="49">
        <v>1.5845389630642499</v>
      </c>
      <c r="V1566" s="49">
        <v>1.5528138821437021</v>
      </c>
      <c r="W1566" s="49">
        <v>1.524998774409958</v>
      </c>
      <c r="X1566" s="49">
        <v>1.498327049578869</v>
      </c>
      <c r="Y1566" s="49">
        <v>1.472274476878485</v>
      </c>
      <c r="Z1566" s="49">
        <v>1.4495102063321501</v>
      </c>
      <c r="AA1566" s="49">
        <v>1.4031130337087101</v>
      </c>
      <c r="AB1566" s="49">
        <v>1.375562925297928</v>
      </c>
      <c r="AC1566" s="49">
        <v>1.348931026514572</v>
      </c>
      <c r="AD1566" s="49">
        <v>1.323138646647334</v>
      </c>
      <c r="AE1566" s="49">
        <v>1.2981171143074</v>
      </c>
      <c r="AF1566" s="50">
        <v>1.27380613798813</v>
      </c>
    </row>
    <row r="1567" spans="1:32" hidden="1">
      <c r="A1567" s="49" t="s">
        <v>1882</v>
      </c>
      <c r="B1567" s="49">
        <v>3.5258829206256328</v>
      </c>
      <c r="C1567" s="49">
        <v>3.4224680791162401</v>
      </c>
      <c r="D1567" s="49">
        <v>3.3309473207779789</v>
      </c>
      <c r="E1567" s="49">
        <v>3.2487130300945579</v>
      </c>
      <c r="F1567" s="49">
        <v>3.1739172887260469</v>
      </c>
      <c r="G1567" s="49">
        <v>3.105205627872047</v>
      </c>
      <c r="H1567" s="49">
        <v>3.0415573991614409</v>
      </c>
      <c r="I1567" s="49">
        <v>2.982185499492175</v>
      </c>
      <c r="J1567" s="49">
        <v>2.9264708942106421</v>
      </c>
      <c r="K1567" s="49">
        <v>2.873918442446795</v>
      </c>
      <c r="L1567" s="49">
        <v>2.824126248916246</v>
      </c>
      <c r="M1567" s="49">
        <v>2.7495167994024841</v>
      </c>
      <c r="N1567" s="49">
        <v>2.6907870571828161</v>
      </c>
      <c r="O1567" s="49">
        <v>2.6341327941790782</v>
      </c>
      <c r="P1567" s="49">
        <v>2.5796400699581552</v>
      </c>
      <c r="Q1567" s="49">
        <v>2.52777138501096</v>
      </c>
      <c r="R1567" s="49">
        <v>2.477021446216972</v>
      </c>
      <c r="S1567" s="49">
        <v>2.4276170738633929</v>
      </c>
      <c r="T1567" s="49">
        <v>2.3821080653652369</v>
      </c>
      <c r="U1567" s="49">
        <v>2.3363723759480362</v>
      </c>
      <c r="V1567" s="49">
        <v>2.2907066115682899</v>
      </c>
      <c r="W1567" s="49">
        <v>2.2509347898568701</v>
      </c>
      <c r="X1567" s="49">
        <v>2.2128756150933602</v>
      </c>
      <c r="Y1567" s="49">
        <v>2.1757346277509022</v>
      </c>
      <c r="Z1567" s="49">
        <v>2.143558889292529</v>
      </c>
      <c r="AA1567" s="49">
        <v>2.0755323281571298</v>
      </c>
      <c r="AB1567" s="49">
        <v>2.0360605118360149</v>
      </c>
      <c r="AC1567" s="49">
        <v>1.9979613080159899</v>
      </c>
      <c r="AD1567" s="49">
        <v>1.961115691486957</v>
      </c>
      <c r="AE1567" s="49">
        <v>1.925419816007085</v>
      </c>
      <c r="AF1567" s="50">
        <v>1.8907825297640231</v>
      </c>
    </row>
    <row r="1568" spans="1:32" hidden="1">
      <c r="A1568" s="49" t="s">
        <v>1883</v>
      </c>
      <c r="B1568" s="49">
        <v>4.6786590113191604</v>
      </c>
      <c r="C1568" s="49">
        <v>4.5407966503815098</v>
      </c>
      <c r="D1568" s="49">
        <v>4.4190096882493197</v>
      </c>
      <c r="E1568" s="49">
        <v>4.3097717099456023</v>
      </c>
      <c r="F1568" s="49">
        <v>4.2105836898621583</v>
      </c>
      <c r="G1568" s="49">
        <v>4.1196139282623179</v>
      </c>
      <c r="H1568" s="49">
        <v>4.0354821744544216</v>
      </c>
      <c r="I1568" s="49">
        <v>3.957124017986287</v>
      </c>
      <c r="J1568" s="49">
        <v>3.883702339841431</v>
      </c>
      <c r="K1568" s="49">
        <v>3.814547571923852</v>
      </c>
      <c r="L1568" s="49">
        <v>3.7491162492830021</v>
      </c>
      <c r="M1568" s="49">
        <v>3.6502969993858012</v>
      </c>
      <c r="N1568" s="49">
        <v>3.5729324860740479</v>
      </c>
      <c r="O1568" s="49">
        <v>3.49835767306574</v>
      </c>
      <c r="P1568" s="49">
        <v>3.4266894797865421</v>
      </c>
      <c r="Q1568" s="49">
        <v>3.3585539583648898</v>
      </c>
      <c r="R1568" s="49">
        <v>3.29191582793674</v>
      </c>
      <c r="S1568" s="49">
        <v>3.2270822442922742</v>
      </c>
      <c r="T1568" s="49">
        <v>3.1675024989365772</v>
      </c>
      <c r="U1568" s="49">
        <v>3.1076016718803849</v>
      </c>
      <c r="V1568" s="49">
        <v>3.0477811227181242</v>
      </c>
      <c r="W1568" s="49">
        <v>2.9959424655758982</v>
      </c>
      <c r="X1568" s="49">
        <v>2.9463951298991349</v>
      </c>
      <c r="Y1568" s="49">
        <v>2.8980645084637269</v>
      </c>
      <c r="Z1568" s="49">
        <v>2.8564244058835651</v>
      </c>
      <c r="AA1568" s="49">
        <v>2.7662718142513811</v>
      </c>
      <c r="AB1568" s="49">
        <v>2.714715732882846</v>
      </c>
      <c r="AC1568" s="49">
        <v>2.6649917125059348</v>
      </c>
      <c r="AD1568" s="49">
        <v>2.6169387512707392</v>
      </c>
      <c r="AE1568" s="49">
        <v>2.5704163847714279</v>
      </c>
      <c r="AF1568" s="50">
        <v>2.5253013232726929</v>
      </c>
    </row>
    <row r="1569" spans="1:32" hidden="1">
      <c r="A1569" s="49" t="s">
        <v>1884</v>
      </c>
      <c r="B1569" s="49">
        <v>4.741509508886411</v>
      </c>
      <c r="C1569" s="49">
        <v>4.5705329565915633</v>
      </c>
      <c r="D1569" s="49">
        <v>4.4274094932242738</v>
      </c>
      <c r="E1569" s="49">
        <v>4.3040894652512431</v>
      </c>
      <c r="F1569" s="49">
        <v>4.1955298751820234</v>
      </c>
      <c r="G1569" s="49">
        <v>4.0983727213507537</v>
      </c>
      <c r="H1569" s="49">
        <v>4.0102750107037792</v>
      </c>
      <c r="I1569" s="49">
        <v>3.9295403047737012</v>
      </c>
      <c r="J1569" s="49">
        <v>3.8549028012478028</v>
      </c>
      <c r="K1569" s="49">
        <v>3.7853941757107381</v>
      </c>
      <c r="L1569" s="49">
        <v>3.7202579408894518</v>
      </c>
      <c r="M1569" s="49">
        <v>3.5982529783973289</v>
      </c>
      <c r="N1569" s="49">
        <v>3.492477176395997</v>
      </c>
      <c r="O1569" s="49">
        <v>3.3972929295778149</v>
      </c>
      <c r="P1569" s="49">
        <v>3.3103376365285881</v>
      </c>
      <c r="Q1569" s="49">
        <v>3.2301487235468409</v>
      </c>
      <c r="R1569" s="49">
        <v>3.1562133916180759</v>
      </c>
      <c r="S1569" s="49">
        <v>3.086227396963221</v>
      </c>
      <c r="T1569" s="49">
        <v>3.02034298436205</v>
      </c>
      <c r="U1569" s="49">
        <v>2.9588226979477041</v>
      </c>
      <c r="V1569" s="49">
        <v>2.898778836828261</v>
      </c>
      <c r="W1569" s="49">
        <v>2.830952310057262</v>
      </c>
      <c r="X1569" s="49">
        <v>2.7662399525015822</v>
      </c>
      <c r="Y1569" s="49">
        <v>2.705725457863152</v>
      </c>
      <c r="Z1569" s="49">
        <v>2.65155965995611</v>
      </c>
      <c r="AA1569" s="49">
        <v>2.5724818220466452</v>
      </c>
      <c r="AB1569" s="49">
        <v>2.5178574503515621</v>
      </c>
      <c r="AC1569" s="49">
        <v>2.466129488236807</v>
      </c>
      <c r="AD1569" s="49">
        <v>2.416933648448826</v>
      </c>
      <c r="AE1569" s="49">
        <v>2.369971127929051</v>
      </c>
      <c r="AF1569" s="50">
        <v>2.3249938412123381</v>
      </c>
    </row>
    <row r="1570" spans="1:32" hidden="1">
      <c r="A1570" s="49" t="s">
        <v>1885</v>
      </c>
      <c r="B1570" s="49">
        <v>6.3213871970353157</v>
      </c>
      <c r="C1570" s="49">
        <v>6.0906747639178258</v>
      </c>
      <c r="D1570" s="49">
        <v>5.8982491317106076</v>
      </c>
      <c r="E1570" s="49">
        <v>5.7330396416738214</v>
      </c>
      <c r="F1570" s="49">
        <v>5.5881107268001866</v>
      </c>
      <c r="G1570" s="49">
        <v>5.4588442154421593</v>
      </c>
      <c r="H1570" s="49">
        <v>5.3420178892495187</v>
      </c>
      <c r="I1570" s="49">
        <v>5.2352987435966929</v>
      </c>
      <c r="J1570" s="49">
        <v>5.1369460321849596</v>
      </c>
      <c r="K1570" s="49">
        <v>5.0456281327821824</v>
      </c>
      <c r="L1570" s="49">
        <v>4.9603047643976019</v>
      </c>
      <c r="M1570" s="49">
        <v>4.797180260688866</v>
      </c>
      <c r="N1570" s="49">
        <v>4.6563301580225227</v>
      </c>
      <c r="O1570" s="49">
        <v>4.5300053929338384</v>
      </c>
      <c r="P1570" s="49">
        <v>4.4149598575677462</v>
      </c>
      <c r="Q1570" s="49">
        <v>4.3091846366283901</v>
      </c>
      <c r="R1570" s="49">
        <v>4.2119770441299131</v>
      </c>
      <c r="S1570" s="49">
        <v>4.1201687013270583</v>
      </c>
      <c r="T1570" s="49">
        <v>4.0339710322041462</v>
      </c>
      <c r="U1570" s="49">
        <v>3.953747374845034</v>
      </c>
      <c r="V1570" s="49">
        <v>3.8755244963284601</v>
      </c>
      <c r="W1570" s="49">
        <v>3.7865164401208791</v>
      </c>
      <c r="X1570" s="49">
        <v>3.7017637120295781</v>
      </c>
      <c r="Y1570" s="49">
        <v>3.6227598513654069</v>
      </c>
      <c r="Z1570" s="49">
        <v>3.552468383555778</v>
      </c>
      <c r="AA1570" s="49">
        <v>3.4478404704472001</v>
      </c>
      <c r="AB1570" s="49">
        <v>3.3768582198513322</v>
      </c>
      <c r="AC1570" s="49">
        <v>3.3098375997824592</v>
      </c>
      <c r="AD1570" s="49">
        <v>3.2462780965413041</v>
      </c>
      <c r="AE1570" s="49">
        <v>3.1857692500082262</v>
      </c>
      <c r="AF1570" s="50">
        <v>3.1279703440118878</v>
      </c>
    </row>
    <row r="1571" spans="1:32" hidden="1">
      <c r="A1571" s="49" t="s">
        <v>1886</v>
      </c>
      <c r="B1571" s="49">
        <v>2.859919395107414</v>
      </c>
      <c r="C1571" s="49">
        <v>2.715623662999668</v>
      </c>
      <c r="D1571" s="49">
        <v>2.594657735347456</v>
      </c>
      <c r="E1571" s="49">
        <v>2.4902045546052518</v>
      </c>
      <c r="F1571" s="49">
        <v>2.3979845535429272</v>
      </c>
      <c r="G1571" s="49">
        <v>2.315153005073586</v>
      </c>
      <c r="H1571" s="49">
        <v>2.2397328071924059</v>
      </c>
      <c r="I1571" s="49">
        <v>2.170299875995934</v>
      </c>
      <c r="J1571" s="49">
        <v>2.105797934534988</v>
      </c>
      <c r="K1571" s="49">
        <v>2.0454240697186239</v>
      </c>
      <c r="L1571" s="49">
        <v>1.9885551197468789</v>
      </c>
      <c r="M1571" s="49">
        <v>1.9207237641334871</v>
      </c>
      <c r="N1571" s="49">
        <v>1.8578651232383561</v>
      </c>
      <c r="O1571" s="49">
        <v>1.7984117071749139</v>
      </c>
      <c r="P1571" s="49">
        <v>1.74204877938521</v>
      </c>
      <c r="Q1571" s="49">
        <v>1.687787688181023</v>
      </c>
      <c r="R1571" s="49">
        <v>1.635028018842003</v>
      </c>
      <c r="S1571" s="49">
        <v>1.584947188720131</v>
      </c>
      <c r="T1571" s="49">
        <v>1.536650440576532</v>
      </c>
      <c r="U1571" s="49">
        <v>1.490260593356179</v>
      </c>
      <c r="V1571" s="49">
        <v>1.445061785546611</v>
      </c>
      <c r="W1571" s="49">
        <v>1.3996321544478201</v>
      </c>
      <c r="X1571" s="49">
        <v>1.3549357543773271</v>
      </c>
      <c r="Y1571" s="49">
        <v>1.3119996004371379</v>
      </c>
      <c r="Z1571" s="49">
        <v>1.2746063886999299</v>
      </c>
      <c r="AA1571" s="49">
        <v>1.214266847141235</v>
      </c>
      <c r="AB1571" s="49">
        <v>1.1731088210727101</v>
      </c>
      <c r="AC1571" s="49">
        <v>1.1335123115983821</v>
      </c>
      <c r="AD1571" s="49">
        <v>1.0953062282662589</v>
      </c>
      <c r="AE1571" s="49">
        <v>1.0583467283264081</v>
      </c>
      <c r="AF1571" s="50">
        <v>1.0225117745258681</v>
      </c>
    </row>
    <row r="1572" spans="1:32" hidden="1">
      <c r="A1572" s="49" t="s">
        <v>1887</v>
      </c>
      <c r="B1572" s="49">
        <v>3.0532196446091411</v>
      </c>
      <c r="C1572" s="49">
        <v>2.898460212996794</v>
      </c>
      <c r="D1572" s="49">
        <v>2.7687877109373411</v>
      </c>
      <c r="E1572" s="49">
        <v>2.656874119077917</v>
      </c>
      <c r="F1572" s="49">
        <v>2.5581192685200231</v>
      </c>
      <c r="G1572" s="49">
        <v>2.469465407304035</v>
      </c>
      <c r="H1572" s="49">
        <v>2.3887874206371671</v>
      </c>
      <c r="I1572" s="49">
        <v>2.3145546263466521</v>
      </c>
      <c r="J1572" s="49">
        <v>2.2456316781914958</v>
      </c>
      <c r="K1572" s="49">
        <v>2.181155546822771</v>
      </c>
      <c r="L1572" s="49">
        <v>2.1204563935469709</v>
      </c>
      <c r="M1572" s="49">
        <v>2.0480250387260912</v>
      </c>
      <c r="N1572" s="49">
        <v>1.9809501471700071</v>
      </c>
      <c r="O1572" s="49">
        <v>1.9175409002706669</v>
      </c>
      <c r="P1572" s="49">
        <v>1.857457775964745</v>
      </c>
      <c r="Q1572" s="49">
        <v>1.7996344273489031</v>
      </c>
      <c r="R1572" s="49">
        <v>1.743423306672029</v>
      </c>
      <c r="S1572" s="49">
        <v>1.690094308700701</v>
      </c>
      <c r="T1572" s="49">
        <v>1.6386824254582151</v>
      </c>
      <c r="U1572" s="49">
        <v>1.589320136097284</v>
      </c>
      <c r="V1572" s="49">
        <v>1.541235438802012</v>
      </c>
      <c r="W1572" s="49">
        <v>1.492907944326183</v>
      </c>
      <c r="X1572" s="49">
        <v>1.445360320617757</v>
      </c>
      <c r="Y1572" s="49">
        <v>1.3996994877620601</v>
      </c>
      <c r="Z1572" s="49">
        <v>1.3600013694280899</v>
      </c>
      <c r="AA1572" s="49">
        <v>1.2955657086764989</v>
      </c>
      <c r="AB1572" s="49">
        <v>1.251790975855624</v>
      </c>
      <c r="AC1572" s="49">
        <v>1.2096875173876349</v>
      </c>
      <c r="AD1572" s="49">
        <v>1.1690704437030199</v>
      </c>
      <c r="AE1572" s="49">
        <v>1.129784317406576</v>
      </c>
      <c r="AF1572" s="50">
        <v>1.0916972706749051</v>
      </c>
    </row>
    <row r="1573" spans="1:32" hidden="1">
      <c r="A1573" s="49" t="s">
        <v>1888</v>
      </c>
      <c r="B1573" s="49">
        <v>3.1852290314688059</v>
      </c>
      <c r="C1573" s="49">
        <v>3.0232127840597318</v>
      </c>
      <c r="D1573" s="49">
        <v>2.8875374673533178</v>
      </c>
      <c r="E1573" s="49">
        <v>2.770507961416099</v>
      </c>
      <c r="F1573" s="49">
        <v>2.6672936925163282</v>
      </c>
      <c r="G1573" s="49">
        <v>2.574683785707601</v>
      </c>
      <c r="H1573" s="49">
        <v>2.4904467261194521</v>
      </c>
      <c r="I1573" s="49">
        <v>2.4129752071671859</v>
      </c>
      <c r="J1573" s="49">
        <v>2.341077058287353</v>
      </c>
      <c r="K1573" s="49">
        <v>2.2738460627794042</v>
      </c>
      <c r="L1573" s="49">
        <v>2.21057886785024</v>
      </c>
      <c r="M1573" s="49">
        <v>2.135001951514409</v>
      </c>
      <c r="N1573" s="49">
        <v>2.065048761163025</v>
      </c>
      <c r="O1573" s="49">
        <v>1.9989413477709761</v>
      </c>
      <c r="P1573" s="49">
        <v>1.936321722372216</v>
      </c>
      <c r="Q1573" s="49">
        <v>1.876069112831878</v>
      </c>
      <c r="R1573" s="49">
        <v>1.8175030536452319</v>
      </c>
      <c r="S1573" s="49">
        <v>1.761955739832789</v>
      </c>
      <c r="T1573" s="49">
        <v>1.7084134864849641</v>
      </c>
      <c r="U1573" s="49">
        <v>1.6570146233560119</v>
      </c>
      <c r="V1573" s="49">
        <v>1.606948667852131</v>
      </c>
      <c r="W1573" s="49">
        <v>1.5566051318620819</v>
      </c>
      <c r="X1573" s="49">
        <v>1.507080402122762</v>
      </c>
      <c r="Y1573" s="49">
        <v>1.4595361527950079</v>
      </c>
      <c r="Z1573" s="49">
        <v>1.418250468648854</v>
      </c>
      <c r="AA1573" s="49">
        <v>1.3510033357243081</v>
      </c>
      <c r="AB1573" s="49">
        <v>1.3054399233908649</v>
      </c>
      <c r="AC1573" s="49">
        <v>1.261632303371212</v>
      </c>
      <c r="AD1573" s="49">
        <v>1.2193869419522909</v>
      </c>
      <c r="AE1573" s="49">
        <v>1.1785411425107271</v>
      </c>
      <c r="AF1573" s="50">
        <v>1.1389568860232211</v>
      </c>
    </row>
    <row r="1574" spans="1:32" hidden="1">
      <c r="A1574" s="49" t="s">
        <v>1889</v>
      </c>
      <c r="B1574" s="49">
        <v>3.5984689334100399</v>
      </c>
      <c r="C1574" s="49">
        <v>3.4139367125831002</v>
      </c>
      <c r="D1574" s="49">
        <v>3.2595530776704149</v>
      </c>
      <c r="E1574" s="49">
        <v>3.1265129498794662</v>
      </c>
      <c r="F1574" s="49">
        <v>3.009289086655957</v>
      </c>
      <c r="G1574" s="49">
        <v>2.9042075770004971</v>
      </c>
      <c r="H1574" s="49">
        <v>2.808715105732674</v>
      </c>
      <c r="I1574" s="49">
        <v>2.7209725649205661</v>
      </c>
      <c r="J1574" s="49">
        <v>2.639615824919058</v>
      </c>
      <c r="K1574" s="49">
        <v>2.5636079223609438</v>
      </c>
      <c r="L1574" s="49">
        <v>2.4921439897035111</v>
      </c>
      <c r="M1574" s="49">
        <v>2.406752987193117</v>
      </c>
      <c r="N1574" s="49">
        <v>2.3277967957757881</v>
      </c>
      <c r="O1574" s="49">
        <v>2.253238762893258</v>
      </c>
      <c r="P1574" s="49">
        <v>2.182670449651555</v>
      </c>
      <c r="Q1574" s="49">
        <v>2.1148073530674321</v>
      </c>
      <c r="R1574" s="49">
        <v>2.0488695226568341</v>
      </c>
      <c r="S1574" s="49">
        <v>1.9863880318596541</v>
      </c>
      <c r="T1574" s="49">
        <v>1.9262002917830841</v>
      </c>
      <c r="U1574" s="49">
        <v>1.868466464593991</v>
      </c>
      <c r="V1574" s="49">
        <v>1.8122563968143841</v>
      </c>
      <c r="W1574" s="49">
        <v>1.755742780220156</v>
      </c>
      <c r="X1574" s="49">
        <v>1.700148738782054</v>
      </c>
      <c r="Y1574" s="49">
        <v>1.646808200792867</v>
      </c>
      <c r="Z1574" s="49">
        <v>1.600631642170536</v>
      </c>
      <c r="AA1574" s="49">
        <v>1.5246317152720921</v>
      </c>
      <c r="AB1574" s="49">
        <v>1.473505409170514</v>
      </c>
      <c r="AC1574" s="49">
        <v>1.424372231502689</v>
      </c>
      <c r="AD1574" s="49">
        <v>1.37700906769328</v>
      </c>
      <c r="AE1574" s="49">
        <v>1.331228361930439</v>
      </c>
      <c r="AF1574" s="50">
        <v>1.2868710141874229</v>
      </c>
    </row>
    <row r="1575" spans="1:32" hidden="1">
      <c r="A1575" s="49" t="s">
        <v>1890</v>
      </c>
      <c r="B1575" s="49">
        <v>3.3866815943921882</v>
      </c>
      <c r="C1575" s="49">
        <v>3.2203094089709632</v>
      </c>
      <c r="D1575" s="49">
        <v>3.0609727314928858</v>
      </c>
      <c r="E1575" s="49">
        <v>2.9069763625891651</v>
      </c>
      <c r="F1575" s="49">
        <v>2.757108879808754</v>
      </c>
      <c r="G1575" s="49">
        <v>2.610473266691371</v>
      </c>
      <c r="H1575" s="49">
        <v>2.4663852538398232</v>
      </c>
      <c r="I1575" s="49">
        <v>2.3243093848971719</v>
      </c>
      <c r="J1575" s="49">
        <v>2.1838172173622752</v>
      </c>
      <c r="K1575" s="49">
        <v>2.044559083805281</v>
      </c>
      <c r="L1575" s="49">
        <v>1.906244470026224</v>
      </c>
      <c r="M1575" s="49">
        <v>1.864290643662031</v>
      </c>
      <c r="N1575" s="49">
        <v>1.8311280047509411</v>
      </c>
      <c r="O1575" s="49">
        <v>1.7989431579665489</v>
      </c>
      <c r="P1575" s="49">
        <v>1.767798435371194</v>
      </c>
      <c r="Q1575" s="49">
        <v>1.7379737214147779</v>
      </c>
      <c r="R1575" s="49">
        <v>1.708614317311655</v>
      </c>
      <c r="S1575" s="49">
        <v>1.6798590789905139</v>
      </c>
      <c r="T1575" s="49">
        <v>1.6532005474762119</v>
      </c>
      <c r="U1575" s="49">
        <v>1.6262545543566149</v>
      </c>
      <c r="V1575" s="49">
        <v>1.599194428031036</v>
      </c>
      <c r="W1575" s="49">
        <v>1.575398418899969</v>
      </c>
      <c r="X1575" s="49">
        <v>1.5524803857651961</v>
      </c>
      <c r="Y1575" s="49">
        <v>1.5299806652646399</v>
      </c>
      <c r="Z1575" s="49">
        <v>1.510303619619821</v>
      </c>
      <c r="AA1575" s="49">
        <v>1.4692134195517841</v>
      </c>
      <c r="AB1575" s="49">
        <v>1.4449213517718349</v>
      </c>
      <c r="AC1575" s="49">
        <v>1.421324364134273</v>
      </c>
      <c r="AD1575" s="49">
        <v>1.3983590018208929</v>
      </c>
      <c r="AE1575" s="49">
        <v>1.375970072494805</v>
      </c>
      <c r="AF1575" s="50">
        <v>1.3541092846223659</v>
      </c>
    </row>
    <row r="1576" spans="1:32" hidden="1">
      <c r="A1576" s="49" t="s">
        <v>1891</v>
      </c>
      <c r="B1576" s="49">
        <v>4.6186672039676706</v>
      </c>
      <c r="C1576" s="49">
        <v>4.405064972208379</v>
      </c>
      <c r="D1576" s="49">
        <v>4.2017164496772788</v>
      </c>
      <c r="E1576" s="49">
        <v>4.0059818826517182</v>
      </c>
      <c r="F1576" s="49">
        <v>3.8159648910630888</v>
      </c>
      <c r="G1576" s="49">
        <v>3.6302514082198498</v>
      </c>
      <c r="H1576" s="49">
        <v>3.4477529228300972</v>
      </c>
      <c r="I1576" s="49">
        <v>3.267607827549738</v>
      </c>
      <c r="J1576" s="49">
        <v>3.08911685623301</v>
      </c>
      <c r="K1576" s="49">
        <v>2.9116993994487719</v>
      </c>
      <c r="L1576" s="49">
        <v>2.734863081291675</v>
      </c>
      <c r="M1576" s="49">
        <v>2.674432901811961</v>
      </c>
      <c r="N1576" s="49">
        <v>2.627374397354838</v>
      </c>
      <c r="O1576" s="49">
        <v>2.581789366301328</v>
      </c>
      <c r="P1576" s="49">
        <v>2.53777225893784</v>
      </c>
      <c r="Q1576" s="49">
        <v>2.4957485441022782</v>
      </c>
      <c r="R1576" s="49">
        <v>2.4544170769545559</v>
      </c>
      <c r="S1576" s="49">
        <v>2.4139889735885678</v>
      </c>
      <c r="T1576" s="49">
        <v>2.3767345015904842</v>
      </c>
      <c r="U1576" s="49">
        <v>2.339026167005144</v>
      </c>
      <c r="V1576" s="49">
        <v>2.3011278576268088</v>
      </c>
      <c r="W1576" s="49">
        <v>2.268202989614287</v>
      </c>
      <c r="X1576" s="49">
        <v>2.2365991122493249</v>
      </c>
      <c r="Y1576" s="49">
        <v>2.205617118473286</v>
      </c>
      <c r="Z1576" s="49">
        <v>2.1789130397789629</v>
      </c>
      <c r="AA1576" s="49">
        <v>2.119634955173189</v>
      </c>
      <c r="AB1576" s="49">
        <v>2.085886153244604</v>
      </c>
      <c r="AC1576" s="49">
        <v>2.0531802814366999</v>
      </c>
      <c r="AD1576" s="49">
        <v>2.0214207737382091</v>
      </c>
      <c r="AE1576" s="49">
        <v>1.9905236377468629</v>
      </c>
      <c r="AF1576" s="50">
        <v>1.9604153824188431</v>
      </c>
    </row>
    <row r="1577" spans="1:32" hidden="1">
      <c r="A1577" s="49" t="s">
        <v>1892</v>
      </c>
      <c r="B1577" s="49">
        <v>5.8675730241914312</v>
      </c>
      <c r="C1577" s="49">
        <v>5.6059730419367213</v>
      </c>
      <c r="D1577" s="49">
        <v>5.3580719155117587</v>
      </c>
      <c r="E1577" s="49">
        <v>5.1202533118952429</v>
      </c>
      <c r="F1577" s="49">
        <v>4.8899099792859957</v>
      </c>
      <c r="G1577" s="49">
        <v>4.6650882917542029</v>
      </c>
      <c r="H1577" s="49">
        <v>4.4442746981811494</v>
      </c>
      <c r="I1577" s="49">
        <v>4.2262612119805274</v>
      </c>
      <c r="J1577" s="49">
        <v>4.0100572564170838</v>
      </c>
      <c r="K1577" s="49">
        <v>3.7948298860520411</v>
      </c>
      <c r="L1577" s="49">
        <v>3.579862015638958</v>
      </c>
      <c r="M1577" s="49">
        <v>3.500569738512743</v>
      </c>
      <c r="N1577" s="49">
        <v>3.439376917937544</v>
      </c>
      <c r="O1577" s="49">
        <v>3.3801716012455332</v>
      </c>
      <c r="P1577" s="49">
        <v>3.323082028316438</v>
      </c>
      <c r="Q1577" s="49">
        <v>3.268684834101903</v>
      </c>
      <c r="R1577" s="49">
        <v>3.2152179367520062</v>
      </c>
      <c r="S1577" s="49">
        <v>3.162967482372141</v>
      </c>
      <c r="T1577" s="49">
        <v>3.1150092357839299</v>
      </c>
      <c r="U1577" s="49">
        <v>3.0664294007619892</v>
      </c>
      <c r="V1577" s="49">
        <v>3.017585432889816</v>
      </c>
      <c r="W1577" s="49">
        <v>2.9754734400494032</v>
      </c>
      <c r="X1577" s="49">
        <v>2.9351343214457439</v>
      </c>
      <c r="Y1577" s="49">
        <v>2.8956206121592278</v>
      </c>
      <c r="Z1577" s="49">
        <v>2.8618832550845039</v>
      </c>
      <c r="AA1577" s="49">
        <v>2.7840186543639418</v>
      </c>
      <c r="AB1577" s="49">
        <v>2.7407112199169492</v>
      </c>
      <c r="AC1577" s="49">
        <v>2.6987994971934119</v>
      </c>
      <c r="AD1577" s="49">
        <v>2.6581522787157592</v>
      </c>
      <c r="AE1577" s="49">
        <v>2.6186554235176209</v>
      </c>
      <c r="AF1577" s="50">
        <v>2.5802090442696262</v>
      </c>
    </row>
    <row r="1578" spans="1:32" hidden="1">
      <c r="A1578" s="49" t="s">
        <v>1893</v>
      </c>
      <c r="B1578" s="49">
        <v>5.7584296305817269</v>
      </c>
      <c r="C1578" s="49">
        <v>5.4765018333024944</v>
      </c>
      <c r="D1578" s="49">
        <v>5.219465565133242</v>
      </c>
      <c r="E1578" s="49">
        <v>4.9796008473335034</v>
      </c>
      <c r="F1578" s="49">
        <v>4.752031359512964</v>
      </c>
      <c r="G1578" s="49">
        <v>4.5334748347461593</v>
      </c>
      <c r="H1578" s="49">
        <v>4.3216088568436808</v>
      </c>
      <c r="I1578" s="49">
        <v>4.1147216308169572</v>
      </c>
      <c r="J1578" s="49">
        <v>3.9115070185172711</v>
      </c>
      <c r="K1578" s="49">
        <v>3.7109379002319711</v>
      </c>
      <c r="L1578" s="49">
        <v>3.5121845338267761</v>
      </c>
      <c r="M1578" s="49">
        <v>3.4134260313596472</v>
      </c>
      <c r="N1578" s="49">
        <v>3.3280004180009461</v>
      </c>
      <c r="O1578" s="49">
        <v>3.251158831233961</v>
      </c>
      <c r="P1578" s="49">
        <v>3.180938468919146</v>
      </c>
      <c r="Q1578" s="49">
        <v>3.1161351362851</v>
      </c>
      <c r="R1578" s="49">
        <v>3.0563599482176449</v>
      </c>
      <c r="S1578" s="49">
        <v>2.9996423904295062</v>
      </c>
      <c r="T1578" s="49">
        <v>2.9461526008160068</v>
      </c>
      <c r="U1578" s="49">
        <v>2.8961598373758162</v>
      </c>
      <c r="V1578" s="49">
        <v>2.847138990054944</v>
      </c>
      <c r="W1578" s="49">
        <v>2.7907865337735829</v>
      </c>
      <c r="X1578" s="49">
        <v>2.736852698739765</v>
      </c>
      <c r="Y1578" s="49">
        <v>2.6863358473790071</v>
      </c>
      <c r="Z1578" s="49">
        <v>2.6412048300842459</v>
      </c>
      <c r="AA1578" s="49">
        <v>2.573335081685276</v>
      </c>
      <c r="AB1578" s="49">
        <v>2.5271573168410009</v>
      </c>
      <c r="AC1578" s="49">
        <v>2.483323294304729</v>
      </c>
      <c r="AD1578" s="49">
        <v>2.4415265459908251</v>
      </c>
      <c r="AE1578" s="49">
        <v>2.4015163139490778</v>
      </c>
      <c r="AF1578" s="50">
        <v>2.3630849398668681</v>
      </c>
    </row>
    <row r="1579" spans="1:32" hidden="1">
      <c r="A1579" s="49" t="s">
        <v>1894</v>
      </c>
      <c r="B1579" s="49">
        <v>7.1803167772259693</v>
      </c>
      <c r="C1579" s="49">
        <v>6.8395053899543319</v>
      </c>
      <c r="D1579" s="49">
        <v>6.5327397735021666</v>
      </c>
      <c r="E1579" s="49">
        <v>6.2496797972218756</v>
      </c>
      <c r="F1579" s="49">
        <v>5.9838083568768958</v>
      </c>
      <c r="G1579" s="49">
        <v>5.7307517110101713</v>
      </c>
      <c r="H1579" s="49">
        <v>5.4874272092529681</v>
      </c>
      <c r="I1579" s="49">
        <v>5.251574112704537</v>
      </c>
      <c r="J1579" s="49">
        <v>5.0214783305598516</v>
      </c>
      <c r="K1579" s="49">
        <v>4.7958024311248062</v>
      </c>
      <c r="L1579" s="49">
        <v>4.5734761294796691</v>
      </c>
      <c r="M1579" s="49">
        <v>4.4430946243276512</v>
      </c>
      <c r="N1579" s="49">
        <v>4.3309499557561573</v>
      </c>
      <c r="O1579" s="49">
        <v>4.2305415989443791</v>
      </c>
      <c r="P1579" s="49">
        <v>4.1391834099219462</v>
      </c>
      <c r="Q1579" s="49">
        <v>4.0552276835703198</v>
      </c>
      <c r="R1579" s="49">
        <v>3.9781431602611552</v>
      </c>
      <c r="S1579" s="49">
        <v>3.905231685028034</v>
      </c>
      <c r="T1579" s="49">
        <v>3.8367271966153749</v>
      </c>
      <c r="U1579" s="49">
        <v>3.772999503239979</v>
      </c>
      <c r="V1579" s="49">
        <v>3.7105896095039652</v>
      </c>
      <c r="W1579" s="49">
        <v>3.638102830696158</v>
      </c>
      <c r="X1579" s="49">
        <v>3.568915672766376</v>
      </c>
      <c r="Y1579" s="49">
        <v>3.504396867764449</v>
      </c>
      <c r="Z1579" s="49">
        <v>3.4472454780482198</v>
      </c>
      <c r="AA1579" s="49">
        <v>3.3589160598920862</v>
      </c>
      <c r="AB1579" s="49">
        <v>3.300302293880808</v>
      </c>
      <c r="AC1579" s="49">
        <v>3.2448879929076981</v>
      </c>
      <c r="AD1579" s="49">
        <v>3.1922535949679212</v>
      </c>
      <c r="AE1579" s="49">
        <v>3.1420558234041689</v>
      </c>
      <c r="AF1579" s="50">
        <v>3.0940104181597392</v>
      </c>
    </row>
    <row r="1580" spans="1:32" hidden="1">
      <c r="A1580" s="49" t="s">
        <v>1895</v>
      </c>
      <c r="B1580" s="49">
        <v>5.5556675974813672</v>
      </c>
      <c r="C1580" s="49">
        <v>5.1758948300497227</v>
      </c>
      <c r="D1580" s="49">
        <v>4.8213856058655864</v>
      </c>
      <c r="E1580" s="49">
        <v>4.4842646108754813</v>
      </c>
      <c r="F1580" s="49">
        <v>4.159550352489882</v>
      </c>
      <c r="G1580" s="49">
        <v>3.8439004455643908</v>
      </c>
      <c r="H1580" s="49">
        <v>3.5349650613598449</v>
      </c>
      <c r="I1580" s="49">
        <v>3.2310276899217758</v>
      </c>
      <c r="J1580" s="49">
        <v>2.9307932747202501</v>
      </c>
      <c r="K1580" s="49">
        <v>2.6332570541919011</v>
      </c>
      <c r="L1580" s="49">
        <v>2.3376200290743729</v>
      </c>
      <c r="M1580" s="49">
        <v>2.2754439012658878</v>
      </c>
      <c r="N1580" s="49">
        <v>2.2173842750722081</v>
      </c>
      <c r="O1580" s="49">
        <v>2.1620612114868711</v>
      </c>
      <c r="P1580" s="49">
        <v>2.109224422739969</v>
      </c>
      <c r="Q1580" s="49">
        <v>2.057995419804945</v>
      </c>
      <c r="R1580" s="49">
        <v>2.0078410582481641</v>
      </c>
      <c r="S1580" s="49">
        <v>1.959876761537976</v>
      </c>
      <c r="T1580" s="49">
        <v>1.9132956776710031</v>
      </c>
      <c r="U1580" s="49">
        <v>1.868233872937223</v>
      </c>
      <c r="V1580" s="49">
        <v>1.824037604640905</v>
      </c>
      <c r="W1580" s="49">
        <v>1.7793154256515591</v>
      </c>
      <c r="X1580" s="49">
        <v>1.73506028521492</v>
      </c>
      <c r="Y1580" s="49">
        <v>1.692260994830449</v>
      </c>
      <c r="Z1580" s="49">
        <v>1.6545615229314159</v>
      </c>
      <c r="AA1580" s="49">
        <v>1.5946216805298501</v>
      </c>
      <c r="AB1580" s="49">
        <v>1.552863769083465</v>
      </c>
      <c r="AC1580" s="49">
        <v>1.512421629051147</v>
      </c>
      <c r="AD1580" s="49">
        <v>1.4731460837303449</v>
      </c>
      <c r="AE1580" s="49">
        <v>1.43491209168056</v>
      </c>
      <c r="AF1580" s="50">
        <v>1.397613904273886</v>
      </c>
    </row>
    <row r="1581" spans="1:32" hidden="1">
      <c r="A1581" s="49" t="s">
        <v>1896</v>
      </c>
      <c r="B1581" s="49">
        <v>5.8559160791802816</v>
      </c>
      <c r="C1581" s="49">
        <v>5.4561236071340886</v>
      </c>
      <c r="D1581" s="49">
        <v>5.0837134651650686</v>
      </c>
      <c r="E1581" s="49">
        <v>4.7300603211578496</v>
      </c>
      <c r="F1581" s="49">
        <v>4.3897036436725649</v>
      </c>
      <c r="G1581" s="49">
        <v>4.0589753417630314</v>
      </c>
      <c r="H1581" s="49">
        <v>3.7352925339075749</v>
      </c>
      <c r="I1581" s="49">
        <v>3.416764556634337</v>
      </c>
      <c r="J1581" s="49">
        <v>3.101961163094944</v>
      </c>
      <c r="K1581" s="49">
        <v>2.789768998486954</v>
      </c>
      <c r="L1581" s="49">
        <v>2.4792990756242892</v>
      </c>
      <c r="M1581" s="49">
        <v>2.4130879027160468</v>
      </c>
      <c r="N1581" s="49">
        <v>2.3513171282524779</v>
      </c>
      <c r="O1581" s="49">
        <v>2.292497080384674</v>
      </c>
      <c r="P1581" s="49">
        <v>2.2363579408197549</v>
      </c>
      <c r="Q1581" s="49">
        <v>2.181951210279335</v>
      </c>
      <c r="R1581" s="49">
        <v>2.1287012347154191</v>
      </c>
      <c r="S1581" s="49">
        <v>2.0778132893147401</v>
      </c>
      <c r="T1581" s="49">
        <v>2.0284160349970071</v>
      </c>
      <c r="U1581" s="49">
        <v>1.9806567477022869</v>
      </c>
      <c r="V1581" s="49">
        <v>1.9338292941604041</v>
      </c>
      <c r="W1581" s="49">
        <v>1.8864282726764461</v>
      </c>
      <c r="X1581" s="49">
        <v>1.8395282318788539</v>
      </c>
      <c r="Y1581" s="49">
        <v>1.794197039109894</v>
      </c>
      <c r="Z1581" s="49">
        <v>1.754369270828616</v>
      </c>
      <c r="AA1581" s="49">
        <v>1.6905217962878269</v>
      </c>
      <c r="AB1581" s="49">
        <v>1.6463052218936369</v>
      </c>
      <c r="AC1581" s="49">
        <v>1.6035049073419161</v>
      </c>
      <c r="AD1581" s="49">
        <v>1.5619592944066369</v>
      </c>
      <c r="AE1581" s="49">
        <v>1.521532963889882</v>
      </c>
      <c r="AF1581" s="50">
        <v>1.482111391623276</v>
      </c>
    </row>
    <row r="1582" spans="1:32" hidden="1">
      <c r="A1582" s="49" t="s">
        <v>1897</v>
      </c>
      <c r="B1582" s="49">
        <v>6.0610930365930429</v>
      </c>
      <c r="C1582" s="49">
        <v>5.6472193424870731</v>
      </c>
      <c r="D1582" s="49">
        <v>5.2622038005732907</v>
      </c>
      <c r="E1582" s="49">
        <v>4.8969403030531504</v>
      </c>
      <c r="F1582" s="49">
        <v>4.5456629986696537</v>
      </c>
      <c r="G1582" s="49">
        <v>4.2044977892147406</v>
      </c>
      <c r="H1582" s="49">
        <v>3.8707158471637531</v>
      </c>
      <c r="I1582" s="49">
        <v>3.542318804569446</v>
      </c>
      <c r="J1582" s="49">
        <v>3.2177940742220961</v>
      </c>
      <c r="K1582" s="49">
        <v>2.89596334518105</v>
      </c>
      <c r="L1582" s="49">
        <v>2.575884907811743</v>
      </c>
      <c r="M1582" s="49">
        <v>2.5068793437110308</v>
      </c>
      <c r="N1582" s="49">
        <v>2.4425515168586651</v>
      </c>
      <c r="O1582" s="49">
        <v>2.3813311212935391</v>
      </c>
      <c r="P1582" s="49">
        <v>2.322932483333759</v>
      </c>
      <c r="Q1582" s="49">
        <v>2.266356333691844</v>
      </c>
      <c r="R1582" s="49">
        <v>2.210996314207387</v>
      </c>
      <c r="S1582" s="49">
        <v>2.1581189990667871</v>
      </c>
      <c r="T1582" s="49">
        <v>2.1068070718552572</v>
      </c>
      <c r="U1582" s="49">
        <v>2.0572144839754962</v>
      </c>
      <c r="V1582" s="49">
        <v>2.0085983564859662</v>
      </c>
      <c r="W1582" s="49">
        <v>1.9593732475437129</v>
      </c>
      <c r="X1582" s="49">
        <v>1.9106726006515931</v>
      </c>
      <c r="Y1582" s="49">
        <v>1.86361889659276</v>
      </c>
      <c r="Z1582" s="49">
        <v>1.8223483565761001</v>
      </c>
      <c r="AA1582" s="49">
        <v>1.755826705604163</v>
      </c>
      <c r="AB1582" s="49">
        <v>1.709938310341788</v>
      </c>
      <c r="AC1582" s="49">
        <v>1.665537435103162</v>
      </c>
      <c r="AD1582" s="49">
        <v>1.6224545883329671</v>
      </c>
      <c r="AE1582" s="49">
        <v>1.580547704188124</v>
      </c>
      <c r="AF1582" s="50">
        <v>1.5396966400530849</v>
      </c>
    </row>
    <row r="1583" spans="1:32" hidden="1">
      <c r="A1583" s="49" t="s">
        <v>1898</v>
      </c>
      <c r="B1583" s="49">
        <v>6.7050590732476909</v>
      </c>
      <c r="C1583" s="49">
        <v>6.246949742770493</v>
      </c>
      <c r="D1583" s="49">
        <v>5.8222333213872766</v>
      </c>
      <c r="E1583" s="49">
        <v>5.4203490740010114</v>
      </c>
      <c r="F1583" s="49">
        <v>5.0346084964776452</v>
      </c>
      <c r="G1583" s="49">
        <v>4.6605159426783072</v>
      </c>
      <c r="H1583" s="49">
        <v>4.2949031503567641</v>
      </c>
      <c r="I1583" s="49">
        <v>3.9354482944804792</v>
      </c>
      <c r="J1583" s="49">
        <v>3.5803922846626479</v>
      </c>
      <c r="K1583" s="49">
        <v>3.2283630839161832</v>
      </c>
      <c r="L1583" s="49">
        <v>2.8782624332767051</v>
      </c>
      <c r="M1583" s="49">
        <v>2.800522699602773</v>
      </c>
      <c r="N1583" s="49">
        <v>2.7281838893214081</v>
      </c>
      <c r="O1583" s="49">
        <v>2.6594305224461441</v>
      </c>
      <c r="P1583" s="49">
        <v>2.5939329190474809</v>
      </c>
      <c r="Q1583" s="49">
        <v>2.5305355538615539</v>
      </c>
      <c r="R1583" s="49">
        <v>2.4685372220067978</v>
      </c>
      <c r="S1583" s="49">
        <v>2.4094040903229992</v>
      </c>
      <c r="T1583" s="49">
        <v>2.3520751077115629</v>
      </c>
      <c r="U1583" s="49">
        <v>2.296728888261041</v>
      </c>
      <c r="V1583" s="49">
        <v>2.242505929640441</v>
      </c>
      <c r="W1583" s="49">
        <v>2.1875824605487928</v>
      </c>
      <c r="X1583" s="49">
        <v>2.1332582244181411</v>
      </c>
      <c r="Y1583" s="49">
        <v>2.08083232432584</v>
      </c>
      <c r="Z1583" s="49">
        <v>2.0350913577201211</v>
      </c>
      <c r="AA1583" s="49">
        <v>1.9601202191053551</v>
      </c>
      <c r="AB1583" s="49">
        <v>1.90902011896277</v>
      </c>
      <c r="AC1583" s="49">
        <v>1.859633311034206</v>
      </c>
      <c r="AD1583" s="49">
        <v>1.81176343786873</v>
      </c>
      <c r="AE1583" s="49">
        <v>1.7652459196228829</v>
      </c>
      <c r="AF1583" s="50">
        <v>1.7199415786434671</v>
      </c>
    </row>
    <row r="1584" spans="1:32" hidden="1">
      <c r="A1584" s="49" t="s">
        <v>1899</v>
      </c>
      <c r="B1584" s="49">
        <v>4.0754914421213417</v>
      </c>
      <c r="C1584" s="49">
        <v>3.9558691787398179</v>
      </c>
      <c r="D1584" s="49">
        <v>3.8500357977307278</v>
      </c>
      <c r="E1584" s="49">
        <v>3.7549674911198752</v>
      </c>
      <c r="F1584" s="49">
        <v>3.668521389929384</v>
      </c>
      <c r="G1584" s="49">
        <v>3.5891268284284852</v>
      </c>
      <c r="H1584" s="49">
        <v>3.5156002404720592</v>
      </c>
      <c r="I1584" s="49">
        <v>3.4470288813722751</v>
      </c>
      <c r="J1584" s="49">
        <v>3.382694901290598</v>
      </c>
      <c r="K1584" s="49">
        <v>3.3220241203020731</v>
      </c>
      <c r="L1584" s="49">
        <v>3.2645504886066621</v>
      </c>
      <c r="M1584" s="49">
        <v>3.1783603322743401</v>
      </c>
      <c r="N1584" s="49">
        <v>3.1105668139552818</v>
      </c>
      <c r="O1584" s="49">
        <v>3.045169180557147</v>
      </c>
      <c r="P1584" s="49">
        <v>2.982266707297403</v>
      </c>
      <c r="Q1584" s="49">
        <v>2.9223947411650291</v>
      </c>
      <c r="R1584" s="49">
        <v>2.8638088408501692</v>
      </c>
      <c r="S1584" s="49">
        <v>2.8067715727572158</v>
      </c>
      <c r="T1584" s="49">
        <v>2.7542358908814988</v>
      </c>
      <c r="U1584" s="49">
        <v>2.7014269259874819</v>
      </c>
      <c r="V1584" s="49">
        <v>2.6486884043973542</v>
      </c>
      <c r="W1584" s="49">
        <v>2.6028272446841911</v>
      </c>
      <c r="X1584" s="49">
        <v>2.558928382153463</v>
      </c>
      <c r="Y1584" s="49">
        <v>2.5160714638171862</v>
      </c>
      <c r="Z1584" s="49">
        <v>2.4789398115344938</v>
      </c>
      <c r="AA1584" s="49">
        <v>2.4003009302336311</v>
      </c>
      <c r="AB1584" s="49">
        <v>2.3546887704151871</v>
      </c>
      <c r="AC1584" s="49">
        <v>2.310644395202353</v>
      </c>
      <c r="AD1584" s="49">
        <v>2.2680294556717291</v>
      </c>
      <c r="AE1584" s="49">
        <v>2.226723217022248</v>
      </c>
      <c r="AF1584" s="50">
        <v>2.1866196744046711</v>
      </c>
    </row>
    <row r="1585" spans="1:32" hidden="1">
      <c r="A1585" s="49" t="s">
        <v>1900</v>
      </c>
      <c r="B1585" s="49">
        <v>5.2248483803318129</v>
      </c>
      <c r="C1585" s="49">
        <v>5.0710705260299607</v>
      </c>
      <c r="D1585" s="49">
        <v>4.9351626058710591</v>
      </c>
      <c r="E1585" s="49">
        <v>4.8132055336979587</v>
      </c>
      <c r="F1585" s="49">
        <v>4.7024220216161297</v>
      </c>
      <c r="G1585" s="49">
        <v>4.6007764175166477</v>
      </c>
      <c r="H1585" s="49">
        <v>4.5067347875176376</v>
      </c>
      <c r="I1585" s="49">
        <v>4.4191142057648838</v>
      </c>
      <c r="J1585" s="49">
        <v>4.3369843451184744</v>
      </c>
      <c r="K1585" s="49">
        <v>4.2596010843169294</v>
      </c>
      <c r="L1585" s="49">
        <v>4.1863604449757457</v>
      </c>
      <c r="M1585" s="49">
        <v>4.0759787432867922</v>
      </c>
      <c r="N1585" s="49">
        <v>3.9894447450743922</v>
      </c>
      <c r="O1585" s="49">
        <v>3.9060077172366729</v>
      </c>
      <c r="P1585" s="49">
        <v>3.8257968398941711</v>
      </c>
      <c r="Q1585" s="49">
        <v>3.749506940079848</v>
      </c>
      <c r="R1585" s="49">
        <v>3.674875728662832</v>
      </c>
      <c r="S1585" s="49">
        <v>3.6022440767650452</v>
      </c>
      <c r="T1585" s="49">
        <v>3.535442955870653</v>
      </c>
      <c r="U1585" s="49">
        <v>3.4682787476003809</v>
      </c>
      <c r="V1585" s="49">
        <v>3.4011974414899702</v>
      </c>
      <c r="W1585" s="49">
        <v>3.3430603803046299</v>
      </c>
      <c r="X1585" s="49">
        <v>3.2874383634889179</v>
      </c>
      <c r="Y1585" s="49">
        <v>3.2331369705306301</v>
      </c>
      <c r="Z1585" s="49">
        <v>3.1862288286813771</v>
      </c>
      <c r="AA1585" s="49">
        <v>3.0854698521249069</v>
      </c>
      <c r="AB1585" s="49">
        <v>3.0275081230206089</v>
      </c>
      <c r="AC1585" s="49">
        <v>2.9715486070400958</v>
      </c>
      <c r="AD1585" s="49">
        <v>2.917411207281428</v>
      </c>
      <c r="AE1585" s="49">
        <v>2.8649387007206948</v>
      </c>
      <c r="AF1585" s="50">
        <v>2.8139929898224429</v>
      </c>
    </row>
    <row r="1586" spans="1:32" hidden="1">
      <c r="A1586" s="49" t="s">
        <v>1901</v>
      </c>
      <c r="B1586" s="49">
        <v>8.1304639790814495</v>
      </c>
      <c r="C1586" s="49">
        <v>7.8364744541332936</v>
      </c>
      <c r="D1586" s="49">
        <v>7.5905829476136386</v>
      </c>
      <c r="E1586" s="49">
        <v>7.3788872971390553</v>
      </c>
      <c r="F1586" s="49">
        <v>7.1926780029943158</v>
      </c>
      <c r="G1586" s="49">
        <v>7.0261556470760889</v>
      </c>
      <c r="H1586" s="49">
        <v>6.8752737875376138</v>
      </c>
      <c r="I1586" s="49">
        <v>6.7371026180980289</v>
      </c>
      <c r="J1586" s="49">
        <v>6.6094560648477687</v>
      </c>
      <c r="K1586" s="49">
        <v>6.4906618145001431</v>
      </c>
      <c r="L1586" s="49">
        <v>6.3794134080247717</v>
      </c>
      <c r="M1586" s="49">
        <v>6.1700615012253506</v>
      </c>
      <c r="N1586" s="49">
        <v>5.98872568803323</v>
      </c>
      <c r="O1586" s="49">
        <v>5.8256719165194131</v>
      </c>
      <c r="P1586" s="49">
        <v>5.6768215420941326</v>
      </c>
      <c r="Q1586" s="49">
        <v>5.5396499509724748</v>
      </c>
      <c r="R1586" s="49">
        <v>5.4132728448483238</v>
      </c>
      <c r="S1586" s="49">
        <v>5.2937108736745113</v>
      </c>
      <c r="T1586" s="49">
        <v>5.1812279989935481</v>
      </c>
      <c r="U1586" s="49">
        <v>5.076278811401516</v>
      </c>
      <c r="V1586" s="49">
        <v>4.9738748654349854</v>
      </c>
      <c r="W1586" s="49">
        <v>4.8580012195431088</v>
      </c>
      <c r="X1586" s="49">
        <v>4.7475024673181832</v>
      </c>
      <c r="Y1586" s="49">
        <v>4.6442520338760689</v>
      </c>
      <c r="Z1586" s="49">
        <v>4.5519678485359663</v>
      </c>
      <c r="AA1586" s="49">
        <v>4.4166260906635939</v>
      </c>
      <c r="AB1586" s="49">
        <v>4.3235391440974391</v>
      </c>
      <c r="AC1586" s="49">
        <v>4.2354541094286384</v>
      </c>
      <c r="AD1586" s="49">
        <v>4.1517420656842408</v>
      </c>
      <c r="AE1586" s="49">
        <v>4.0718871793132658</v>
      </c>
      <c r="AF1586" s="50">
        <v>3.9954612022191252</v>
      </c>
    </row>
    <row r="1587" spans="1:32" hidden="1">
      <c r="A1587" s="49" t="s">
        <v>1902</v>
      </c>
      <c r="B1587" s="49">
        <v>8.3380771532580589</v>
      </c>
      <c r="C1587" s="49">
        <v>8.0336945677704712</v>
      </c>
      <c r="D1587" s="49">
        <v>7.7798411198894231</v>
      </c>
      <c r="E1587" s="49">
        <v>7.5619061379461909</v>
      </c>
      <c r="F1587" s="49">
        <v>7.3707363021500996</v>
      </c>
      <c r="G1587" s="49">
        <v>7.2002367114075447</v>
      </c>
      <c r="H1587" s="49">
        <v>7.0461547957671069</v>
      </c>
      <c r="I1587" s="49">
        <v>6.9054115389533042</v>
      </c>
      <c r="J1587" s="49">
        <v>6.775709566842079</v>
      </c>
      <c r="K1587" s="49">
        <v>6.6552914531604719</v>
      </c>
      <c r="L1587" s="49">
        <v>6.5427842737635107</v>
      </c>
      <c r="M1587" s="49">
        <v>6.3276020298258873</v>
      </c>
      <c r="N1587" s="49">
        <v>6.1418162092551016</v>
      </c>
      <c r="O1587" s="49">
        <v>5.9752005880779997</v>
      </c>
      <c r="P1587" s="49">
        <v>5.8234715600778513</v>
      </c>
      <c r="Q1587" s="49">
        <v>5.6839782050575156</v>
      </c>
      <c r="R1587" s="49">
        <v>5.555793520261016</v>
      </c>
      <c r="S1587" s="49">
        <v>5.4347360038365489</v>
      </c>
      <c r="T1587" s="49">
        <v>5.3210849659343209</v>
      </c>
      <c r="U1587" s="49">
        <v>5.2153202519438464</v>
      </c>
      <c r="V1587" s="49">
        <v>5.1121976822417547</v>
      </c>
      <c r="W1587" s="49">
        <v>4.9948144203334284</v>
      </c>
      <c r="X1587" s="49">
        <v>4.8830601375324862</v>
      </c>
      <c r="Y1587" s="49">
        <v>4.778907653888619</v>
      </c>
      <c r="Z1587" s="49">
        <v>4.6862712526883454</v>
      </c>
      <c r="AA1587" s="49">
        <v>4.5483105575708116</v>
      </c>
      <c r="AB1587" s="49">
        <v>4.4547872230728549</v>
      </c>
      <c r="AC1587" s="49">
        <v>4.3665096245899502</v>
      </c>
      <c r="AD1587" s="49">
        <v>4.2828177678300037</v>
      </c>
      <c r="AE1587" s="49">
        <v>4.2031704285498561</v>
      </c>
      <c r="AF1587" s="50">
        <v>4.1271183661642938</v>
      </c>
    </row>
    <row r="1588" spans="1:32" hidden="1">
      <c r="A1588" s="49" t="s">
        <v>1903</v>
      </c>
      <c r="B1588" s="49">
        <v>2.7706439486550032</v>
      </c>
      <c r="C1588" s="49">
        <v>2.6338155464543398</v>
      </c>
      <c r="D1588" s="49">
        <v>2.518700785813174</v>
      </c>
      <c r="E1588" s="49">
        <v>2.418964327311055</v>
      </c>
      <c r="F1588" s="49">
        <v>2.33062937382824</v>
      </c>
      <c r="G1588" s="49">
        <v>2.2510526430745932</v>
      </c>
      <c r="H1588" s="49">
        <v>2.1783971256508972</v>
      </c>
      <c r="I1588" s="49">
        <v>2.111339673135225</v>
      </c>
      <c r="J1588" s="49">
        <v>2.0488988673716779</v>
      </c>
      <c r="K1588" s="49">
        <v>1.9903286685420121</v>
      </c>
      <c r="L1588" s="49">
        <v>1.9350500126216921</v>
      </c>
      <c r="M1588" s="49">
        <v>1.869341278203384</v>
      </c>
      <c r="N1588" s="49">
        <v>1.808317227787926</v>
      </c>
      <c r="O1588" s="49">
        <v>1.7505064774608829</v>
      </c>
      <c r="P1588" s="49">
        <v>1.6956123252518669</v>
      </c>
      <c r="Q1588" s="49">
        <v>1.6427071154210411</v>
      </c>
      <c r="R1588" s="49">
        <v>1.5912274608106849</v>
      </c>
      <c r="S1588" s="49">
        <v>1.5422748500876009</v>
      </c>
      <c r="T1588" s="49">
        <v>1.4950102776635401</v>
      </c>
      <c r="U1588" s="49">
        <v>1.4495476913941849</v>
      </c>
      <c r="V1588" s="49">
        <v>1.405216224739422</v>
      </c>
      <c r="W1588" s="49">
        <v>1.3607009470821469</v>
      </c>
      <c r="X1588" s="49">
        <v>1.316884825691083</v>
      </c>
      <c r="Y1588" s="49">
        <v>1.27472740698372</v>
      </c>
      <c r="Z1588" s="49">
        <v>1.23776234360448</v>
      </c>
      <c r="AA1588" s="49">
        <v>1.1793688676707521</v>
      </c>
      <c r="AB1588" s="49">
        <v>1.1389126550421069</v>
      </c>
      <c r="AC1588" s="49">
        <v>1.099925895118042</v>
      </c>
      <c r="AD1588" s="49">
        <v>1.062247591889065</v>
      </c>
      <c r="AE1588" s="49">
        <v>1.025742355712457</v>
      </c>
      <c r="AF1588" s="50">
        <v>0.99029529013204765</v>
      </c>
    </row>
    <row r="1589" spans="1:32" hidden="1">
      <c r="A1589" s="49" t="s">
        <v>1904</v>
      </c>
      <c r="B1589" s="49">
        <v>2.9060930502182249</v>
      </c>
      <c r="C1589" s="49">
        <v>2.7621349110629319</v>
      </c>
      <c r="D1589" s="49">
        <v>2.6410661665340771</v>
      </c>
      <c r="E1589" s="49">
        <v>2.53620991964041</v>
      </c>
      <c r="F1589" s="49">
        <v>2.4433750848128049</v>
      </c>
      <c r="G1589" s="49">
        <v>2.3597760048277059</v>
      </c>
      <c r="H1589" s="49">
        <v>2.2834767495910131</v>
      </c>
      <c r="I1589" s="49">
        <v>2.2130829282248188</v>
      </c>
      <c r="J1589" s="49">
        <v>2.1475602762204171</v>
      </c>
      <c r="K1589" s="49">
        <v>2.0861225712957929</v>
      </c>
      <c r="L1589" s="49">
        <v>2.028159545859241</v>
      </c>
      <c r="M1589" s="49">
        <v>1.9592237237916359</v>
      </c>
      <c r="N1589" s="49">
        <v>1.895233717801363</v>
      </c>
      <c r="O1589" s="49">
        <v>1.8346339637162949</v>
      </c>
      <c r="P1589" s="49">
        <v>1.777110213519514</v>
      </c>
      <c r="Q1589" s="49">
        <v>1.721682064820214</v>
      </c>
      <c r="R1589" s="49">
        <v>1.6677541850238331</v>
      </c>
      <c r="S1589" s="49">
        <v>1.616489211628666</v>
      </c>
      <c r="T1589" s="49">
        <v>1.5670007829472521</v>
      </c>
      <c r="U1589" s="49">
        <v>1.5194087931077911</v>
      </c>
      <c r="V1589" s="49">
        <v>1.4730047933708781</v>
      </c>
      <c r="W1589" s="49">
        <v>1.4264095827360861</v>
      </c>
      <c r="X1589" s="49">
        <v>1.380547724423673</v>
      </c>
      <c r="Y1589" s="49">
        <v>1.3364318414127141</v>
      </c>
      <c r="Z1589" s="49">
        <v>1.2977907806459119</v>
      </c>
      <c r="AA1589" s="49">
        <v>1.236533191025367</v>
      </c>
      <c r="AB1589" s="49">
        <v>1.194199655611863</v>
      </c>
      <c r="AC1589" s="49">
        <v>1.153412318101231</v>
      </c>
      <c r="AD1589" s="49">
        <v>1.1140012389404681</v>
      </c>
      <c r="AE1589" s="49">
        <v>1.0758235122275579</v>
      </c>
      <c r="AF1589" s="50">
        <v>1.038757867374591</v>
      </c>
    </row>
    <row r="1590" spans="1:32" hidden="1">
      <c r="A1590" s="49" t="s">
        <v>1905</v>
      </c>
      <c r="B1590" s="49">
        <v>3.034800193554537</v>
      </c>
      <c r="C1590" s="49">
        <v>2.8837803714178931</v>
      </c>
      <c r="D1590" s="49">
        <v>2.7569060941854051</v>
      </c>
      <c r="E1590" s="49">
        <v>2.647125990662571</v>
      </c>
      <c r="F1590" s="49">
        <v>2.5500135134258199</v>
      </c>
      <c r="G1590" s="49">
        <v>2.462626294883441</v>
      </c>
      <c r="H1590" s="49">
        <v>2.3829194013971291</v>
      </c>
      <c r="I1590" s="49">
        <v>2.3094199010057812</v>
      </c>
      <c r="J1590" s="49">
        <v>2.2410352837743228</v>
      </c>
      <c r="K1590" s="49">
        <v>2.1769350862883958</v>
      </c>
      <c r="L1590" s="49">
        <v>2.1164747514212432</v>
      </c>
      <c r="M1590" s="49">
        <v>2.0445062647225232</v>
      </c>
      <c r="N1590" s="49">
        <v>1.977711540096827</v>
      </c>
      <c r="O1590" s="49">
        <v>1.9144642217354</v>
      </c>
      <c r="P1590" s="49">
        <v>1.8544371529265531</v>
      </c>
      <c r="Q1590" s="49">
        <v>1.796604667268028</v>
      </c>
      <c r="R1590" s="49">
        <v>1.7403438216207701</v>
      </c>
      <c r="S1590" s="49">
        <v>1.686874548722227</v>
      </c>
      <c r="T1590" s="49">
        <v>1.6352688085318161</v>
      </c>
      <c r="U1590" s="49">
        <v>1.5856533791990459</v>
      </c>
      <c r="V1590" s="49">
        <v>1.537285910141156</v>
      </c>
      <c r="W1590" s="49">
        <v>1.488696844855351</v>
      </c>
      <c r="X1590" s="49">
        <v>1.440880132541396</v>
      </c>
      <c r="Y1590" s="49">
        <v>1.3948994406255939</v>
      </c>
      <c r="Z1590" s="49">
        <v>1.3546725699764419</v>
      </c>
      <c r="AA1590" s="49">
        <v>1.2906893338324901</v>
      </c>
      <c r="AB1590" s="49">
        <v>1.2465872628454959</v>
      </c>
      <c r="AC1590" s="49">
        <v>1.204113725204049</v>
      </c>
      <c r="AD1590" s="49">
        <v>1.163091017147269</v>
      </c>
      <c r="AE1590" s="49">
        <v>1.12336971213988</v>
      </c>
      <c r="AF1590" s="50">
        <v>1.084823013817342</v>
      </c>
    </row>
    <row r="1591" spans="1:32" hidden="1">
      <c r="A1591" s="49" t="s">
        <v>1906</v>
      </c>
      <c r="B1591" s="49">
        <v>3.241207818720619</v>
      </c>
      <c r="C1591" s="49">
        <v>3.079169692420209</v>
      </c>
      <c r="D1591" s="49">
        <v>2.94311638036999</v>
      </c>
      <c r="E1591" s="49">
        <v>2.825460966241462</v>
      </c>
      <c r="F1591" s="49">
        <v>2.7214408391032792</v>
      </c>
      <c r="G1591" s="49">
        <v>2.6278903141900929</v>
      </c>
      <c r="H1591" s="49">
        <v>2.542609285702139</v>
      </c>
      <c r="I1591" s="49">
        <v>2.4640130653112089</v>
      </c>
      <c r="J1591" s="49">
        <v>2.3909262495561769</v>
      </c>
      <c r="K1591" s="49">
        <v>2.322455355253366</v>
      </c>
      <c r="L1591" s="49">
        <v>2.2579068993741571</v>
      </c>
      <c r="M1591" s="49">
        <v>2.181027002065457</v>
      </c>
      <c r="N1591" s="49">
        <v>2.1097205079981149</v>
      </c>
      <c r="O1591" s="49">
        <v>2.0422330041185739</v>
      </c>
      <c r="P1591" s="49">
        <v>1.978211499352144</v>
      </c>
      <c r="Q1591" s="49">
        <v>1.9165496842367471</v>
      </c>
      <c r="R1591" s="49">
        <v>1.856575694029148</v>
      </c>
      <c r="S1591" s="49">
        <v>1.799605190844485</v>
      </c>
      <c r="T1591" s="49">
        <v>1.744637262259249</v>
      </c>
      <c r="U1591" s="49">
        <v>1.691808612467921</v>
      </c>
      <c r="V1591" s="49">
        <v>1.6403186870727571</v>
      </c>
      <c r="W1591" s="49">
        <v>1.5885942175705889</v>
      </c>
      <c r="X1591" s="49">
        <v>1.5376929768189009</v>
      </c>
      <c r="Y1591" s="49">
        <v>1.4887615561318699</v>
      </c>
      <c r="Z1591" s="49">
        <v>1.4460223555200269</v>
      </c>
      <c r="AA1591" s="49">
        <v>1.3776692835440549</v>
      </c>
      <c r="AB1591" s="49">
        <v>1.330735787039939</v>
      </c>
      <c r="AC1591" s="49">
        <v>1.285547626428035</v>
      </c>
      <c r="AD1591" s="49">
        <v>1.2419129302387251</v>
      </c>
      <c r="AE1591" s="49">
        <v>1.199670366853111</v>
      </c>
      <c r="AF1591" s="50">
        <v>1.1586830454399411</v>
      </c>
    </row>
    <row r="1592" spans="1:32" hidden="1">
      <c r="A1592" s="49" t="s">
        <v>1907</v>
      </c>
      <c r="B1592" s="49">
        <v>5.2714406441951329</v>
      </c>
      <c r="C1592" s="49">
        <v>5.0319273879638864</v>
      </c>
      <c r="D1592" s="49">
        <v>4.8041020429456127</v>
      </c>
      <c r="E1592" s="49">
        <v>4.5848303203590719</v>
      </c>
      <c r="F1592" s="49">
        <v>4.3718503139150924</v>
      </c>
      <c r="G1592" s="49">
        <v>4.1634651536174161</v>
      </c>
      <c r="H1592" s="49">
        <v>3.9583583457020328</v>
      </c>
      <c r="I1592" s="49">
        <v>3.7554774519444689</v>
      </c>
      <c r="J1592" s="49">
        <v>3.553957850371289</v>
      </c>
      <c r="K1592" s="49">
        <v>3.353071032749797</v>
      </c>
      <c r="L1592" s="49">
        <v>3.1521884741148791</v>
      </c>
      <c r="M1592" s="49">
        <v>3.082497287891373</v>
      </c>
      <c r="N1592" s="49">
        <v>3.0283458902480338</v>
      </c>
      <c r="O1592" s="49">
        <v>2.975905413836335</v>
      </c>
      <c r="P1592" s="49">
        <v>2.9252857217368629</v>
      </c>
      <c r="Q1592" s="49">
        <v>2.8769814466874339</v>
      </c>
      <c r="R1592" s="49">
        <v>2.8294802756819308</v>
      </c>
      <c r="S1592" s="49">
        <v>2.783027648453587</v>
      </c>
      <c r="T1592" s="49">
        <v>2.7402626037616802</v>
      </c>
      <c r="U1592" s="49">
        <v>2.6969686046180512</v>
      </c>
      <c r="V1592" s="49">
        <v>2.653452385906657</v>
      </c>
      <c r="W1592" s="49">
        <v>2.615717251624202</v>
      </c>
      <c r="X1592" s="49">
        <v>2.5795102790284692</v>
      </c>
      <c r="Y1592" s="49">
        <v>2.544018596066056</v>
      </c>
      <c r="Z1592" s="49">
        <v>2.51349043831621</v>
      </c>
      <c r="AA1592" s="49">
        <v>2.4451051282194438</v>
      </c>
      <c r="AB1592" s="49">
        <v>2.406378771036108</v>
      </c>
      <c r="AC1592" s="49">
        <v>2.3688570398098241</v>
      </c>
      <c r="AD1592" s="49">
        <v>2.3324274228410919</v>
      </c>
      <c r="AE1592" s="49">
        <v>2.2969920482668562</v>
      </c>
      <c r="AF1592" s="50">
        <v>2.2624652713066009</v>
      </c>
    </row>
    <row r="1593" spans="1:32" hidden="1">
      <c r="A1593" s="49" t="s">
        <v>1908</v>
      </c>
      <c r="B1593" s="49">
        <v>6.5526580254417066</v>
      </c>
      <c r="C1593" s="49">
        <v>6.2630582677357154</v>
      </c>
      <c r="D1593" s="49">
        <v>5.9885370057483636</v>
      </c>
      <c r="E1593" s="49">
        <v>5.7249676837768231</v>
      </c>
      <c r="F1593" s="49">
        <v>5.4693613265996044</v>
      </c>
      <c r="G1593" s="49">
        <v>5.2194642649875416</v>
      </c>
      <c r="H1593" s="49">
        <v>4.9735162563032702</v>
      </c>
      <c r="I1593" s="49">
        <v>4.7300979232255393</v>
      </c>
      <c r="J1593" s="49">
        <v>4.4880305499150523</v>
      </c>
      <c r="K1593" s="49">
        <v>4.2463078994501364</v>
      </c>
      <c r="L1593" s="49">
        <v>4.0040483197443821</v>
      </c>
      <c r="M1593" s="49">
        <v>3.9153848712609158</v>
      </c>
      <c r="N1593" s="49">
        <v>3.8469355491796939</v>
      </c>
      <c r="O1593" s="49">
        <v>3.7807024980869341</v>
      </c>
      <c r="P1593" s="49">
        <v>3.7168282371525021</v>
      </c>
      <c r="Q1593" s="49">
        <v>3.6559558003095258</v>
      </c>
      <c r="R1593" s="49">
        <v>3.5961172807101112</v>
      </c>
      <c r="S1593" s="49">
        <v>3.537631766426315</v>
      </c>
      <c r="T1593" s="49">
        <v>3.4839314686330969</v>
      </c>
      <c r="U1593" s="49">
        <v>3.4295315322909379</v>
      </c>
      <c r="V1593" s="49">
        <v>3.3748310750807682</v>
      </c>
      <c r="W1593" s="49">
        <v>3.3276596174454198</v>
      </c>
      <c r="X1593" s="49">
        <v>3.2824622127823768</v>
      </c>
      <c r="Y1593" s="49">
        <v>3.238181534652214</v>
      </c>
      <c r="Z1593" s="49">
        <v>3.200340288509314</v>
      </c>
      <c r="AA1593" s="49">
        <v>3.113271915573609</v>
      </c>
      <c r="AB1593" s="49">
        <v>3.0647490510070741</v>
      </c>
      <c r="AC1593" s="49">
        <v>3.0177790684452082</v>
      </c>
      <c r="AD1593" s="49">
        <v>2.9722153421317832</v>
      </c>
      <c r="AE1593" s="49">
        <v>2.9279303068109428</v>
      </c>
      <c r="AF1593" s="50">
        <v>2.8848123161636998</v>
      </c>
    </row>
    <row r="1594" spans="1:32" hidden="1">
      <c r="A1594" s="49" t="s">
        <v>1909</v>
      </c>
      <c r="B1594" s="49">
        <v>9.6227937814340887</v>
      </c>
      <c r="C1594" s="49">
        <v>9.1634886692801025</v>
      </c>
      <c r="D1594" s="49">
        <v>8.7469959787845486</v>
      </c>
      <c r="E1594" s="49">
        <v>8.359675481853607</v>
      </c>
      <c r="F1594" s="49">
        <v>7.9928737518859192</v>
      </c>
      <c r="G1594" s="49">
        <v>7.6407289382466441</v>
      </c>
      <c r="H1594" s="49">
        <v>7.2990561283745423</v>
      </c>
      <c r="I1594" s="49">
        <v>6.9647330638896516</v>
      </c>
      <c r="J1594" s="49">
        <v>6.6353391089423699</v>
      </c>
      <c r="K1594" s="49">
        <v>6.3089316597245588</v>
      </c>
      <c r="L1594" s="49">
        <v>5.9839014479409212</v>
      </c>
      <c r="M1594" s="49">
        <v>5.8148519075048526</v>
      </c>
      <c r="N1594" s="49">
        <v>5.6689063113151237</v>
      </c>
      <c r="O1594" s="49">
        <v>5.5378329698395161</v>
      </c>
      <c r="P1594" s="49">
        <v>5.4182296553906042</v>
      </c>
      <c r="Q1594" s="49">
        <v>5.3080091182711087</v>
      </c>
      <c r="R1594" s="49">
        <v>5.2064974224581579</v>
      </c>
      <c r="S1594" s="49">
        <v>5.1102787938476997</v>
      </c>
      <c r="T1594" s="49">
        <v>5.0196483082900158</v>
      </c>
      <c r="U1594" s="49">
        <v>4.9350728798579286</v>
      </c>
      <c r="V1594" s="49">
        <v>4.8521751883310831</v>
      </c>
      <c r="W1594" s="49">
        <v>4.7565787704049853</v>
      </c>
      <c r="X1594" s="49">
        <v>4.6651570105342097</v>
      </c>
      <c r="Y1594" s="49">
        <v>4.5796377714900531</v>
      </c>
      <c r="Z1594" s="49">
        <v>4.5034289583757152</v>
      </c>
      <c r="AA1594" s="49">
        <v>4.3878113592420984</v>
      </c>
      <c r="AB1594" s="49">
        <v>4.3097505328288896</v>
      </c>
      <c r="AC1594" s="49">
        <v>4.235725576709231</v>
      </c>
      <c r="AD1594" s="49">
        <v>4.1652038384067342</v>
      </c>
      <c r="AE1594" s="49">
        <v>4.0977494355303721</v>
      </c>
      <c r="AF1594" s="50">
        <v>4.0330013529262239</v>
      </c>
    </row>
    <row r="1595" spans="1:32" hidden="1">
      <c r="A1595" s="49" t="s">
        <v>1910</v>
      </c>
      <c r="B1595" s="49">
        <v>9.4290671575493281</v>
      </c>
      <c r="C1595" s="49">
        <v>8.9851246097454869</v>
      </c>
      <c r="D1595" s="49">
        <v>8.5859872681974725</v>
      </c>
      <c r="E1595" s="49">
        <v>8.2178612000682936</v>
      </c>
      <c r="F1595" s="49">
        <v>7.8720366103064503</v>
      </c>
      <c r="G1595" s="49">
        <v>7.5426528806974478</v>
      </c>
      <c r="H1595" s="49">
        <v>7.2255643537464076</v>
      </c>
      <c r="I1595" s="49">
        <v>6.9177157801398277</v>
      </c>
      <c r="J1595" s="49">
        <v>6.6167757466452262</v>
      </c>
      <c r="K1595" s="49">
        <v>6.3209101480188101</v>
      </c>
      <c r="L1595" s="49">
        <v>6.028636096570958</v>
      </c>
      <c r="M1595" s="49">
        <v>5.8566816599020193</v>
      </c>
      <c r="N1595" s="49">
        <v>5.708812703643849</v>
      </c>
      <c r="O1595" s="49">
        <v>5.5764424704318634</v>
      </c>
      <c r="P1595" s="49">
        <v>5.4560222085094203</v>
      </c>
      <c r="Q1595" s="49">
        <v>5.3453748773905128</v>
      </c>
      <c r="R1595" s="49">
        <v>5.2437978404922916</v>
      </c>
      <c r="S1595" s="49">
        <v>5.1477277853335384</v>
      </c>
      <c r="T1595" s="49">
        <v>5.057472883449984</v>
      </c>
      <c r="U1595" s="49">
        <v>4.9735206126238376</v>
      </c>
      <c r="V1595" s="49">
        <v>4.8913041369279018</v>
      </c>
      <c r="W1595" s="49">
        <v>4.7957971641913923</v>
      </c>
      <c r="X1595" s="49">
        <v>4.7046436835971983</v>
      </c>
      <c r="Y1595" s="49">
        <v>4.6196501584182101</v>
      </c>
      <c r="Z1595" s="49">
        <v>4.5443788818286066</v>
      </c>
      <c r="AA1595" s="49">
        <v>4.4279521236083914</v>
      </c>
      <c r="AB1595" s="49">
        <v>4.3507459541185973</v>
      </c>
      <c r="AC1595" s="49">
        <v>4.2777600198099357</v>
      </c>
      <c r="AD1595" s="49">
        <v>4.2084403187755859</v>
      </c>
      <c r="AE1595" s="49">
        <v>4.1423335726674253</v>
      </c>
      <c r="AF1595" s="50">
        <v>4.0790644261159352</v>
      </c>
    </row>
    <row r="1596" spans="1:32" hidden="1">
      <c r="A1596" s="49" t="s">
        <v>1911</v>
      </c>
      <c r="B1596" s="49">
        <v>5.5755551755012061</v>
      </c>
      <c r="C1596" s="49">
        <v>5.1912591714520833</v>
      </c>
      <c r="D1596" s="49">
        <v>4.8309952225641943</v>
      </c>
      <c r="E1596" s="49">
        <v>4.4875505644141001</v>
      </c>
      <c r="F1596" s="49">
        <v>4.1563724656399934</v>
      </c>
      <c r="G1596" s="49">
        <v>3.8344151005838469</v>
      </c>
      <c r="H1596" s="49">
        <v>3.519545451731525</v>
      </c>
      <c r="I1596" s="49">
        <v>3.2102132837443098</v>
      </c>
      <c r="J1596" s="49">
        <v>2.9052565539392581</v>
      </c>
      <c r="K1596" s="49">
        <v>2.6037809860643661</v>
      </c>
      <c r="L1596" s="49">
        <v>2.3050824860592791</v>
      </c>
      <c r="M1596" s="49">
        <v>2.2443156612020552</v>
      </c>
      <c r="N1596" s="49">
        <v>2.1874607363454852</v>
      </c>
      <c r="O1596" s="49">
        <v>2.1332084773402209</v>
      </c>
      <c r="P1596" s="49">
        <v>2.0813200171614441</v>
      </c>
      <c r="Q1596" s="49">
        <v>2.030962480180996</v>
      </c>
      <c r="R1596" s="49">
        <v>1.981630501918249</v>
      </c>
      <c r="S1596" s="49">
        <v>1.934377971743418</v>
      </c>
      <c r="T1596" s="49">
        <v>1.8884406482084779</v>
      </c>
      <c r="U1596" s="49">
        <v>1.843946157641694</v>
      </c>
      <c r="V1596" s="49">
        <v>1.8002758325923389</v>
      </c>
      <c r="W1596" s="49">
        <v>1.756110493139434</v>
      </c>
      <c r="X1596" s="49">
        <v>1.7123934521664701</v>
      </c>
      <c r="Y1596" s="49">
        <v>1.670059089415421</v>
      </c>
      <c r="Z1596" s="49">
        <v>1.632551151600951</v>
      </c>
      <c r="AA1596" s="49">
        <v>1.5740324334320559</v>
      </c>
      <c r="AB1596" s="49">
        <v>1.5327026783116511</v>
      </c>
      <c r="AC1596" s="49">
        <v>1.4926236259356109</v>
      </c>
      <c r="AD1596" s="49">
        <v>1.45365445645054</v>
      </c>
      <c r="AE1596" s="49">
        <v>1.4156771282929019</v>
      </c>
      <c r="AF1596" s="50">
        <v>1.3785918078486821</v>
      </c>
    </row>
    <row r="1597" spans="1:32" hidden="1">
      <c r="A1597" s="49" t="s">
        <v>1912</v>
      </c>
      <c r="B1597" s="49">
        <v>5.7880322665152306</v>
      </c>
      <c r="C1597" s="49">
        <v>5.3896537349848641</v>
      </c>
      <c r="D1597" s="49">
        <v>5.016620139581125</v>
      </c>
      <c r="E1597" s="49">
        <v>4.6613048339504619</v>
      </c>
      <c r="F1597" s="49">
        <v>4.3188938523579052</v>
      </c>
      <c r="G1597" s="49">
        <v>3.9861665243426199</v>
      </c>
      <c r="H1597" s="49">
        <v>3.6608672593948102</v>
      </c>
      <c r="I1597" s="49">
        <v>3.3413565783067192</v>
      </c>
      <c r="J1597" s="49">
        <v>3.0264053602821939</v>
      </c>
      <c r="K1597" s="49">
        <v>2.7150675111886668</v>
      </c>
      <c r="L1597" s="49">
        <v>2.406597932261838</v>
      </c>
      <c r="M1597" s="49">
        <v>2.3429229936202312</v>
      </c>
      <c r="N1597" s="49">
        <v>2.28339210770076</v>
      </c>
      <c r="O1597" s="49">
        <v>2.2266174798461709</v>
      </c>
      <c r="P1597" s="49">
        <v>2.1723475168652131</v>
      </c>
      <c r="Q1597" s="49">
        <v>2.1196986591813292</v>
      </c>
      <c r="R1597" s="49">
        <v>2.068134665092864</v>
      </c>
      <c r="S1597" s="49">
        <v>2.018777701790067</v>
      </c>
      <c r="T1597" s="49">
        <v>1.9708161869669529</v>
      </c>
      <c r="U1597" s="49">
        <v>1.9243870820594049</v>
      </c>
      <c r="V1597" s="49">
        <v>1.878832751710994</v>
      </c>
      <c r="W1597" s="49">
        <v>1.8327525032934231</v>
      </c>
      <c r="X1597" s="49">
        <v>1.787145909304104</v>
      </c>
      <c r="Y1597" s="49">
        <v>1.7430074274165499</v>
      </c>
      <c r="Z1597" s="49">
        <v>1.704001520476645</v>
      </c>
      <c r="AA1597" s="49">
        <v>1.642632574276186</v>
      </c>
      <c r="AB1597" s="49">
        <v>1.5995530667288309</v>
      </c>
      <c r="AC1597" s="49">
        <v>1.5577999495091579</v>
      </c>
      <c r="AD1597" s="49">
        <v>1.517222911326642</v>
      </c>
      <c r="AE1597" s="49">
        <v>1.477695955620117</v>
      </c>
      <c r="AF1597" s="50">
        <v>1.4391125224082311</v>
      </c>
    </row>
    <row r="1598" spans="1:32" hidden="1">
      <c r="A1598" s="49" t="s">
        <v>1913</v>
      </c>
      <c r="B1598" s="49">
        <v>5.9881278250899204</v>
      </c>
      <c r="C1598" s="49">
        <v>5.5763096805583938</v>
      </c>
      <c r="D1598" s="49">
        <v>5.1911134575397018</v>
      </c>
      <c r="E1598" s="49">
        <v>4.8245365342969411</v>
      </c>
      <c r="F1598" s="49">
        <v>4.4715285768613873</v>
      </c>
      <c r="G1598" s="49">
        <v>4.128711526142407</v>
      </c>
      <c r="H1598" s="49">
        <v>3.7937201838574</v>
      </c>
      <c r="I1598" s="49">
        <v>3.464835933163902</v>
      </c>
      <c r="J1598" s="49">
        <v>3.1407707911344902</v>
      </c>
      <c r="K1598" s="49">
        <v>2.820533775385123</v>
      </c>
      <c r="L1598" s="49">
        <v>2.503344817940989</v>
      </c>
      <c r="M1598" s="49">
        <v>2.4368493577733812</v>
      </c>
      <c r="N1598" s="49">
        <v>2.374741498020807</v>
      </c>
      <c r="O1598" s="49">
        <v>2.3155506649787019</v>
      </c>
      <c r="P1598" s="49">
        <v>2.2590089448755641</v>
      </c>
      <c r="Q1598" s="49">
        <v>2.2041806768371122</v>
      </c>
      <c r="R1598" s="49">
        <v>2.150498113805754</v>
      </c>
      <c r="S1598" s="49">
        <v>2.0991462138363279</v>
      </c>
      <c r="T1598" s="49">
        <v>2.049266234096712</v>
      </c>
      <c r="U1598" s="49">
        <v>2.0010019415677331</v>
      </c>
      <c r="V1598" s="49">
        <v>1.9536580281910749</v>
      </c>
      <c r="W1598" s="49">
        <v>1.905749312705638</v>
      </c>
      <c r="X1598" s="49">
        <v>1.858338620409044</v>
      </c>
      <c r="Y1598" s="49">
        <v>1.8124769390827411</v>
      </c>
      <c r="Z1598" s="49">
        <v>1.772038089617691</v>
      </c>
      <c r="AA1598" s="49">
        <v>1.707960034566784</v>
      </c>
      <c r="AB1598" s="49">
        <v>1.6632099815270871</v>
      </c>
      <c r="AC1598" s="49">
        <v>1.6198614372436611</v>
      </c>
      <c r="AD1598" s="49">
        <v>1.5777563209546921</v>
      </c>
      <c r="AE1598" s="49">
        <v>1.5367621278999311</v>
      </c>
      <c r="AF1598" s="50">
        <v>1.4967667972888981</v>
      </c>
    </row>
    <row r="1599" spans="1:32" hidden="1">
      <c r="A1599" s="49" t="s">
        <v>1914</v>
      </c>
      <c r="B1599" s="49">
        <v>6.3082347025303154</v>
      </c>
      <c r="C1599" s="49">
        <v>5.8762687672418163</v>
      </c>
      <c r="D1599" s="49">
        <v>5.4730500371056943</v>
      </c>
      <c r="E1599" s="49">
        <v>5.0897558596585046</v>
      </c>
      <c r="F1599" s="49">
        <v>4.7208121983539204</v>
      </c>
      <c r="G1599" s="49">
        <v>4.362485082472646</v>
      </c>
      <c r="H1599" s="49">
        <v>4.012154894937801</v>
      </c>
      <c r="I1599" s="49">
        <v>3.6679132179421292</v>
      </c>
      <c r="J1599" s="49">
        <v>3.3283251120777142</v>
      </c>
      <c r="K1599" s="49">
        <v>2.992281984832132</v>
      </c>
      <c r="L1599" s="49">
        <v>2.658906789664726</v>
      </c>
      <c r="M1599" s="49">
        <v>2.588022831088542</v>
      </c>
      <c r="N1599" s="49">
        <v>2.5218627033663279</v>
      </c>
      <c r="O1599" s="49">
        <v>2.4588422155462859</v>
      </c>
      <c r="P1599" s="49">
        <v>2.3986758602255231</v>
      </c>
      <c r="Q1599" s="49">
        <v>2.3403543088325218</v>
      </c>
      <c r="R1599" s="49">
        <v>2.2832648698504951</v>
      </c>
      <c r="S1599" s="49">
        <v>2.2286937892550349</v>
      </c>
      <c r="T1599" s="49">
        <v>2.1757130921049499</v>
      </c>
      <c r="U1599" s="49">
        <v>2.1244808784283138</v>
      </c>
      <c r="V1599" s="49">
        <v>2.0742445346883289</v>
      </c>
      <c r="W1599" s="49">
        <v>2.0233975994875579</v>
      </c>
      <c r="X1599" s="49">
        <v>1.9730859717237561</v>
      </c>
      <c r="Y1599" s="49">
        <v>1.9244486594715311</v>
      </c>
      <c r="Z1599" s="49">
        <v>1.8816815882082081</v>
      </c>
      <c r="AA1599" s="49">
        <v>1.8132974219901881</v>
      </c>
      <c r="AB1599" s="49">
        <v>1.765851793102156</v>
      </c>
      <c r="AC1599" s="49">
        <v>1.7199161035533359</v>
      </c>
      <c r="AD1599" s="49">
        <v>1.675317475806456</v>
      </c>
      <c r="AE1599" s="49">
        <v>1.631910998861257</v>
      </c>
      <c r="AF1599" s="50">
        <v>1.5895741182063989</v>
      </c>
    </row>
    <row r="1600" spans="1:32" hidden="1">
      <c r="A1600" s="49" t="s">
        <v>1915</v>
      </c>
      <c r="B1600" s="49">
        <v>8.3438355785691378</v>
      </c>
      <c r="C1600" s="49">
        <v>8.0453623859109218</v>
      </c>
      <c r="D1600" s="49">
        <v>7.7949024658263513</v>
      </c>
      <c r="E1600" s="49">
        <v>7.5785846712608933</v>
      </c>
      <c r="F1600" s="49">
        <v>7.3877188765484814</v>
      </c>
      <c r="G1600" s="49">
        <v>7.2165185142021446</v>
      </c>
      <c r="H1600" s="49">
        <v>7.0609460639336703</v>
      </c>
      <c r="I1600" s="49">
        <v>6.9180781387116781</v>
      </c>
      <c r="J1600" s="49">
        <v>6.7857334176527164</v>
      </c>
      <c r="K1600" s="49">
        <v>6.6622431898866052</v>
      </c>
      <c r="L1600" s="49">
        <v>6.5463037798019377</v>
      </c>
      <c r="M1600" s="49">
        <v>6.3319894361032603</v>
      </c>
      <c r="N1600" s="49">
        <v>6.1456842847399828</v>
      </c>
      <c r="O1600" s="49">
        <v>5.9776776673043894</v>
      </c>
      <c r="P1600" s="49">
        <v>5.8239009016834986</v>
      </c>
      <c r="Q1600" s="49">
        <v>5.6818354720781388</v>
      </c>
      <c r="R1600" s="49">
        <v>5.5505995225396143</v>
      </c>
      <c r="S1600" s="49">
        <v>5.426221874170583</v>
      </c>
      <c r="T1600" s="49">
        <v>5.3089660591719809</v>
      </c>
      <c r="U1600" s="49">
        <v>5.1992859788166772</v>
      </c>
      <c r="V1600" s="49">
        <v>5.0922021128155466</v>
      </c>
      <c r="W1600" s="49">
        <v>4.9716756284790478</v>
      </c>
      <c r="X1600" s="49">
        <v>4.8565693454878769</v>
      </c>
      <c r="Y1600" s="49">
        <v>4.7487535413506041</v>
      </c>
      <c r="Z1600" s="49">
        <v>4.6519404156732724</v>
      </c>
      <c r="AA1600" s="49">
        <v>4.5121901561546389</v>
      </c>
      <c r="AB1600" s="49">
        <v>4.4146810146262556</v>
      </c>
      <c r="AC1600" s="49">
        <v>4.3222190864968884</v>
      </c>
      <c r="AD1600" s="49">
        <v>4.2341763487217943</v>
      </c>
      <c r="AE1600" s="49">
        <v>4.1500376319611849</v>
      </c>
      <c r="AF1600" s="50">
        <v>4.069375173589445</v>
      </c>
    </row>
    <row r="1601" spans="1:32" hidden="1">
      <c r="A1601" s="49" t="s">
        <v>1916</v>
      </c>
      <c r="B1601" s="49">
        <v>10.852904839569421</v>
      </c>
      <c r="C1601" s="49">
        <v>10.45900479063606</v>
      </c>
      <c r="D1601" s="49">
        <v>10.12992408850943</v>
      </c>
      <c r="E1601" s="49">
        <v>9.8469232950587937</v>
      </c>
      <c r="F1601" s="49">
        <v>9.5982624030314359</v>
      </c>
      <c r="G1601" s="49">
        <v>9.3761240536143546</v>
      </c>
      <c r="H1601" s="49">
        <v>9.1750538232602299</v>
      </c>
      <c r="I1601" s="49">
        <v>8.9911024696315458</v>
      </c>
      <c r="J1601" s="49">
        <v>8.8213232761093465</v>
      </c>
      <c r="K1601" s="49">
        <v>8.6634620601028658</v>
      </c>
      <c r="L1601" s="49">
        <v>8.5157578012783777</v>
      </c>
      <c r="M1601" s="49">
        <v>8.2360559334563934</v>
      </c>
      <c r="N1601" s="49">
        <v>7.9940871523955606</v>
      </c>
      <c r="O1601" s="49">
        <v>7.7767412282296569</v>
      </c>
      <c r="P1601" s="49">
        <v>7.5785269402076842</v>
      </c>
      <c r="Q1601" s="49">
        <v>7.3960461002688849</v>
      </c>
      <c r="R1601" s="49">
        <v>7.2281110402348379</v>
      </c>
      <c r="S1601" s="49">
        <v>7.0693594593566251</v>
      </c>
      <c r="T1601" s="49">
        <v>6.9201500989940996</v>
      </c>
      <c r="U1601" s="49">
        <v>6.7810990343424411</v>
      </c>
      <c r="V1601" s="49">
        <v>6.6454794292970512</v>
      </c>
      <c r="W1601" s="49">
        <v>6.4915434044937088</v>
      </c>
      <c r="X1601" s="49">
        <v>6.3448739722842298</v>
      </c>
      <c r="Y1601" s="49">
        <v>6.2080027836973199</v>
      </c>
      <c r="Z1601" s="49">
        <v>6.0859531833299814</v>
      </c>
      <c r="AA1601" s="49">
        <v>5.9057901371455328</v>
      </c>
      <c r="AB1601" s="49">
        <v>5.7826906487407541</v>
      </c>
      <c r="AC1601" s="49">
        <v>5.6663677586169428</v>
      </c>
      <c r="AD1601" s="49">
        <v>5.5559749282582764</v>
      </c>
      <c r="AE1601" s="49">
        <v>5.450817898423316</v>
      </c>
      <c r="AF1601" s="50">
        <v>5.3503203464005109</v>
      </c>
    </row>
    <row r="1602" spans="1:32" hidden="1">
      <c r="A1602" s="49" t="s">
        <v>1917</v>
      </c>
      <c r="B1602" s="49">
        <v>4.4238268331122299</v>
      </c>
      <c r="C1602" s="49">
        <v>4.2003865252758326</v>
      </c>
      <c r="D1602" s="49">
        <v>4.0130249221890129</v>
      </c>
      <c r="E1602" s="49">
        <v>3.8512098659297131</v>
      </c>
      <c r="F1602" s="49">
        <v>3.708330042193706</v>
      </c>
      <c r="G1602" s="49">
        <v>3.579991004046724</v>
      </c>
      <c r="H1602" s="49">
        <v>3.463138690771645</v>
      </c>
      <c r="I1602" s="49">
        <v>3.3555733204283822</v>
      </c>
      <c r="J1602" s="49">
        <v>3.255663235654501</v>
      </c>
      <c r="K1602" s="49">
        <v>3.162168099831443</v>
      </c>
      <c r="L1602" s="49">
        <v>3.0741251806814569</v>
      </c>
      <c r="M1602" s="49">
        <v>2.9691819694594428</v>
      </c>
      <c r="N1602" s="49">
        <v>2.871973702689893</v>
      </c>
      <c r="O1602" s="49">
        <v>2.7800590421289288</v>
      </c>
      <c r="P1602" s="49">
        <v>2.6929468053691492</v>
      </c>
      <c r="Q1602" s="49">
        <v>2.6090977308838199</v>
      </c>
      <c r="R1602" s="49">
        <v>2.5275771570547518</v>
      </c>
      <c r="S1602" s="49">
        <v>2.4502156909814681</v>
      </c>
      <c r="T1602" s="49">
        <v>2.375620852087529</v>
      </c>
      <c r="U1602" s="49">
        <v>2.30398294262532</v>
      </c>
      <c r="V1602" s="49">
        <v>2.2341883673211052</v>
      </c>
      <c r="W1602" s="49">
        <v>2.1640908584141889</v>
      </c>
      <c r="X1602" s="49">
        <v>2.0951146170112702</v>
      </c>
      <c r="Y1602" s="49">
        <v>2.028854305148728</v>
      </c>
      <c r="Z1602" s="49">
        <v>1.971180948871859</v>
      </c>
      <c r="AA1602" s="49">
        <v>1.8778689209580359</v>
      </c>
      <c r="AB1602" s="49">
        <v>1.8143185904725589</v>
      </c>
      <c r="AC1602" s="49">
        <v>1.7531714326307739</v>
      </c>
      <c r="AD1602" s="49">
        <v>1.6941603160810521</v>
      </c>
      <c r="AE1602" s="49">
        <v>1.6370606487517949</v>
      </c>
      <c r="AF1602" s="50">
        <v>1.581681881604744</v>
      </c>
    </row>
    <row r="1603" spans="1:32" hidden="1">
      <c r="A1603" s="49" t="s">
        <v>1918</v>
      </c>
      <c r="B1603" s="49">
        <v>10.589317542637639</v>
      </c>
      <c r="C1603" s="49">
        <v>10.06783054290181</v>
      </c>
      <c r="D1603" s="49">
        <v>9.5888502529650275</v>
      </c>
      <c r="E1603" s="49">
        <v>9.1384060325020329</v>
      </c>
      <c r="F1603" s="49">
        <v>8.7076032295168488</v>
      </c>
      <c r="G1603" s="49">
        <v>8.2903871501611128</v>
      </c>
      <c r="H1603" s="49">
        <v>7.8824072368251574</v>
      </c>
      <c r="I1603" s="49">
        <v>7.4803907484868528</v>
      </c>
      <c r="J1603" s="49">
        <v>7.0817743403700693</v>
      </c>
      <c r="K1603" s="49">
        <v>6.6844756010490327</v>
      </c>
      <c r="L1603" s="49">
        <v>6.2867449098167878</v>
      </c>
      <c r="M1603" s="49">
        <v>6.1118454947303817</v>
      </c>
      <c r="N1603" s="49">
        <v>5.9598841847330881</v>
      </c>
      <c r="O1603" s="49">
        <v>5.8226993203881294</v>
      </c>
      <c r="P1603" s="49">
        <v>5.6969182512679932</v>
      </c>
      <c r="Q1603" s="49">
        <v>5.580472091737402</v>
      </c>
      <c r="R1603" s="49">
        <v>5.4726936846055896</v>
      </c>
      <c r="S1603" s="49">
        <v>5.3701952072270638</v>
      </c>
      <c r="T1603" s="49">
        <v>5.2732702123351798</v>
      </c>
      <c r="U1603" s="49">
        <v>5.1823828515337462</v>
      </c>
      <c r="V1603" s="49">
        <v>5.0931899574951922</v>
      </c>
      <c r="W1603" s="49">
        <v>4.9914382586591826</v>
      </c>
      <c r="X1603" s="49">
        <v>4.8938580364929454</v>
      </c>
      <c r="Y1603" s="49">
        <v>4.8021653222405956</v>
      </c>
      <c r="Z1603" s="49">
        <v>4.7197445773249243</v>
      </c>
      <c r="AA1603" s="49">
        <v>4.5982289314121276</v>
      </c>
      <c r="AB1603" s="49">
        <v>4.5140272459476254</v>
      </c>
      <c r="AC1603" s="49">
        <v>4.4338632728430643</v>
      </c>
      <c r="AD1603" s="49">
        <v>4.357209021773703</v>
      </c>
      <c r="AE1603" s="49">
        <v>4.2836324512272546</v>
      </c>
      <c r="AF1603" s="50">
        <v>4.2127757511428578</v>
      </c>
    </row>
    <row r="1604" spans="1:32" hidden="1">
      <c r="A1604" s="49" t="s">
        <v>1919</v>
      </c>
      <c r="B1604" s="49">
        <v>12.814594590063081</v>
      </c>
      <c r="C1604" s="49">
        <v>12.19693448066511</v>
      </c>
      <c r="D1604" s="49">
        <v>11.636660311793889</v>
      </c>
      <c r="E1604" s="49">
        <v>11.115881951007511</v>
      </c>
      <c r="F1604" s="49">
        <v>10.623288036522959</v>
      </c>
      <c r="G1604" s="49">
        <v>10.151253782509571</v>
      </c>
      <c r="H1604" s="49">
        <v>9.6943729886941359</v>
      </c>
      <c r="I1604" s="49">
        <v>9.2486495417711208</v>
      </c>
      <c r="J1604" s="49">
        <v>8.8110227646260828</v>
      </c>
      <c r="K1604" s="49">
        <v>8.3790740061751663</v>
      </c>
      <c r="L1604" s="49">
        <v>7.9508373355240547</v>
      </c>
      <c r="M1604" s="49">
        <v>7.726096103641666</v>
      </c>
      <c r="N1604" s="49">
        <v>7.5321151506586119</v>
      </c>
      <c r="O1604" s="49">
        <v>7.3579358703899853</v>
      </c>
      <c r="P1604" s="49">
        <v>7.1990296807830587</v>
      </c>
      <c r="Q1604" s="49">
        <v>7.0526185894471318</v>
      </c>
      <c r="R1604" s="49">
        <v>6.9178065578279924</v>
      </c>
      <c r="S1604" s="49">
        <v>6.7900452767128456</v>
      </c>
      <c r="T1604" s="49">
        <v>6.669728684082382</v>
      </c>
      <c r="U1604" s="49">
        <v>6.5574796994613838</v>
      </c>
      <c r="V1604" s="49">
        <v>6.4474679933136239</v>
      </c>
      <c r="W1604" s="49">
        <v>6.3204971676682877</v>
      </c>
      <c r="X1604" s="49">
        <v>6.1991134784611779</v>
      </c>
      <c r="Y1604" s="49">
        <v>6.0856263338224954</v>
      </c>
      <c r="Z1604" s="49">
        <v>5.9845894513775209</v>
      </c>
      <c r="AA1604" s="49">
        <v>5.8310036282921471</v>
      </c>
      <c r="AB1604" s="49">
        <v>5.727553862623826</v>
      </c>
      <c r="AC1604" s="49">
        <v>5.6295299687872724</v>
      </c>
      <c r="AD1604" s="49">
        <v>5.5362258954546109</v>
      </c>
      <c r="AE1604" s="49">
        <v>5.4470639867816928</v>
      </c>
      <c r="AF1604" s="50">
        <v>5.3615659152849462</v>
      </c>
    </row>
    <row r="1605" spans="1:32" hidden="1">
      <c r="A1605" s="49" t="s">
        <v>1920</v>
      </c>
      <c r="B1605" s="49">
        <v>8.3760358242218871</v>
      </c>
      <c r="C1605" s="49">
        <v>7.807751803416263</v>
      </c>
      <c r="D1605" s="49">
        <v>7.2804595736301643</v>
      </c>
      <c r="E1605" s="49">
        <v>6.7808374039000601</v>
      </c>
      <c r="F1605" s="49">
        <v>6.3004249153542924</v>
      </c>
      <c r="G1605" s="49">
        <v>5.8335135670668521</v>
      </c>
      <c r="H1605" s="49">
        <v>5.3760592501047917</v>
      </c>
      <c r="I1605" s="49">
        <v>4.9250778178656311</v>
      </c>
      <c r="J1605" s="49">
        <v>4.4782883541428236</v>
      </c>
      <c r="K1605" s="49">
        <v>4.0338921180201588</v>
      </c>
      <c r="L1605" s="49">
        <v>3.5904298679907569</v>
      </c>
      <c r="M1605" s="49">
        <v>3.4940165502550862</v>
      </c>
      <c r="N1605" s="49">
        <v>3.4041682646350941</v>
      </c>
      <c r="O1605" s="49">
        <v>3.3186807462654322</v>
      </c>
      <c r="P1605" s="49">
        <v>3.2371592113396219</v>
      </c>
      <c r="Q1605" s="49">
        <v>3.1581981835588619</v>
      </c>
      <c r="R1605" s="49">
        <v>3.080944319111373</v>
      </c>
      <c r="S1605" s="49">
        <v>3.0071950324687489</v>
      </c>
      <c r="T1605" s="49">
        <v>2.9356568470347622</v>
      </c>
      <c r="U1605" s="49">
        <v>2.8665522939381729</v>
      </c>
      <c r="V1605" s="49">
        <v>2.7988313540279179</v>
      </c>
      <c r="W1605" s="49">
        <v>2.730271176708992</v>
      </c>
      <c r="X1605" s="49">
        <v>2.662448163185088</v>
      </c>
      <c r="Y1605" s="49">
        <v>2.5969516789617209</v>
      </c>
      <c r="Z1605" s="49">
        <v>2.5396338442066901</v>
      </c>
      <c r="AA1605" s="49">
        <v>2.4465683959553091</v>
      </c>
      <c r="AB1605" s="49">
        <v>2.3827058541537922</v>
      </c>
      <c r="AC1605" s="49">
        <v>2.3209351197393508</v>
      </c>
      <c r="AD1605" s="49">
        <v>2.261013093037838</v>
      </c>
      <c r="AE1605" s="49">
        <v>2.2027359905084571</v>
      </c>
      <c r="AF1605" s="50">
        <v>2.1459314598128851</v>
      </c>
    </row>
    <row r="1606" spans="1:32" hidden="1">
      <c r="A1606" s="49" t="s">
        <v>1921</v>
      </c>
      <c r="B1606" s="49">
        <v>7.2208489967682654</v>
      </c>
      <c r="C1606" s="49">
        <v>6.9603899500541209</v>
      </c>
      <c r="D1606" s="49">
        <v>6.7423844749162711</v>
      </c>
      <c r="E1606" s="49">
        <v>6.5545618950079803</v>
      </c>
      <c r="F1606" s="49">
        <v>6.3892347468139246</v>
      </c>
      <c r="G1606" s="49">
        <v>6.2412841150737677</v>
      </c>
      <c r="H1606" s="49">
        <v>6.1071383371523114</v>
      </c>
      <c r="I1606" s="49">
        <v>5.9842113471982277</v>
      </c>
      <c r="J1606" s="49">
        <v>5.870573537636421</v>
      </c>
      <c r="K1606" s="49">
        <v>5.7647487764420076</v>
      </c>
      <c r="L1606" s="49">
        <v>5.6655838581670279</v>
      </c>
      <c r="M1606" s="49">
        <v>5.479783610856936</v>
      </c>
      <c r="N1606" s="49">
        <v>5.318711265805522</v>
      </c>
      <c r="O1606" s="49">
        <v>5.1737769398389339</v>
      </c>
      <c r="P1606" s="49">
        <v>5.0413809242740983</v>
      </c>
      <c r="Q1606" s="49">
        <v>4.9192948616513643</v>
      </c>
      <c r="R1606" s="49">
        <v>4.8067376234996289</v>
      </c>
      <c r="S1606" s="49">
        <v>4.7001981204733108</v>
      </c>
      <c r="T1606" s="49">
        <v>4.5999085287911301</v>
      </c>
      <c r="U1606" s="49">
        <v>4.5062691225053042</v>
      </c>
      <c r="V1606" s="49">
        <v>4.4148794723096021</v>
      </c>
      <c r="W1606" s="49">
        <v>4.3116425643114402</v>
      </c>
      <c r="X1606" s="49">
        <v>4.2131471118212076</v>
      </c>
      <c r="Y1606" s="49">
        <v>4.1210444093205583</v>
      </c>
      <c r="Z1606" s="49">
        <v>4.0386118370557611</v>
      </c>
      <c r="AA1606" s="49">
        <v>3.9182128501024209</v>
      </c>
      <c r="AB1606" s="49">
        <v>3.8350728813093138</v>
      </c>
      <c r="AC1606" s="49">
        <v>3.7563420038527888</v>
      </c>
      <c r="AD1606" s="49">
        <v>3.6814649928205458</v>
      </c>
      <c r="AE1606" s="49">
        <v>3.6099864268874069</v>
      </c>
      <c r="AF1606" s="50">
        <v>3.5415281825842948</v>
      </c>
    </row>
    <row r="1607" spans="1:32" hidden="1">
      <c r="A1607" s="49" t="s">
        <v>1922</v>
      </c>
      <c r="B1607" s="49">
        <v>8.971055679132748</v>
      </c>
      <c r="C1607" s="49">
        <v>8.6436008786133947</v>
      </c>
      <c r="D1607" s="49">
        <v>8.3704980756143321</v>
      </c>
      <c r="E1607" s="49">
        <v>8.1360307250133292</v>
      </c>
      <c r="F1607" s="49">
        <v>7.9303526734569756</v>
      </c>
      <c r="G1607" s="49">
        <v>7.7469076695594872</v>
      </c>
      <c r="H1607" s="49">
        <v>7.5811212380608888</v>
      </c>
      <c r="I1607" s="49">
        <v>7.4296812855248104</v>
      </c>
      <c r="J1607" s="49">
        <v>7.2901165260896086</v>
      </c>
      <c r="K1607" s="49">
        <v>7.1605364935746252</v>
      </c>
      <c r="L1607" s="49">
        <v>7.0394643299699329</v>
      </c>
      <c r="M1607" s="49">
        <v>6.8079558487058378</v>
      </c>
      <c r="N1607" s="49">
        <v>6.6080648991654716</v>
      </c>
      <c r="O1607" s="49">
        <v>6.4287919841571144</v>
      </c>
      <c r="P1607" s="49">
        <v>6.2655293865724362</v>
      </c>
      <c r="Q1607" s="49">
        <v>6.1154255369740849</v>
      </c>
      <c r="R1607" s="49">
        <v>5.977483012510425</v>
      </c>
      <c r="S1607" s="49">
        <v>5.8472044149129037</v>
      </c>
      <c r="T1607" s="49">
        <v>5.7248898651838829</v>
      </c>
      <c r="U1607" s="49">
        <v>5.6110551224117016</v>
      </c>
      <c r="V1607" s="49">
        <v>5.5000603117098841</v>
      </c>
      <c r="W1607" s="49">
        <v>5.3737077376740352</v>
      </c>
      <c r="X1607" s="49">
        <v>5.2534107078971868</v>
      </c>
      <c r="Y1607" s="49">
        <v>5.1412906792938484</v>
      </c>
      <c r="Z1607" s="49">
        <v>5.0415568840989957</v>
      </c>
      <c r="AA1607" s="49">
        <v>4.8930844219227083</v>
      </c>
      <c r="AB1607" s="49">
        <v>4.792400960712528</v>
      </c>
      <c r="AC1607" s="49">
        <v>4.6973605421362441</v>
      </c>
      <c r="AD1607" s="49">
        <v>4.6072533559009443</v>
      </c>
      <c r="AE1607" s="49">
        <v>4.5214973237758871</v>
      </c>
      <c r="AF1607" s="50">
        <v>4.4396092921607444</v>
      </c>
    </row>
    <row r="1608" spans="1:32" hidden="1">
      <c r="A1608" s="49" t="s">
        <v>1923</v>
      </c>
      <c r="B1608" s="49">
        <v>4.0808180057746419</v>
      </c>
      <c r="C1608" s="49">
        <v>3.870398733886772</v>
      </c>
      <c r="D1608" s="49">
        <v>3.6945443213308531</v>
      </c>
      <c r="E1608" s="49">
        <v>3.543152226356852</v>
      </c>
      <c r="F1608" s="49">
        <v>3.4098804399913729</v>
      </c>
      <c r="G1608" s="49">
        <v>3.290513334515071</v>
      </c>
      <c r="H1608" s="49">
        <v>3.182121049812646</v>
      </c>
      <c r="I1608" s="49">
        <v>3.0825932516425452</v>
      </c>
      <c r="J1608" s="49">
        <v>2.990364655875402</v>
      </c>
      <c r="K1608" s="49">
        <v>2.904245430561827</v>
      </c>
      <c r="L1608" s="49">
        <v>2.823312107930517</v>
      </c>
      <c r="M1608" s="49">
        <v>2.7264859668919681</v>
      </c>
      <c r="N1608" s="49">
        <v>2.6370001119661608</v>
      </c>
      <c r="O1608" s="49">
        <v>2.5525286033241068</v>
      </c>
      <c r="P1608" s="49">
        <v>2.4726045235183798</v>
      </c>
      <c r="Q1608" s="49">
        <v>2.395761216701223</v>
      </c>
      <c r="R1608" s="49">
        <v>2.321108221668263</v>
      </c>
      <c r="S1608" s="49">
        <v>2.2503925348267719</v>
      </c>
      <c r="T1608" s="49">
        <v>2.1822870098723341</v>
      </c>
      <c r="U1608" s="49">
        <v>2.1169741052694788</v>
      </c>
      <c r="V1608" s="49">
        <v>2.0533922622442788</v>
      </c>
      <c r="W1608" s="49">
        <v>1.9894537167135851</v>
      </c>
      <c r="X1608" s="49">
        <v>1.926565872957033</v>
      </c>
      <c r="Y1608" s="49">
        <v>1.8662520681572929</v>
      </c>
      <c r="Z1608" s="49">
        <v>1.8141213023225731</v>
      </c>
      <c r="AA1608" s="49">
        <v>1.7279314027184209</v>
      </c>
      <c r="AB1608" s="49">
        <v>1.6701486652968189</v>
      </c>
      <c r="AC1608" s="49">
        <v>1.614646014202398</v>
      </c>
      <c r="AD1608" s="49">
        <v>1.561169802541915</v>
      </c>
      <c r="AE1608" s="49">
        <v>1.5095068276934349</v>
      </c>
      <c r="AF1608" s="50">
        <v>1.459476251902321</v>
      </c>
    </row>
    <row r="1609" spans="1:32" hidden="1">
      <c r="A1609" s="49" t="s">
        <v>1924</v>
      </c>
      <c r="B1609" s="49">
        <v>8.5869995737775966</v>
      </c>
      <c r="C1609" s="49">
        <v>8.1788317500105983</v>
      </c>
      <c r="D1609" s="49">
        <v>7.8085678348822984</v>
      </c>
      <c r="E1609" s="49">
        <v>7.4639383588446222</v>
      </c>
      <c r="F1609" s="49">
        <v>7.1371375002731412</v>
      </c>
      <c r="G1609" s="49">
        <v>6.8228556441344761</v>
      </c>
      <c r="H1609" s="49">
        <v>6.5172800016438099</v>
      </c>
      <c r="I1609" s="49">
        <v>6.2175434464809154</v>
      </c>
      <c r="J1609" s="49">
        <v>5.9214001666680911</v>
      </c>
      <c r="K1609" s="49">
        <v>5.6270243530877728</v>
      </c>
      <c r="L1609" s="49">
        <v>5.3328794474726102</v>
      </c>
      <c r="M1609" s="49">
        <v>5.1823977485913328</v>
      </c>
      <c r="N1609" s="49">
        <v>5.0524217066495254</v>
      </c>
      <c r="O1609" s="49">
        <v>4.9356460023378306</v>
      </c>
      <c r="P1609" s="49">
        <v>4.8290513278402916</v>
      </c>
      <c r="Q1609" s="49">
        <v>4.7307853681231196</v>
      </c>
      <c r="R1609" s="49">
        <v>4.6402501011971893</v>
      </c>
      <c r="S1609" s="49">
        <v>4.5544140813680549</v>
      </c>
      <c r="T1609" s="49">
        <v>4.4735392451097669</v>
      </c>
      <c r="U1609" s="49">
        <v>4.3980400439114273</v>
      </c>
      <c r="V1609" s="49">
        <v>4.3240315632795161</v>
      </c>
      <c r="W1609" s="49">
        <v>4.2387808928399</v>
      </c>
      <c r="X1609" s="49">
        <v>4.1572300698586853</v>
      </c>
      <c r="Y1609" s="49">
        <v>4.0809109719948342</v>
      </c>
      <c r="Z1609" s="49">
        <v>4.0128452326166748</v>
      </c>
      <c r="AA1609" s="49">
        <v>3.9098137922729328</v>
      </c>
      <c r="AB1609" s="49">
        <v>3.8400929299401332</v>
      </c>
      <c r="AC1609" s="49">
        <v>3.7739434880972831</v>
      </c>
      <c r="AD1609" s="49">
        <v>3.710891902284764</v>
      </c>
      <c r="AE1609" s="49">
        <v>3.650550598211622</v>
      </c>
      <c r="AF1609" s="50">
        <v>3.5925985296204122</v>
      </c>
    </row>
    <row r="1610" spans="1:32" hidden="1">
      <c r="A1610" s="49" t="s">
        <v>1925</v>
      </c>
      <c r="B1610" s="49">
        <v>10.07529651478351</v>
      </c>
      <c r="C1610" s="49">
        <v>9.6080986392137344</v>
      </c>
      <c r="D1610" s="49">
        <v>9.1889405485002715</v>
      </c>
      <c r="E1610" s="49">
        <v>8.8026552585379321</v>
      </c>
      <c r="F1610" s="49">
        <v>8.4396237899418374</v>
      </c>
      <c r="G1610" s="49">
        <v>8.0933317302806902</v>
      </c>
      <c r="H1610" s="49">
        <v>7.7591285419683924</v>
      </c>
      <c r="I1610" s="49">
        <v>7.4335437121769186</v>
      </c>
      <c r="J1610" s="49">
        <v>7.1138846915684351</v>
      </c>
      <c r="K1610" s="49">
        <v>6.7979877141501017</v>
      </c>
      <c r="L1610" s="49">
        <v>6.4840563283201593</v>
      </c>
      <c r="M1610" s="49">
        <v>6.2989957396343161</v>
      </c>
      <c r="N1610" s="49">
        <v>6.1398983049868079</v>
      </c>
      <c r="O1610" s="49">
        <v>5.9975079521537928</v>
      </c>
      <c r="P1610" s="49">
        <v>5.8679995773001243</v>
      </c>
      <c r="Q1610" s="49">
        <v>5.7490267091971514</v>
      </c>
      <c r="R1610" s="49">
        <v>5.6398323745669279</v>
      </c>
      <c r="S1610" s="49">
        <v>5.5365751456727779</v>
      </c>
      <c r="T1610" s="49">
        <v>5.4395876327037413</v>
      </c>
      <c r="U1610" s="49">
        <v>5.3493958098456531</v>
      </c>
      <c r="V1610" s="49">
        <v>5.2610757822389704</v>
      </c>
      <c r="W1610" s="49">
        <v>5.1584465235140042</v>
      </c>
      <c r="X1610" s="49">
        <v>5.0605034956260901</v>
      </c>
      <c r="Y1610" s="49">
        <v>4.9691929201774174</v>
      </c>
      <c r="Z1610" s="49">
        <v>4.8883529436993953</v>
      </c>
      <c r="AA1610" s="49">
        <v>4.76314434366724</v>
      </c>
      <c r="AB1610" s="49">
        <v>4.680201335398511</v>
      </c>
      <c r="AC1610" s="49">
        <v>4.6017957347406577</v>
      </c>
      <c r="AD1610" s="49">
        <v>4.5273293917270099</v>
      </c>
      <c r="AE1610" s="49">
        <v>4.4563128715771461</v>
      </c>
      <c r="AF1610" s="50">
        <v>4.3883408461552547</v>
      </c>
    </row>
    <row r="1611" spans="1:32" hidden="1">
      <c r="A1611" s="49" t="s">
        <v>1926</v>
      </c>
      <c r="B1611" s="49">
        <v>7.5871187583022852</v>
      </c>
      <c r="C1611" s="49">
        <v>7.068828364469443</v>
      </c>
      <c r="D1611" s="49">
        <v>6.5879201254168098</v>
      </c>
      <c r="E1611" s="49">
        <v>6.132634009066642</v>
      </c>
      <c r="F1611" s="49">
        <v>5.6955260359599524</v>
      </c>
      <c r="G1611" s="49">
        <v>5.2715965171422692</v>
      </c>
      <c r="H1611" s="49">
        <v>4.8573254972178903</v>
      </c>
      <c r="I1611" s="49">
        <v>4.4501367906052911</v>
      </c>
      <c r="J1611" s="49">
        <v>4.0480818577225968</v>
      </c>
      <c r="K1611" s="49">
        <v>3.6496440736038971</v>
      </c>
      <c r="L1611" s="49">
        <v>3.2536125479928342</v>
      </c>
      <c r="M1611" s="49">
        <v>3.165808855803435</v>
      </c>
      <c r="N1611" s="49">
        <v>3.0840938264267188</v>
      </c>
      <c r="O1611" s="49">
        <v>3.0064209594410678</v>
      </c>
      <c r="P1611" s="49">
        <v>2.9324174594038328</v>
      </c>
      <c r="Q1611" s="49">
        <v>2.8607812784473969</v>
      </c>
      <c r="R1611" s="49">
        <v>2.7907223907486221</v>
      </c>
      <c r="S1611" s="49">
        <v>2.7238898799900588</v>
      </c>
      <c r="T1611" s="49">
        <v>2.659088759822049</v>
      </c>
      <c r="U1611" s="49">
        <v>2.5965191626819148</v>
      </c>
      <c r="V1611" s="49">
        <v>2.535213562181192</v>
      </c>
      <c r="W1611" s="49">
        <v>2.4731095149966129</v>
      </c>
      <c r="X1611" s="49">
        <v>2.411681451910574</v>
      </c>
      <c r="Y1611" s="49">
        <v>2.3523915131236288</v>
      </c>
      <c r="Z1611" s="49">
        <v>2.300628192360914</v>
      </c>
      <c r="AA1611" s="49">
        <v>2.2159647465954171</v>
      </c>
      <c r="AB1611" s="49">
        <v>2.1581715598336029</v>
      </c>
      <c r="AC1611" s="49">
        <v>2.1023105612930961</v>
      </c>
      <c r="AD1611" s="49">
        <v>2.048161552502048</v>
      </c>
      <c r="AE1611" s="49">
        <v>1.995539973390229</v>
      </c>
      <c r="AF1611" s="50">
        <v>1.9442897514423989</v>
      </c>
    </row>
    <row r="1612" spans="1:32" hidden="1">
      <c r="A1612" s="49" t="s">
        <v>1927</v>
      </c>
      <c r="B1612" s="49">
        <v>5.3877409942926251</v>
      </c>
      <c r="C1612" s="49">
        <v>5.2288820414527466</v>
      </c>
      <c r="D1612" s="49">
        <v>5.0885833576002426</v>
      </c>
      <c r="E1612" s="49">
        <v>4.9627731976047356</v>
      </c>
      <c r="F1612" s="49">
        <v>4.8485660884852768</v>
      </c>
      <c r="G1612" s="49">
        <v>4.7438470824521684</v>
      </c>
      <c r="H1612" s="49">
        <v>4.64702249510926</v>
      </c>
      <c r="I1612" s="49">
        <v>4.5568633250886714</v>
      </c>
      <c r="J1612" s="49">
        <v>4.4724030114653166</v>
      </c>
      <c r="K1612" s="49">
        <v>4.3928684546126906</v>
      </c>
      <c r="L1612" s="49">
        <v>4.3176321587287187</v>
      </c>
      <c r="M1612" s="49">
        <v>4.2039006390874896</v>
      </c>
      <c r="N1612" s="49">
        <v>4.1149327109925622</v>
      </c>
      <c r="O1612" s="49">
        <v>4.0291749139830761</v>
      </c>
      <c r="P1612" s="49">
        <v>3.9467617861995619</v>
      </c>
      <c r="Q1612" s="49">
        <v>3.8684155111163072</v>
      </c>
      <c r="R1612" s="49">
        <v>3.7917862469427659</v>
      </c>
      <c r="S1612" s="49">
        <v>3.7172283435153828</v>
      </c>
      <c r="T1612" s="49">
        <v>3.6487222502944481</v>
      </c>
      <c r="U1612" s="49">
        <v>3.5798335010822702</v>
      </c>
      <c r="V1612" s="49">
        <v>3.511025504844222</v>
      </c>
      <c r="W1612" s="49">
        <v>3.451513607023919</v>
      </c>
      <c r="X1612" s="49">
        <v>3.3946174735591361</v>
      </c>
      <c r="Y1612" s="49">
        <v>3.339096524430218</v>
      </c>
      <c r="Z1612" s="49">
        <v>3.291262888963943</v>
      </c>
      <c r="AA1612" s="49">
        <v>3.187458295660146</v>
      </c>
      <c r="AB1612" s="49">
        <v>3.128138180158075</v>
      </c>
      <c r="AC1612" s="49">
        <v>3.0709023029076921</v>
      </c>
      <c r="AD1612" s="49">
        <v>3.0155640819939591</v>
      </c>
      <c r="AE1612" s="49">
        <v>2.9619606717201941</v>
      </c>
      <c r="AF1612" s="50">
        <v>2.9099490736295111</v>
      </c>
    </row>
    <row r="1613" spans="1:32" hidden="1">
      <c r="A1613" s="49" t="s">
        <v>1928</v>
      </c>
      <c r="B1613" s="49">
        <v>5.2324709856049916</v>
      </c>
      <c r="C1613" s="49">
        <v>5.0441355020328329</v>
      </c>
      <c r="D1613" s="49">
        <v>4.8863949145712802</v>
      </c>
      <c r="E1613" s="49">
        <v>4.7504072903605126</v>
      </c>
      <c r="F1613" s="49">
        <v>4.6306332485244459</v>
      </c>
      <c r="G1613" s="49">
        <v>4.5233842378493003</v>
      </c>
      <c r="H1613" s="49">
        <v>4.4260866151701821</v>
      </c>
      <c r="I1613" s="49">
        <v>4.3368769300459178</v>
      </c>
      <c r="J1613" s="49">
        <v>4.2543647560689761</v>
      </c>
      <c r="K1613" s="49">
        <v>4.1774864270050056</v>
      </c>
      <c r="L1613" s="49">
        <v>4.105410966887642</v>
      </c>
      <c r="M1613" s="49">
        <v>3.9708312783304338</v>
      </c>
      <c r="N1613" s="49">
        <v>3.8540801625991059</v>
      </c>
      <c r="O1613" s="49">
        <v>3.7489687444305</v>
      </c>
      <c r="P1613" s="49">
        <v>3.652903890824053</v>
      </c>
      <c r="Q1613" s="49">
        <v>3.5642804821116001</v>
      </c>
      <c r="R1613" s="49">
        <v>3.4825363888813898</v>
      </c>
      <c r="S1613" s="49">
        <v>3.4051411718385132</v>
      </c>
      <c r="T1613" s="49">
        <v>3.332262731166316</v>
      </c>
      <c r="U1613" s="49">
        <v>3.2641902247205712</v>
      </c>
      <c r="V1613" s="49">
        <v>3.197751159870319</v>
      </c>
      <c r="W1613" s="49">
        <v>3.1227564355933972</v>
      </c>
      <c r="X1613" s="49">
        <v>3.0511883159685769</v>
      </c>
      <c r="Y1613" s="49">
        <v>2.9842376644007751</v>
      </c>
      <c r="Z1613" s="49">
        <v>2.9242680606891591</v>
      </c>
      <c r="AA1613" s="49">
        <v>2.8369267745970759</v>
      </c>
      <c r="AB1613" s="49">
        <v>2.776461922833914</v>
      </c>
      <c r="AC1613" s="49">
        <v>2.7191843401827072</v>
      </c>
      <c r="AD1613" s="49">
        <v>2.6646937045375898</v>
      </c>
      <c r="AE1613" s="49">
        <v>2.6126616501505162</v>
      </c>
      <c r="AF1613" s="50">
        <v>2.5628155417862621</v>
      </c>
    </row>
    <row r="1614" spans="1:32" hidden="1">
      <c r="A1614" s="49" t="s">
        <v>1929</v>
      </c>
      <c r="B1614" s="49">
        <v>6.9649105039370136</v>
      </c>
      <c r="C1614" s="49">
        <v>6.7110350479363916</v>
      </c>
      <c r="D1614" s="49">
        <v>6.4992090916291403</v>
      </c>
      <c r="E1614" s="49">
        <v>6.3172746269369142</v>
      </c>
      <c r="F1614" s="49">
        <v>6.1576148766683136</v>
      </c>
      <c r="G1614" s="49">
        <v>6.0151580682668939</v>
      </c>
      <c r="H1614" s="49">
        <v>5.8863654898674884</v>
      </c>
      <c r="I1614" s="49">
        <v>5.7686749799488464</v>
      </c>
      <c r="J1614" s="49">
        <v>5.6601748056711934</v>
      </c>
      <c r="K1614" s="49">
        <v>5.5594025415967092</v>
      </c>
      <c r="L1614" s="49">
        <v>5.4652157185098291</v>
      </c>
      <c r="M1614" s="49">
        <v>5.2855498710494926</v>
      </c>
      <c r="N1614" s="49">
        <v>5.1303507623513767</v>
      </c>
      <c r="O1614" s="49">
        <v>4.9911077634413061</v>
      </c>
      <c r="P1614" s="49">
        <v>4.8642555995329646</v>
      </c>
      <c r="Q1614" s="49">
        <v>4.7475877698778293</v>
      </c>
      <c r="R1614" s="49">
        <v>4.640332298610363</v>
      </c>
      <c r="S1614" s="49">
        <v>4.5390095462170894</v>
      </c>
      <c r="T1614" s="49">
        <v>4.4438514857318898</v>
      </c>
      <c r="U1614" s="49">
        <v>4.3552569014378433</v>
      </c>
      <c r="V1614" s="49">
        <v>4.2688625084852312</v>
      </c>
      <c r="W1614" s="49">
        <v>4.1706029350312068</v>
      </c>
      <c r="X1614" s="49">
        <v>4.0770308643237616</v>
      </c>
      <c r="Y1614" s="49">
        <v>3.9897873159451982</v>
      </c>
      <c r="Z1614" s="49">
        <v>3.912128350367666</v>
      </c>
      <c r="AA1614" s="49">
        <v>3.7967684390763359</v>
      </c>
      <c r="AB1614" s="49">
        <v>3.7183801401159351</v>
      </c>
      <c r="AC1614" s="49">
        <v>3.644359644867039</v>
      </c>
      <c r="AD1614" s="49">
        <v>3.5741577415318009</v>
      </c>
      <c r="AE1614" s="49">
        <v>3.5073240410463948</v>
      </c>
      <c r="AF1614" s="50">
        <v>3.443484689820508</v>
      </c>
    </row>
    <row r="1615" spans="1:32" hidden="1">
      <c r="A1615" s="49" t="s">
        <v>1930</v>
      </c>
      <c r="B1615" s="49">
        <v>3.6184646560416951</v>
      </c>
      <c r="C1615" s="49">
        <v>3.4353971038735009</v>
      </c>
      <c r="D1615" s="49">
        <v>3.281900390820673</v>
      </c>
      <c r="E1615" s="49">
        <v>3.149347186270993</v>
      </c>
      <c r="F1615" s="49">
        <v>3.0323222132663932</v>
      </c>
      <c r="G1615" s="49">
        <v>2.9272261778001449</v>
      </c>
      <c r="H1615" s="49">
        <v>2.831557707491227</v>
      </c>
      <c r="I1615" s="49">
        <v>2.7435151285994022</v>
      </c>
      <c r="J1615" s="49">
        <v>2.6617620597283351</v>
      </c>
      <c r="K1615" s="49">
        <v>2.5852825893675231</v>
      </c>
      <c r="L1615" s="49">
        <v>2.5132881345611602</v>
      </c>
      <c r="M1615" s="49">
        <v>2.427412948896805</v>
      </c>
      <c r="N1615" s="49">
        <v>2.3479055640494759</v>
      </c>
      <c r="O1615" s="49">
        <v>2.2727536370935679</v>
      </c>
      <c r="P1615" s="49">
        <v>2.2015517579610719</v>
      </c>
      <c r="Q1615" s="49">
        <v>2.1330314698040129</v>
      </c>
      <c r="R1615" s="49">
        <v>2.0664226410556008</v>
      </c>
      <c r="S1615" s="49">
        <v>2.0032324215214601</v>
      </c>
      <c r="T1615" s="49">
        <v>1.9423136526303619</v>
      </c>
      <c r="U1615" s="49">
        <v>1.88382266058207</v>
      </c>
      <c r="V1615" s="49">
        <v>1.826842317366651</v>
      </c>
      <c r="W1615" s="49">
        <v>1.7695869279366401</v>
      </c>
      <c r="X1615" s="49">
        <v>1.7132460316577001</v>
      </c>
      <c r="Y1615" s="49">
        <v>1.6591312762196351</v>
      </c>
      <c r="Z1615" s="49">
        <v>1.612070368480049</v>
      </c>
      <c r="AA1615" s="49">
        <v>1.5356920573986419</v>
      </c>
      <c r="AB1615" s="49">
        <v>1.483783295182141</v>
      </c>
      <c r="AC1615" s="49">
        <v>1.433840957671952</v>
      </c>
      <c r="AD1615" s="49">
        <v>1.385644452545119</v>
      </c>
      <c r="AE1615" s="49">
        <v>1.339008308476191</v>
      </c>
      <c r="AF1615" s="50">
        <v>1.293775160533043</v>
      </c>
    </row>
    <row r="1616" spans="1:32" hidden="1">
      <c r="A1616" s="49" t="s">
        <v>1931</v>
      </c>
      <c r="B1616" s="49">
        <v>6.7006043074808934</v>
      </c>
      <c r="C1616" s="49">
        <v>6.4046239260018218</v>
      </c>
      <c r="D1616" s="49">
        <v>6.1243819968073314</v>
      </c>
      <c r="E1616" s="49">
        <v>5.8556698676185874</v>
      </c>
      <c r="F1616" s="49">
        <v>5.5954475756918907</v>
      </c>
      <c r="G1616" s="49">
        <v>5.3414314900021829</v>
      </c>
      <c r="H1616" s="49">
        <v>5.0918464916920847</v>
      </c>
      <c r="I1616" s="49">
        <v>4.8452697923683843</v>
      </c>
      <c r="J1616" s="49">
        <v>4.6005284847355954</v>
      </c>
      <c r="K1616" s="49">
        <v>4.3566299727006266</v>
      </c>
      <c r="L1616" s="49">
        <v>4.1127132532724966</v>
      </c>
      <c r="M1616" s="49">
        <v>4.021599480405655</v>
      </c>
      <c r="N1616" s="49">
        <v>3.951397345374529</v>
      </c>
      <c r="O1616" s="49">
        <v>3.8834892107094201</v>
      </c>
      <c r="P1616" s="49">
        <v>3.8180232596242649</v>
      </c>
      <c r="Q1616" s="49">
        <v>3.7556657980548551</v>
      </c>
      <c r="R1616" s="49">
        <v>3.6943807244367362</v>
      </c>
      <c r="S1616" s="49">
        <v>3.634498686858425</v>
      </c>
      <c r="T1616" s="49">
        <v>3.5795737423689942</v>
      </c>
      <c r="U1616" s="49">
        <v>3.5239279805672248</v>
      </c>
      <c r="V1616" s="49">
        <v>3.467974454020446</v>
      </c>
      <c r="W1616" s="49">
        <v>3.419805509881038</v>
      </c>
      <c r="X1616" s="49">
        <v>3.373676929129807</v>
      </c>
      <c r="Y1616" s="49">
        <v>3.3284936789055859</v>
      </c>
      <c r="Z1616" s="49">
        <v>3.289974753527281</v>
      </c>
      <c r="AA1616" s="49">
        <v>3.2004750435324918</v>
      </c>
      <c r="AB1616" s="49">
        <v>3.1508872945169228</v>
      </c>
      <c r="AC1616" s="49">
        <v>3.102903611992184</v>
      </c>
      <c r="AD1616" s="49">
        <v>3.0563720760289819</v>
      </c>
      <c r="AE1616" s="49">
        <v>3.0111605092297928</v>
      </c>
      <c r="AF1616" s="50">
        <v>2.9671532226040171</v>
      </c>
    </row>
    <row r="1617" spans="1:32" hidden="1">
      <c r="A1617" s="49" t="s">
        <v>1932</v>
      </c>
      <c r="B1617" s="49">
        <v>6.4374092927570459</v>
      </c>
      <c r="C1617" s="49">
        <v>6.1202463862454222</v>
      </c>
      <c r="D1617" s="49">
        <v>5.8303907734665339</v>
      </c>
      <c r="E1617" s="49">
        <v>5.5593354985414427</v>
      </c>
      <c r="F1617" s="49">
        <v>5.3017046265408592</v>
      </c>
      <c r="G1617" s="49">
        <v>5.0538773158244306</v>
      </c>
      <c r="H1617" s="49">
        <v>4.813289466403762</v>
      </c>
      <c r="I1617" s="49">
        <v>4.5780491414888909</v>
      </c>
      <c r="J1617" s="49">
        <v>4.3467108380879544</v>
      </c>
      <c r="K1617" s="49">
        <v>4.1181360033671757</v>
      </c>
      <c r="L1617" s="49">
        <v>3.89140309898464</v>
      </c>
      <c r="M1617" s="49">
        <v>3.7822949150305472</v>
      </c>
      <c r="N1617" s="49">
        <v>3.6878036841484878</v>
      </c>
      <c r="O1617" s="49">
        <v>3.602725043887073</v>
      </c>
      <c r="P1617" s="49">
        <v>3.5249082619211771</v>
      </c>
      <c r="Q1617" s="49">
        <v>3.4530339729396782</v>
      </c>
      <c r="R1617" s="49">
        <v>3.3866765445527358</v>
      </c>
      <c r="S1617" s="49">
        <v>3.323675951202044</v>
      </c>
      <c r="T1617" s="49">
        <v>3.264219181348007</v>
      </c>
      <c r="U1617" s="49">
        <v>3.2086019592284161</v>
      </c>
      <c r="V1617" s="49">
        <v>3.1540555052098171</v>
      </c>
      <c r="W1617" s="49">
        <v>3.0914731221996439</v>
      </c>
      <c r="X1617" s="49">
        <v>3.0315466432973981</v>
      </c>
      <c r="Y1617" s="49">
        <v>2.9753711855001241</v>
      </c>
      <c r="Z1617" s="49">
        <v>2.9251063847619019</v>
      </c>
      <c r="AA1617" s="49">
        <v>2.8499052444042912</v>
      </c>
      <c r="AB1617" s="49">
        <v>2.7984993151578652</v>
      </c>
      <c r="AC1617" s="49">
        <v>2.749667834075594</v>
      </c>
      <c r="AD1617" s="49">
        <v>2.703074796777607</v>
      </c>
      <c r="AE1617" s="49">
        <v>2.6584452798707359</v>
      </c>
      <c r="AF1617" s="50">
        <v>2.615551614536983</v>
      </c>
    </row>
    <row r="1618" spans="1:32" hidden="1">
      <c r="A1618" s="49" t="s">
        <v>1933</v>
      </c>
      <c r="B1618" s="49">
        <v>7.9932862390280652</v>
      </c>
      <c r="C1618" s="49">
        <v>7.6108657948747549</v>
      </c>
      <c r="D1618" s="49">
        <v>7.2658791395169651</v>
      </c>
      <c r="E1618" s="49">
        <v>6.9469923814963392</v>
      </c>
      <c r="F1618" s="49">
        <v>6.647064792003043</v>
      </c>
      <c r="G1618" s="49">
        <v>6.3613067954496154</v>
      </c>
      <c r="H1618" s="49">
        <v>6.0863453402884033</v>
      </c>
      <c r="I1618" s="49">
        <v>5.8197094010949204</v>
      </c>
      <c r="J1618" s="49">
        <v>5.5595281486487664</v>
      </c>
      <c r="K1618" s="49">
        <v>5.3043445771606077</v>
      </c>
      <c r="L1618" s="49">
        <v>5.0529954604048513</v>
      </c>
      <c r="M1618" s="49">
        <v>4.9092329706275679</v>
      </c>
      <c r="N1618" s="49">
        <v>4.7854779802177667</v>
      </c>
      <c r="O1618" s="49">
        <v>4.674599675173182</v>
      </c>
      <c r="P1618" s="49">
        <v>4.5736514221387772</v>
      </c>
      <c r="Q1618" s="49">
        <v>4.4808257113194081</v>
      </c>
      <c r="R1618" s="49">
        <v>4.3955397050401146</v>
      </c>
      <c r="S1618" s="49">
        <v>4.3148336748811378</v>
      </c>
      <c r="T1618" s="49">
        <v>4.2389641754490892</v>
      </c>
      <c r="U1618" s="49">
        <v>4.1683367942399441</v>
      </c>
      <c r="V1618" s="49">
        <v>4.0991572852408931</v>
      </c>
      <c r="W1618" s="49">
        <v>4.0189369182376016</v>
      </c>
      <c r="X1618" s="49">
        <v>3.9423387059821322</v>
      </c>
      <c r="Y1618" s="49">
        <v>3.87086421422222</v>
      </c>
      <c r="Z1618" s="49">
        <v>3.8074744255885151</v>
      </c>
      <c r="AA1618" s="49">
        <v>3.7098860093435189</v>
      </c>
      <c r="AB1618" s="49">
        <v>3.644897708958069</v>
      </c>
      <c r="AC1618" s="49">
        <v>3.5834223021886191</v>
      </c>
      <c r="AD1618" s="49">
        <v>3.5249996585313732</v>
      </c>
      <c r="AE1618" s="49">
        <v>3.4692533110750441</v>
      </c>
      <c r="AF1618" s="50">
        <v>3.4158715173927789</v>
      </c>
    </row>
    <row r="1619" spans="1:32" hidden="1">
      <c r="A1619" s="49" t="s">
        <v>1934</v>
      </c>
      <c r="B1619" s="49">
        <v>6.8140708226507769</v>
      </c>
      <c r="C1619" s="49">
        <v>6.3506472293542728</v>
      </c>
      <c r="D1619" s="49">
        <v>5.920823207577147</v>
      </c>
      <c r="E1619" s="49">
        <v>5.5137587263658308</v>
      </c>
      <c r="F1619" s="49">
        <v>5.1225746561703618</v>
      </c>
      <c r="G1619" s="49">
        <v>4.7426343118879277</v>
      </c>
      <c r="H1619" s="49">
        <v>4.370657678488195</v>
      </c>
      <c r="I1619" s="49">
        <v>4.0042290665073592</v>
      </c>
      <c r="J1619" s="49">
        <v>3.641506589251573</v>
      </c>
      <c r="K1619" s="49">
        <v>3.2810421713327189</v>
      </c>
      <c r="L1619" s="49">
        <v>2.921665412111095</v>
      </c>
      <c r="M1619" s="49">
        <v>2.8430632590327982</v>
      </c>
      <c r="N1619" s="49">
        <v>2.7698470471842569</v>
      </c>
      <c r="O1619" s="49">
        <v>2.7002078085864039</v>
      </c>
      <c r="P1619" s="49">
        <v>2.6338202037618288</v>
      </c>
      <c r="Q1619" s="49">
        <v>2.5695314191075771</v>
      </c>
      <c r="R1619" s="49">
        <v>2.5066416293337501</v>
      </c>
      <c r="S1619" s="49">
        <v>2.4466216673666432</v>
      </c>
      <c r="T1619" s="49">
        <v>2.3884113014710642</v>
      </c>
      <c r="U1619" s="49">
        <v>2.3321917655820181</v>
      </c>
      <c r="V1619" s="49">
        <v>2.2771029324266601</v>
      </c>
      <c r="W1619" s="49">
        <v>2.2213225203196019</v>
      </c>
      <c r="X1619" s="49">
        <v>2.1661451823547071</v>
      </c>
      <c r="Y1619" s="49">
        <v>2.1128731238163261</v>
      </c>
      <c r="Z1619" s="49">
        <v>2.066302989739508</v>
      </c>
      <c r="AA1619" s="49">
        <v>1.990438514426665</v>
      </c>
      <c r="AB1619" s="49">
        <v>1.9385025323206231</v>
      </c>
      <c r="AC1619" s="49">
        <v>1.88828339036611</v>
      </c>
      <c r="AD1619" s="49">
        <v>1.839583249514211</v>
      </c>
      <c r="AE1619" s="49">
        <v>1.7922362798225699</v>
      </c>
      <c r="AF1619" s="50">
        <v>1.74610223964933</v>
      </c>
    </row>
    <row r="1620" spans="1:32" hidden="1">
      <c r="A1620" s="49" t="s">
        <v>1935</v>
      </c>
      <c r="B1620" s="49">
        <v>5.9042012392533714</v>
      </c>
      <c r="C1620" s="49">
        <v>5.7307604400817533</v>
      </c>
      <c r="D1620" s="49">
        <v>5.5773662356105804</v>
      </c>
      <c r="E1620" s="49">
        <v>5.4396212208685109</v>
      </c>
      <c r="F1620" s="49">
        <v>5.3144090896692342</v>
      </c>
      <c r="G1620" s="49">
        <v>5.1994456623918559</v>
      </c>
      <c r="H1620" s="49">
        <v>5.0930097019124601</v>
      </c>
      <c r="I1620" s="49">
        <v>4.993773817281367</v>
      </c>
      <c r="J1620" s="49">
        <v>4.9006940477484928</v>
      </c>
      <c r="K1620" s="49">
        <v>4.8129353687948386</v>
      </c>
      <c r="L1620" s="49">
        <v>4.7298200081105461</v>
      </c>
      <c r="M1620" s="49">
        <v>4.6050015305644774</v>
      </c>
      <c r="N1620" s="49">
        <v>4.5069200581765996</v>
      </c>
      <c r="O1620" s="49">
        <v>4.4123171493043962</v>
      </c>
      <c r="P1620" s="49">
        <v>4.3213372366369853</v>
      </c>
      <c r="Q1620" s="49">
        <v>4.2347586511365343</v>
      </c>
      <c r="R1620" s="49">
        <v>4.1500457153680976</v>
      </c>
      <c r="S1620" s="49">
        <v>4.0675801986493143</v>
      </c>
      <c r="T1620" s="49">
        <v>3.9916548441613919</v>
      </c>
      <c r="U1620" s="49">
        <v>3.9153286581669171</v>
      </c>
      <c r="V1620" s="49">
        <v>3.8391013472370532</v>
      </c>
      <c r="W1620" s="49">
        <v>3.7729131986372462</v>
      </c>
      <c r="X1620" s="49">
        <v>3.7095623962531858</v>
      </c>
      <c r="Y1620" s="49">
        <v>3.647710809727132</v>
      </c>
      <c r="Z1620" s="49">
        <v>3.5941650916644332</v>
      </c>
      <c r="AA1620" s="49">
        <v>3.480278299608083</v>
      </c>
      <c r="AB1620" s="49">
        <v>3.4143785273611238</v>
      </c>
      <c r="AC1620" s="49">
        <v>3.3507420779591102</v>
      </c>
      <c r="AD1620" s="49">
        <v>3.289167537130282</v>
      </c>
      <c r="AE1620" s="49">
        <v>3.2294791082143899</v>
      </c>
      <c r="AF1620" s="50">
        <v>3.1715224162408542</v>
      </c>
    </row>
    <row r="1621" spans="1:32" hidden="1">
      <c r="A1621" s="49" t="s">
        <v>1936</v>
      </c>
      <c r="B1621" s="49">
        <v>7.3063971739310416</v>
      </c>
      <c r="C1621" s="49">
        <v>7.0428998157079832</v>
      </c>
      <c r="D1621" s="49">
        <v>6.8223359049925296</v>
      </c>
      <c r="E1621" s="49">
        <v>6.6322974392041019</v>
      </c>
      <c r="F1621" s="49">
        <v>6.465010975542242</v>
      </c>
      <c r="G1621" s="49">
        <v>6.3153003798939604</v>
      </c>
      <c r="H1621" s="49">
        <v>6.1795540862234706</v>
      </c>
      <c r="I1621" s="49">
        <v>6.0551571492613689</v>
      </c>
      <c r="J1621" s="49">
        <v>5.9401584206408016</v>
      </c>
      <c r="K1621" s="49">
        <v>5.8330652943235082</v>
      </c>
      <c r="L1621" s="49">
        <v>5.7327116970868914</v>
      </c>
      <c r="M1621" s="49">
        <v>5.5446939699514974</v>
      </c>
      <c r="N1621" s="49">
        <v>5.3816935014407896</v>
      </c>
      <c r="O1621" s="49">
        <v>5.235023962393587</v>
      </c>
      <c r="P1621" s="49">
        <v>5.1010460545916869</v>
      </c>
      <c r="Q1621" s="49">
        <v>4.9775072083551279</v>
      </c>
      <c r="R1621" s="49">
        <v>4.8636188768964459</v>
      </c>
      <c r="S1621" s="49">
        <v>4.7558292554385213</v>
      </c>
      <c r="T1621" s="49">
        <v>4.654374418186209</v>
      </c>
      <c r="U1621" s="49">
        <v>4.5596606898016132</v>
      </c>
      <c r="V1621" s="49">
        <v>4.4672345436751426</v>
      </c>
      <c r="W1621" s="49">
        <v>4.3627979234235621</v>
      </c>
      <c r="X1621" s="49">
        <v>4.2631729038841621</v>
      </c>
      <c r="Y1621" s="49">
        <v>4.1700326241805046</v>
      </c>
      <c r="Z1621" s="49">
        <v>4.0866975636142158</v>
      </c>
      <c r="AA1621" s="49">
        <v>3.9649245376800311</v>
      </c>
      <c r="AB1621" s="49">
        <v>3.8808971275216622</v>
      </c>
      <c r="AC1621" s="49">
        <v>3.8013493750107701</v>
      </c>
      <c r="AD1621" s="49">
        <v>3.725719875156067</v>
      </c>
      <c r="AE1621" s="49">
        <v>3.6535481619065382</v>
      </c>
      <c r="AF1621" s="50">
        <v>3.584451946035057</v>
      </c>
    </row>
    <row r="1622" spans="1:32" hidden="1">
      <c r="A1622" s="49" t="s">
        <v>1937</v>
      </c>
      <c r="B1622" s="49">
        <v>9.2576876678433937</v>
      </c>
      <c r="C1622" s="49">
        <v>8.919766320418411</v>
      </c>
      <c r="D1622" s="49">
        <v>8.6379337639929989</v>
      </c>
      <c r="E1622" s="49">
        <v>8.3959717967623178</v>
      </c>
      <c r="F1622" s="49">
        <v>8.1837200100305623</v>
      </c>
      <c r="G1622" s="49">
        <v>7.9944129141309421</v>
      </c>
      <c r="H1622" s="49">
        <v>7.8233300517115358</v>
      </c>
      <c r="I1622" s="49">
        <v>7.6670536385088717</v>
      </c>
      <c r="J1622" s="49">
        <v>7.5230335320394977</v>
      </c>
      <c r="K1622" s="49">
        <v>7.3893189450578571</v>
      </c>
      <c r="L1622" s="49">
        <v>7.2643858970290758</v>
      </c>
      <c r="M1622" s="49">
        <v>7.0254877870419516</v>
      </c>
      <c r="N1622" s="49">
        <v>6.8192205049348473</v>
      </c>
      <c r="O1622" s="49">
        <v>6.634233491213509</v>
      </c>
      <c r="P1622" s="49">
        <v>6.4657723796525914</v>
      </c>
      <c r="Q1622" s="49">
        <v>6.3108949921866184</v>
      </c>
      <c r="R1622" s="49">
        <v>6.1685727416017739</v>
      </c>
      <c r="S1622" s="49">
        <v>6.0341640614463152</v>
      </c>
      <c r="T1622" s="49">
        <v>5.9079792911419684</v>
      </c>
      <c r="U1622" s="49">
        <v>5.7905514183324494</v>
      </c>
      <c r="V1622" s="49">
        <v>5.6760587652781958</v>
      </c>
      <c r="W1622" s="49">
        <v>5.5457282768602347</v>
      </c>
      <c r="X1622" s="49">
        <v>5.4216415556220046</v>
      </c>
      <c r="Y1622" s="49">
        <v>5.3059881944026897</v>
      </c>
      <c r="Z1622" s="49">
        <v>5.2031126707246189</v>
      </c>
      <c r="AA1622" s="49">
        <v>5.049919605857264</v>
      </c>
      <c r="AB1622" s="49">
        <v>4.94604844881232</v>
      </c>
      <c r="AC1622" s="49">
        <v>4.8479937748906963</v>
      </c>
      <c r="AD1622" s="49">
        <v>4.7550226065719956</v>
      </c>
      <c r="AE1622" s="49">
        <v>4.666533863783477</v>
      </c>
      <c r="AF1622" s="50">
        <v>4.5820286170740916</v>
      </c>
    </row>
    <row r="1623" spans="1:32" hidden="1">
      <c r="A1623" s="49" t="s">
        <v>1938</v>
      </c>
      <c r="B1623" s="49">
        <v>2.8256712325233542</v>
      </c>
      <c r="C1623" s="49">
        <v>2.6878984174035221</v>
      </c>
      <c r="D1623" s="49">
        <v>2.5716062982339412</v>
      </c>
      <c r="E1623" s="49">
        <v>2.4705526111121729</v>
      </c>
      <c r="F1623" s="49">
        <v>2.3808199212919572</v>
      </c>
      <c r="G1623" s="49">
        <v>2.2998047960771348</v>
      </c>
      <c r="H1623" s="49">
        <v>2.2256980115779541</v>
      </c>
      <c r="I1623" s="49">
        <v>2.157196351930565</v>
      </c>
      <c r="J1623" s="49">
        <v>2.0933330045949678</v>
      </c>
      <c r="K1623" s="49">
        <v>2.0333727982033789</v>
      </c>
      <c r="L1623" s="49">
        <v>1.9767448411712281</v>
      </c>
      <c r="M1623" s="49">
        <v>1.9096937997773731</v>
      </c>
      <c r="N1623" s="49">
        <v>1.8473925600931911</v>
      </c>
      <c r="O1623" s="49">
        <v>1.788349992796842</v>
      </c>
      <c r="P1623" s="49">
        <v>1.7322646082621529</v>
      </c>
      <c r="Q1623" s="49">
        <v>1.678196633300741</v>
      </c>
      <c r="R1623" s="49">
        <v>1.625575367165242</v>
      </c>
      <c r="S1623" s="49">
        <v>1.5755145888683699</v>
      </c>
      <c r="T1623" s="49">
        <v>1.527164741949248</v>
      </c>
      <c r="U1623" s="49">
        <v>1.4806404650860301</v>
      </c>
      <c r="V1623" s="49">
        <v>1.4352627667704281</v>
      </c>
      <c r="W1623" s="49">
        <v>1.3897845138306519</v>
      </c>
      <c r="X1623" s="49">
        <v>1.344988916428125</v>
      </c>
      <c r="Y1623" s="49">
        <v>1.3018411011628801</v>
      </c>
      <c r="Z1623" s="49">
        <v>1.263890303452381</v>
      </c>
      <c r="AA1623" s="49">
        <v>1.2043747387518311</v>
      </c>
      <c r="AB1623" s="49">
        <v>1.1628745148847011</v>
      </c>
      <c r="AC1623" s="49">
        <v>1.1228196418191969</v>
      </c>
      <c r="AD1623" s="49">
        <v>1.0840440002599661</v>
      </c>
      <c r="AE1623" s="49">
        <v>1.0464077957900311</v>
      </c>
      <c r="AF1623" s="50">
        <v>1.009792301906874</v>
      </c>
    </row>
    <row r="1624" spans="1:32" hidden="1">
      <c r="A1624" s="49" t="s">
        <v>1939</v>
      </c>
      <c r="B1624" s="49">
        <v>3.4392464860132108</v>
      </c>
      <c r="C1624" s="49">
        <v>3.2699709927240201</v>
      </c>
      <c r="D1624" s="49">
        <v>3.1274258427161352</v>
      </c>
      <c r="E1624" s="49">
        <v>3.0038213612887632</v>
      </c>
      <c r="F1624" s="49">
        <v>2.8942682526691281</v>
      </c>
      <c r="G1624" s="49">
        <v>2.795516914199605</v>
      </c>
      <c r="H1624" s="49">
        <v>2.7053090344547428</v>
      </c>
      <c r="I1624" s="49">
        <v>2.6220180158483322</v>
      </c>
      <c r="J1624" s="49">
        <v>2.5444373244380052</v>
      </c>
      <c r="K1624" s="49">
        <v>2.4716497318067319</v>
      </c>
      <c r="L1624" s="49">
        <v>2.4029432223162441</v>
      </c>
      <c r="M1624" s="49">
        <v>2.3213545312285828</v>
      </c>
      <c r="N1624" s="49">
        <v>2.2455777119948981</v>
      </c>
      <c r="O1624" s="49">
        <v>2.173787384358377</v>
      </c>
      <c r="P1624" s="49">
        <v>2.105615177893648</v>
      </c>
      <c r="Q1624" s="49">
        <v>2.0399103801451952</v>
      </c>
      <c r="R1624" s="49">
        <v>1.975974157432433</v>
      </c>
      <c r="S1624" s="49">
        <v>1.9151721110234541</v>
      </c>
      <c r="T1624" s="49">
        <v>1.8564636449990159</v>
      </c>
      <c r="U1624" s="49">
        <v>1.799989826891581</v>
      </c>
      <c r="V1624" s="49">
        <v>1.744918714909278</v>
      </c>
      <c r="W1624" s="49">
        <v>1.689674840431417</v>
      </c>
      <c r="X1624" s="49">
        <v>1.635282843269819</v>
      </c>
      <c r="Y1624" s="49">
        <v>1.582929778658533</v>
      </c>
      <c r="Z1624" s="49">
        <v>1.5369844133813979</v>
      </c>
      <c r="AA1624" s="49">
        <v>1.4645231401347929</v>
      </c>
      <c r="AB1624" s="49">
        <v>1.414235190167346</v>
      </c>
      <c r="AC1624" s="49">
        <v>1.3657461721148261</v>
      </c>
      <c r="AD1624" s="49">
        <v>1.318854878873537</v>
      </c>
      <c r="AE1624" s="49">
        <v>1.2733920768271749</v>
      </c>
      <c r="AF1624" s="50">
        <v>1.2292141215457679</v>
      </c>
    </row>
    <row r="1625" spans="1:32" hidden="1">
      <c r="A1625" s="49" t="s">
        <v>1940</v>
      </c>
      <c r="B1625" s="49">
        <v>7.4681571946425471</v>
      </c>
      <c r="C1625" s="49">
        <v>7.1420546469259181</v>
      </c>
      <c r="D1625" s="49">
        <v>6.8323809322691762</v>
      </c>
      <c r="E1625" s="49">
        <v>6.5342545853783438</v>
      </c>
      <c r="F1625" s="49">
        <v>6.2440968387409654</v>
      </c>
      <c r="G1625" s="49">
        <v>5.9591650326428613</v>
      </c>
      <c r="H1625" s="49">
        <v>5.6772711604187176</v>
      </c>
      <c r="I1625" s="49">
        <v>5.3966033713151171</v>
      </c>
      <c r="J1625" s="49">
        <v>5.1156076676508366</v>
      </c>
      <c r="K1625" s="49">
        <v>4.8329062346421594</v>
      </c>
      <c r="L1625" s="49">
        <v>4.5472387722544081</v>
      </c>
      <c r="M1625" s="49">
        <v>4.4466376164924526</v>
      </c>
      <c r="N1625" s="49">
        <v>4.3687367940960442</v>
      </c>
      <c r="O1625" s="49">
        <v>4.2933302620696336</v>
      </c>
      <c r="P1625" s="49">
        <v>4.2205785146933676</v>
      </c>
      <c r="Q1625" s="49">
        <v>4.1512042239174347</v>
      </c>
      <c r="R1625" s="49">
        <v>4.0829977261741881</v>
      </c>
      <c r="S1625" s="49">
        <v>4.0163176252493917</v>
      </c>
      <c r="T1625" s="49">
        <v>3.9550197002363618</v>
      </c>
      <c r="U1625" s="49">
        <v>3.8929432898091618</v>
      </c>
      <c r="V1625" s="49">
        <v>3.8305365873280901</v>
      </c>
      <c r="W1625" s="49">
        <v>3.776628597030347</v>
      </c>
      <c r="X1625" s="49">
        <v>3.724926824847397</v>
      </c>
      <c r="Y1625" s="49">
        <v>3.6742428142921741</v>
      </c>
      <c r="Z1625" s="49">
        <v>3.6307770933588688</v>
      </c>
      <c r="AA1625" s="49">
        <v>3.5320311736665548</v>
      </c>
      <c r="AB1625" s="49">
        <v>3.476554711275583</v>
      </c>
      <c r="AC1625" s="49">
        <v>3.422810110717291</v>
      </c>
      <c r="AD1625" s="49">
        <v>3.3706319214170009</v>
      </c>
      <c r="AE1625" s="49">
        <v>3.3198761603677029</v>
      </c>
      <c r="AF1625" s="50">
        <v>3.2704167735266729</v>
      </c>
    </row>
    <row r="1626" spans="1:32" hidden="1">
      <c r="A1626" s="49" t="s">
        <v>1941</v>
      </c>
      <c r="B1626" s="49">
        <v>8.8306650050190694</v>
      </c>
      <c r="C1626" s="49">
        <v>8.4020026861766866</v>
      </c>
      <c r="D1626" s="49">
        <v>8.0116036642690247</v>
      </c>
      <c r="E1626" s="49">
        <v>7.6474159461622966</v>
      </c>
      <c r="F1626" s="49">
        <v>7.3018107200197466</v>
      </c>
      <c r="G1626" s="49">
        <v>6.9696373063997354</v>
      </c>
      <c r="H1626" s="49">
        <v>6.6472358100335196</v>
      </c>
      <c r="I1626" s="49">
        <v>6.3318932537187091</v>
      </c>
      <c r="J1626" s="49">
        <v>6.0215242129072264</v>
      </c>
      <c r="K1626" s="49">
        <v>5.714473325445236</v>
      </c>
      <c r="L1626" s="49">
        <v>5.4093878013531631</v>
      </c>
      <c r="M1626" s="49">
        <v>5.2571900584766089</v>
      </c>
      <c r="N1626" s="49">
        <v>5.1255727486471514</v>
      </c>
      <c r="O1626" s="49">
        <v>5.0072061194130191</v>
      </c>
      <c r="P1626" s="49">
        <v>4.8990610536065278</v>
      </c>
      <c r="Q1626" s="49">
        <v>4.799279324933023</v>
      </c>
      <c r="R1626" s="49">
        <v>4.7072613862474526</v>
      </c>
      <c r="S1626" s="49">
        <v>4.6199652084161338</v>
      </c>
      <c r="T1626" s="49">
        <v>4.5376540585747138</v>
      </c>
      <c r="U1626" s="49">
        <v>4.4607443234234809</v>
      </c>
      <c r="V1626" s="49">
        <v>4.385336811881257</v>
      </c>
      <c r="W1626" s="49">
        <v>4.2986263493227268</v>
      </c>
      <c r="X1626" s="49">
        <v>4.215640521322702</v>
      </c>
      <c r="Y1626" s="49">
        <v>4.1379187462560294</v>
      </c>
      <c r="Z1626" s="49">
        <v>4.068497260888396</v>
      </c>
      <c r="AA1626" s="49">
        <v>3.963971540636551</v>
      </c>
      <c r="AB1626" s="49">
        <v>3.8929110890481429</v>
      </c>
      <c r="AC1626" s="49">
        <v>3.8254519325778031</v>
      </c>
      <c r="AD1626" s="49">
        <v>3.761119594711904</v>
      </c>
      <c r="AE1626" s="49">
        <v>3.6995258039280361</v>
      </c>
      <c r="AF1626" s="50">
        <v>3.640348982256818</v>
      </c>
    </row>
    <row r="1627" spans="1:32" hidden="1">
      <c r="A1627" s="49" t="s">
        <v>1942</v>
      </c>
      <c r="B1627" s="49">
        <v>10.51122082097454</v>
      </c>
      <c r="C1627" s="49">
        <v>10.014850365804721</v>
      </c>
      <c r="D1627" s="49">
        <v>9.5680829474126217</v>
      </c>
      <c r="E1627" s="49">
        <v>9.1556654258409669</v>
      </c>
      <c r="F1627" s="49">
        <v>8.7679689473045457</v>
      </c>
      <c r="G1627" s="49">
        <v>8.3985167721852392</v>
      </c>
      <c r="H1627" s="49">
        <v>8.0427297120028811</v>
      </c>
      <c r="I1627" s="49">
        <v>7.6972353405440348</v>
      </c>
      <c r="J1627" s="49">
        <v>7.3594625770722306</v>
      </c>
      <c r="K1627" s="49">
        <v>7.0273911859267617</v>
      </c>
      <c r="L1627" s="49">
        <v>6.6993902595342032</v>
      </c>
      <c r="M1627" s="49">
        <v>6.508495364152223</v>
      </c>
      <c r="N1627" s="49">
        <v>6.3442715369602496</v>
      </c>
      <c r="O1627" s="49">
        <v>6.1972119072630889</v>
      </c>
      <c r="P1627" s="49">
        <v>6.0633879662614838</v>
      </c>
      <c r="Q1627" s="49">
        <v>5.9403898984481582</v>
      </c>
      <c r="R1627" s="49">
        <v>5.8274406113892567</v>
      </c>
      <c r="S1627" s="49">
        <v>5.7205942294180501</v>
      </c>
      <c r="T1627" s="49">
        <v>5.6201927500075772</v>
      </c>
      <c r="U1627" s="49">
        <v>5.5267768511128796</v>
      </c>
      <c r="V1627" s="49">
        <v>5.4352881732556</v>
      </c>
      <c r="W1627" s="49">
        <v>5.329088178654283</v>
      </c>
      <c r="X1627" s="49">
        <v>5.2277140728534706</v>
      </c>
      <c r="Y1627" s="49">
        <v>5.133167760316792</v>
      </c>
      <c r="Z1627" s="49">
        <v>5.0493968325010261</v>
      </c>
      <c r="AA1627" s="49">
        <v>4.9200301289916117</v>
      </c>
      <c r="AB1627" s="49">
        <v>4.8341222260437444</v>
      </c>
      <c r="AC1627" s="49">
        <v>4.7528948236839819</v>
      </c>
      <c r="AD1627" s="49">
        <v>4.6757345368467114</v>
      </c>
      <c r="AE1627" s="49">
        <v>4.6021395114664747</v>
      </c>
      <c r="AF1627" s="50">
        <v>4.5316941768478696</v>
      </c>
    </row>
    <row r="1628" spans="1:32" hidden="1">
      <c r="A1628" s="49" t="s">
        <v>1943</v>
      </c>
      <c r="B1628" s="49">
        <v>5.6596662186888764</v>
      </c>
      <c r="C1628" s="49">
        <v>5.2730921078213564</v>
      </c>
      <c r="D1628" s="49">
        <v>4.9117478804408536</v>
      </c>
      <c r="E1628" s="49">
        <v>4.5675811942997582</v>
      </c>
      <c r="F1628" s="49">
        <v>4.2354872778372039</v>
      </c>
      <c r="G1628" s="49">
        <v>3.9120308837919429</v>
      </c>
      <c r="H1628" s="49">
        <v>3.594787517402303</v>
      </c>
      <c r="I1628" s="49">
        <v>3.2819772859272098</v>
      </c>
      <c r="J1628" s="49">
        <v>2.972248871285577</v>
      </c>
      <c r="K1628" s="49">
        <v>2.6645457302032032</v>
      </c>
      <c r="L1628" s="49">
        <v>2.3580198056180079</v>
      </c>
      <c r="M1628" s="49">
        <v>2.295835782533429</v>
      </c>
      <c r="N1628" s="49">
        <v>2.237653675556126</v>
      </c>
      <c r="O1628" s="49">
        <v>2.1821341785537882</v>
      </c>
      <c r="P1628" s="49">
        <v>2.1290349002264981</v>
      </c>
      <c r="Q1628" s="49">
        <v>2.07750295753074</v>
      </c>
      <c r="R1628" s="49">
        <v>2.0270206867616798</v>
      </c>
      <c r="S1628" s="49">
        <v>1.9786723515127369</v>
      </c>
      <c r="T1628" s="49">
        <v>1.9316743246719139</v>
      </c>
      <c r="U1628" s="49">
        <v>1.8861592073318649</v>
      </c>
      <c r="V1628" s="49">
        <v>1.841491842660216</v>
      </c>
      <c r="W1628" s="49">
        <v>1.796318191641086</v>
      </c>
      <c r="X1628" s="49">
        <v>1.7516045070696631</v>
      </c>
      <c r="Y1628" s="49">
        <v>1.7083114914304329</v>
      </c>
      <c r="Z1628" s="49">
        <v>1.669979039319506</v>
      </c>
      <c r="AA1628" s="49">
        <v>1.6100452285534821</v>
      </c>
      <c r="AB1628" s="49">
        <v>1.567782290895072</v>
      </c>
      <c r="AC1628" s="49">
        <v>1.5268026112953641</v>
      </c>
      <c r="AD1628" s="49">
        <v>1.486960812974323</v>
      </c>
      <c r="AE1628" s="49">
        <v>1.448135033161428</v>
      </c>
      <c r="AF1628" s="50">
        <v>1.410222205772349</v>
      </c>
    </row>
    <row r="1629" spans="1:32" hidden="1">
      <c r="A1629" s="49" t="s">
        <v>1944</v>
      </c>
      <c r="B1629" s="49">
        <v>6.6776755726028778</v>
      </c>
      <c r="C1629" s="49">
        <v>6.2224172297269682</v>
      </c>
      <c r="D1629" s="49">
        <v>5.7988502388088428</v>
      </c>
      <c r="E1629" s="49">
        <v>5.3968591212606967</v>
      </c>
      <c r="F1629" s="49">
        <v>5.0100318357538161</v>
      </c>
      <c r="G1629" s="49">
        <v>4.6340535833948824</v>
      </c>
      <c r="H1629" s="49">
        <v>4.2658789626962106</v>
      </c>
      <c r="I1629" s="49">
        <v>3.903271880857587</v>
      </c>
      <c r="J1629" s="49">
        <v>3.5445341179616019</v>
      </c>
      <c r="K1629" s="49">
        <v>3.188337213206812</v>
      </c>
      <c r="L1629" s="49">
        <v>2.8336140448880789</v>
      </c>
      <c r="M1629" s="49">
        <v>2.7578769778224559</v>
      </c>
      <c r="N1629" s="49">
        <v>2.6872323448547988</v>
      </c>
      <c r="O1629" s="49">
        <v>2.6199714591292551</v>
      </c>
      <c r="P1629" s="49">
        <v>2.5557850606557779</v>
      </c>
      <c r="Q1629" s="49">
        <v>2.4935851009613419</v>
      </c>
      <c r="R1629" s="49">
        <v>2.4327112158534669</v>
      </c>
      <c r="S1629" s="49">
        <v>2.374546593513748</v>
      </c>
      <c r="T1629" s="49">
        <v>2.3180915808097988</v>
      </c>
      <c r="U1629" s="49">
        <v>2.2635153432078372</v>
      </c>
      <c r="V1629" s="49">
        <v>2.2100076720773671</v>
      </c>
      <c r="W1629" s="49">
        <v>2.1558427878856041</v>
      </c>
      <c r="X1629" s="49">
        <v>2.1022516607478652</v>
      </c>
      <c r="Y1629" s="49">
        <v>2.050459354391136</v>
      </c>
      <c r="Z1629" s="49">
        <v>2.0049791339486189</v>
      </c>
      <c r="AA1629" s="49">
        <v>1.931943759281078</v>
      </c>
      <c r="AB1629" s="49">
        <v>1.8814272855208301</v>
      </c>
      <c r="AC1629" s="49">
        <v>1.8325336009861459</v>
      </c>
      <c r="AD1629" s="49">
        <v>1.7850770261962841</v>
      </c>
      <c r="AE1629" s="49">
        <v>1.73890192212998</v>
      </c>
      <c r="AF1629" s="50">
        <v>1.693876663878114</v>
      </c>
    </row>
    <row r="1630" spans="1:32" hidden="1">
      <c r="A1630" s="49" t="s">
        <v>1945</v>
      </c>
      <c r="B1630" s="49">
        <v>2.8208030048490849</v>
      </c>
      <c r="C1630" s="49">
        <v>2.7401787400305309</v>
      </c>
      <c r="D1630" s="49">
        <v>2.6681028532860571</v>
      </c>
      <c r="E1630" s="49">
        <v>2.602706958218675</v>
      </c>
      <c r="F1630" s="49">
        <v>2.5426669337064798</v>
      </c>
      <c r="G1630" s="49">
        <v>2.4870121811718149</v>
      </c>
      <c r="H1630" s="49">
        <v>2.43501126380706</v>
      </c>
      <c r="I1630" s="49">
        <v>2.3861000674346431</v>
      </c>
      <c r="J1630" s="49">
        <v>2.3398348912967659</v>
      </c>
      <c r="K1630" s="49">
        <v>2.2958608000313938</v>
      </c>
      <c r="L1630" s="49">
        <v>2.2538896662628081</v>
      </c>
      <c r="M1630" s="49">
        <v>2.193532039348558</v>
      </c>
      <c r="N1630" s="49">
        <v>2.1446114810865899</v>
      </c>
      <c r="O1630" s="49">
        <v>2.0972436808541399</v>
      </c>
      <c r="P1630" s="49">
        <v>2.05148907148642</v>
      </c>
      <c r="Q1630" s="49">
        <v>2.0076775359271819</v>
      </c>
      <c r="R1630" s="49">
        <v>1.9647305083967379</v>
      </c>
      <c r="S1630" s="49">
        <v>1.9228093186850781</v>
      </c>
      <c r="T1630" s="49">
        <v>1.8837377270001581</v>
      </c>
      <c r="U1630" s="49">
        <v>1.844564660893969</v>
      </c>
      <c r="V1630" s="49">
        <v>1.805501563672073</v>
      </c>
      <c r="W1630" s="49">
        <v>1.7707978639571</v>
      </c>
      <c r="X1630" s="49">
        <v>1.737352519322279</v>
      </c>
      <c r="Y1630" s="49">
        <v>1.7045958845516991</v>
      </c>
      <c r="Z1630" s="49">
        <v>1.6754191454720651</v>
      </c>
      <c r="AA1630" s="49">
        <v>1.620657573550017</v>
      </c>
      <c r="AB1630" s="49">
        <v>1.586334817836174</v>
      </c>
      <c r="AC1630" s="49">
        <v>1.5530230694905971</v>
      </c>
      <c r="AD1630" s="49">
        <v>1.520635933246189</v>
      </c>
      <c r="AE1630" s="49">
        <v>1.4890979512155471</v>
      </c>
      <c r="AF1630" s="50">
        <v>1.4583428142391011</v>
      </c>
    </row>
    <row r="1631" spans="1:32" hidden="1">
      <c r="A1631" s="49" t="s">
        <v>1946</v>
      </c>
      <c r="B1631" s="49">
        <v>3.281623123852162</v>
      </c>
      <c r="C1631" s="49">
        <v>3.1877590289910498</v>
      </c>
      <c r="D1631" s="49">
        <v>3.10387146440282</v>
      </c>
      <c r="E1631" s="49">
        <v>3.0277796913374511</v>
      </c>
      <c r="F1631" s="49">
        <v>2.9579382279015221</v>
      </c>
      <c r="G1631" s="49">
        <v>2.89321421733248</v>
      </c>
      <c r="H1631" s="49">
        <v>2.8327539480515131</v>
      </c>
      <c r="I1631" s="49">
        <v>2.7758990042661411</v>
      </c>
      <c r="J1631" s="49">
        <v>2.7221315143689808</v>
      </c>
      <c r="K1631" s="49">
        <v>2.6710372119335051</v>
      </c>
      <c r="L1631" s="49">
        <v>2.6222798074278248</v>
      </c>
      <c r="M1631" s="49">
        <v>2.5521203302723938</v>
      </c>
      <c r="N1631" s="49">
        <v>2.4952969888156229</v>
      </c>
      <c r="O1631" s="49">
        <v>2.440271980624217</v>
      </c>
      <c r="P1631" s="49">
        <v>2.387115081918898</v>
      </c>
      <c r="Q1631" s="49">
        <v>2.3362101634836101</v>
      </c>
      <c r="R1631" s="49">
        <v>2.2862988568633389</v>
      </c>
      <c r="S1631" s="49">
        <v>2.2375689396241381</v>
      </c>
      <c r="T1631" s="49">
        <v>2.1921451326931081</v>
      </c>
      <c r="U1631" s="49">
        <v>2.1465876950495311</v>
      </c>
      <c r="V1631" s="49">
        <v>2.1011433406792328</v>
      </c>
      <c r="W1631" s="49">
        <v>2.060770046726081</v>
      </c>
      <c r="X1631" s="49">
        <v>2.0218633512499942</v>
      </c>
      <c r="Y1631" s="49">
        <v>1.983759786796353</v>
      </c>
      <c r="Z1631" s="49">
        <v>1.949826815765874</v>
      </c>
      <c r="AA1631" s="49">
        <v>1.8860953546367889</v>
      </c>
      <c r="AB1631" s="49">
        <v>1.846170584234744</v>
      </c>
      <c r="AC1631" s="49">
        <v>1.8074243611600449</v>
      </c>
      <c r="AD1631" s="49">
        <v>1.7697560717441541</v>
      </c>
      <c r="AE1631" s="49">
        <v>1.7330778412559029</v>
      </c>
      <c r="AF1631" s="50">
        <v>1.6973124506735831</v>
      </c>
    </row>
    <row r="1632" spans="1:32" hidden="1">
      <c r="A1632" s="49" t="s">
        <v>1947</v>
      </c>
      <c r="B1632" s="49">
        <v>5.2222276547052102</v>
      </c>
      <c r="C1632" s="49">
        <v>5.0728717716739906</v>
      </c>
      <c r="D1632" s="49">
        <v>4.9393888204678609</v>
      </c>
      <c r="E1632" s="49">
        <v>4.8183080836729264</v>
      </c>
      <c r="F1632" s="49">
        <v>4.7071698498047514</v>
      </c>
      <c r="G1632" s="49">
        <v>4.6041711029715326</v>
      </c>
      <c r="H1632" s="49">
        <v>4.5079530928165736</v>
      </c>
      <c r="I1632" s="49">
        <v>4.4174678892904176</v>
      </c>
      <c r="J1632" s="49">
        <v>4.3318912455552709</v>
      </c>
      <c r="K1632" s="49">
        <v>4.2505638091860858</v>
      </c>
      <c r="L1632" s="49">
        <v>4.1729503341985996</v>
      </c>
      <c r="M1632" s="49">
        <v>4.0612800999608698</v>
      </c>
      <c r="N1632" s="49">
        <v>3.9708207543274461</v>
      </c>
      <c r="O1632" s="49">
        <v>3.8832244064154011</v>
      </c>
      <c r="P1632" s="49">
        <v>3.7986021415269748</v>
      </c>
      <c r="Q1632" s="49">
        <v>3.717564604564854</v>
      </c>
      <c r="R1632" s="49">
        <v>3.638110577120206</v>
      </c>
      <c r="S1632" s="49">
        <v>3.5605387586406039</v>
      </c>
      <c r="T1632" s="49">
        <v>3.4882286640733171</v>
      </c>
      <c r="U1632" s="49">
        <v>3.4157094266555101</v>
      </c>
      <c r="V1632" s="49">
        <v>3.3433733951242921</v>
      </c>
      <c r="W1632" s="49">
        <v>3.2791733113362258</v>
      </c>
      <c r="X1632" s="49">
        <v>3.217273072793255</v>
      </c>
      <c r="Y1632" s="49">
        <v>3.1566166389961401</v>
      </c>
      <c r="Z1632" s="49">
        <v>3.1025548204248499</v>
      </c>
      <c r="AA1632" s="49">
        <v>3.0011120277449441</v>
      </c>
      <c r="AB1632" s="49">
        <v>2.93747114950239</v>
      </c>
      <c r="AC1632" s="49">
        <v>2.8756703942931381</v>
      </c>
      <c r="AD1632" s="49">
        <v>2.815548769071945</v>
      </c>
      <c r="AE1632" s="49">
        <v>2.7569656104607851</v>
      </c>
      <c r="AF1632" s="50">
        <v>2.6997972584796348</v>
      </c>
    </row>
    <row r="1633" spans="1:32" hidden="1">
      <c r="A1633" s="49" t="s">
        <v>1948</v>
      </c>
      <c r="B1633" s="49">
        <v>4.1087546791825282</v>
      </c>
      <c r="C1633" s="49">
        <v>3.9623097473880309</v>
      </c>
      <c r="D1633" s="49">
        <v>3.8392861540285699</v>
      </c>
      <c r="E1633" s="49">
        <v>3.7329185234824331</v>
      </c>
      <c r="F1633" s="49">
        <v>3.6389684105020601</v>
      </c>
      <c r="G1633" s="49">
        <v>3.5546135172223572</v>
      </c>
      <c r="H1633" s="49">
        <v>3.4778846056173949</v>
      </c>
      <c r="I1633" s="49">
        <v>3.40735583207569</v>
      </c>
      <c r="J1633" s="49">
        <v>3.341963279783339</v>
      </c>
      <c r="K1633" s="49">
        <v>3.2808930464982939</v>
      </c>
      <c r="L1633" s="49">
        <v>3.2235092681812949</v>
      </c>
      <c r="M1633" s="49">
        <v>3.1180536709026629</v>
      </c>
      <c r="N1633" s="49">
        <v>3.0262693252719108</v>
      </c>
      <c r="O1633" s="49">
        <v>2.9434216757096379</v>
      </c>
      <c r="P1633" s="49">
        <v>2.8675273497852238</v>
      </c>
      <c r="Q1633" s="49">
        <v>2.7973587416514638</v>
      </c>
      <c r="R1633" s="49">
        <v>2.732486492322407</v>
      </c>
      <c r="S1633" s="49">
        <v>2.670973599977938</v>
      </c>
      <c r="T1633" s="49">
        <v>2.6129491044034219</v>
      </c>
      <c r="U1633" s="49">
        <v>2.5586350026588449</v>
      </c>
      <c r="V1633" s="49">
        <v>2.50560137544413</v>
      </c>
      <c r="W1633" s="49">
        <v>2.4459792280673822</v>
      </c>
      <c r="X1633" s="49">
        <v>2.389025823142938</v>
      </c>
      <c r="Y1633" s="49">
        <v>2.3356554141954491</v>
      </c>
      <c r="Z1633" s="49">
        <v>2.287682592718379</v>
      </c>
      <c r="AA1633" s="49">
        <v>2.2187588977539399</v>
      </c>
      <c r="AB1633" s="49">
        <v>2.170491629606166</v>
      </c>
      <c r="AC1633" s="49">
        <v>2.124714839328945</v>
      </c>
      <c r="AD1633" s="49">
        <v>2.0811224674327811</v>
      </c>
      <c r="AE1633" s="49">
        <v>2.0394634219116088</v>
      </c>
      <c r="AF1633" s="50">
        <v>1.9995291833734989</v>
      </c>
    </row>
    <row r="1634" spans="1:32" hidden="1">
      <c r="A1634" s="49" t="s">
        <v>1949</v>
      </c>
      <c r="B1634" s="49">
        <v>5.3262900719843538</v>
      </c>
      <c r="C1634" s="49">
        <v>5.1333621981713264</v>
      </c>
      <c r="D1634" s="49">
        <v>4.9720828986346763</v>
      </c>
      <c r="E1634" s="49">
        <v>4.8333038530099062</v>
      </c>
      <c r="F1634" s="49">
        <v>4.7112937793590248</v>
      </c>
      <c r="G1634" s="49">
        <v>4.6022363786743474</v>
      </c>
      <c r="H1634" s="49">
        <v>4.5034689001631314</v>
      </c>
      <c r="I1634" s="49">
        <v>4.4130633964119168</v>
      </c>
      <c r="J1634" s="49">
        <v>4.3295813339452502</v>
      </c>
      <c r="K1634" s="49">
        <v>4.2519222600124786</v>
      </c>
      <c r="L1634" s="49">
        <v>4.1792264726081854</v>
      </c>
      <c r="M1634" s="49">
        <v>4.0420103325687089</v>
      </c>
      <c r="N1634" s="49">
        <v>3.9232267164456069</v>
      </c>
      <c r="O1634" s="49">
        <v>3.8164747821681702</v>
      </c>
      <c r="P1634" s="49">
        <v>3.7190737508517948</v>
      </c>
      <c r="Q1634" s="49">
        <v>3.6293647052652331</v>
      </c>
      <c r="R1634" s="49">
        <v>3.546768139749084</v>
      </c>
      <c r="S1634" s="49">
        <v>3.4686655040151231</v>
      </c>
      <c r="T1634" s="49">
        <v>3.395232267807796</v>
      </c>
      <c r="U1634" s="49">
        <v>3.3267696247175702</v>
      </c>
      <c r="V1634" s="49">
        <v>3.259992030228597</v>
      </c>
      <c r="W1634" s="49">
        <v>3.1842457272976099</v>
      </c>
      <c r="X1634" s="49">
        <v>3.112065019891777</v>
      </c>
      <c r="Y1634" s="49">
        <v>3.0446874336592349</v>
      </c>
      <c r="Z1634" s="49">
        <v>2.984568476457794</v>
      </c>
      <c r="AA1634" s="49">
        <v>2.8960677265531389</v>
      </c>
      <c r="AB1634" s="49">
        <v>2.835467171028514</v>
      </c>
      <c r="AC1634" s="49">
        <v>2.7781952203453071</v>
      </c>
      <c r="AD1634" s="49">
        <v>2.723838645311857</v>
      </c>
      <c r="AE1634" s="49">
        <v>2.672058523745497</v>
      </c>
      <c r="AF1634" s="50">
        <v>2.6225734821308682</v>
      </c>
    </row>
    <row r="1635" spans="1:32" hidden="1">
      <c r="A1635" s="49" t="s">
        <v>1950</v>
      </c>
      <c r="B1635" s="49">
        <v>4.3941919206296571</v>
      </c>
      <c r="C1635" s="49">
        <v>4.1760810514201472</v>
      </c>
      <c r="D1635" s="49">
        <v>3.964839694318584</v>
      </c>
      <c r="E1635" s="49">
        <v>3.7582451521944469</v>
      </c>
      <c r="F1635" s="49">
        <v>3.5546695348309498</v>
      </c>
      <c r="G1635" s="49">
        <v>3.3528686295587988</v>
      </c>
      <c r="H1635" s="49">
        <v>3.1518548083081921</v>
      </c>
      <c r="I1635" s="49">
        <v>2.950816746597051</v>
      </c>
      <c r="J1635" s="49">
        <v>2.7490665894507882</v>
      </c>
      <c r="K1635" s="49">
        <v>2.5460039049073768</v>
      </c>
      <c r="L1635" s="49">
        <v>2.34109027253111</v>
      </c>
      <c r="M1635" s="49">
        <v>2.2899204128822652</v>
      </c>
      <c r="N1635" s="49">
        <v>2.2484842544768942</v>
      </c>
      <c r="O1635" s="49">
        <v>2.2081421539570449</v>
      </c>
      <c r="P1635" s="49">
        <v>2.1689621427346371</v>
      </c>
      <c r="Q1635" s="49">
        <v>2.1312524073153969</v>
      </c>
      <c r="R1635" s="49">
        <v>2.094068282934483</v>
      </c>
      <c r="S1635" s="49">
        <v>2.057562628268629</v>
      </c>
      <c r="T1635" s="49">
        <v>2.0233817795110309</v>
      </c>
      <c r="U1635" s="49">
        <v>1.988893963669373</v>
      </c>
      <c r="V1635" s="49">
        <v>1.954290574373841</v>
      </c>
      <c r="W1635" s="49">
        <v>1.9233518954952811</v>
      </c>
      <c r="X1635" s="49">
        <v>1.8933823184069221</v>
      </c>
      <c r="Y1635" s="49">
        <v>1.863874362232802</v>
      </c>
      <c r="Z1635" s="49">
        <v>1.8374749668927071</v>
      </c>
      <c r="AA1635" s="49">
        <v>1.787504172947924</v>
      </c>
      <c r="AB1635" s="49">
        <v>1.756032176862768</v>
      </c>
      <c r="AC1635" s="49">
        <v>1.725326589677993</v>
      </c>
      <c r="AD1635" s="49">
        <v>1.6953167233946831</v>
      </c>
      <c r="AE1635" s="49">
        <v>1.6659410714364871</v>
      </c>
      <c r="AF1635" s="50">
        <v>1.637145796055655</v>
      </c>
    </row>
    <row r="1636" spans="1:32" hidden="1">
      <c r="A1636" s="49" t="s">
        <v>1951</v>
      </c>
      <c r="B1636" s="49">
        <v>5.0832968650339856</v>
      </c>
      <c r="C1636" s="49">
        <v>4.8320120719605502</v>
      </c>
      <c r="D1636" s="49">
        <v>4.5887818805880043</v>
      </c>
      <c r="E1636" s="49">
        <v>4.350981540308549</v>
      </c>
      <c r="F1636" s="49">
        <v>4.1166861846505869</v>
      </c>
      <c r="G1636" s="49">
        <v>3.8844220619048868</v>
      </c>
      <c r="H1636" s="49">
        <v>3.6530167357716481</v>
      </c>
      <c r="I1636" s="49">
        <v>3.4215044113138879</v>
      </c>
      <c r="J1636" s="49">
        <v>3.1890635758765238</v>
      </c>
      <c r="K1636" s="49">
        <v>2.9549743978869309</v>
      </c>
      <c r="L1636" s="49">
        <v>2.718588634276947</v>
      </c>
      <c r="M1636" s="49">
        <v>2.659149674787213</v>
      </c>
      <c r="N1636" s="49">
        <v>2.6110975132251042</v>
      </c>
      <c r="O1636" s="49">
        <v>2.5643211454717978</v>
      </c>
      <c r="P1636" s="49">
        <v>2.5188996742739169</v>
      </c>
      <c r="Q1636" s="49">
        <v>2.4751929943479318</v>
      </c>
      <c r="R1636" s="49">
        <v>2.4320958833242261</v>
      </c>
      <c r="S1636" s="49">
        <v>2.3897868494660028</v>
      </c>
      <c r="T1636" s="49">
        <v>2.3501900467923531</v>
      </c>
      <c r="U1636" s="49">
        <v>2.310228474561463</v>
      </c>
      <c r="V1636" s="49">
        <v>2.270126008268881</v>
      </c>
      <c r="W1636" s="49">
        <v>2.2343147646851351</v>
      </c>
      <c r="X1636" s="49">
        <v>2.199628733396473</v>
      </c>
      <c r="Y1636" s="49">
        <v>2.165474669738042</v>
      </c>
      <c r="Z1636" s="49">
        <v>2.1349438412781399</v>
      </c>
      <c r="AA1636" s="49">
        <v>2.0768782455421202</v>
      </c>
      <c r="AB1636" s="49">
        <v>2.040411532711278</v>
      </c>
      <c r="AC1636" s="49">
        <v>2.0048328376900728</v>
      </c>
      <c r="AD1636" s="49">
        <v>1.970059273689603</v>
      </c>
      <c r="AE1636" s="49">
        <v>1.936018709550418</v>
      </c>
      <c r="AF1636" s="50">
        <v>1.9026479978697719</v>
      </c>
    </row>
    <row r="1637" spans="1:32" hidden="1">
      <c r="A1637" s="49" t="s">
        <v>1952</v>
      </c>
      <c r="B1637" s="49">
        <v>7.9930679329476613</v>
      </c>
      <c r="C1637" s="49">
        <v>7.6022007828256566</v>
      </c>
      <c r="D1637" s="49">
        <v>7.2241301988073676</v>
      </c>
      <c r="E1637" s="49">
        <v>6.854647037451528</v>
      </c>
      <c r="F1637" s="49">
        <v>6.490659651636852</v>
      </c>
      <c r="G1637" s="49">
        <v>6.1297958826317096</v>
      </c>
      <c r="H1637" s="49">
        <v>5.7701633042742886</v>
      </c>
      <c r="I1637" s="49">
        <v>5.4101975942079568</v>
      </c>
      <c r="J1637" s="49">
        <v>5.0485625481068892</v>
      </c>
      <c r="K1637" s="49">
        <v>4.684081650377431</v>
      </c>
      <c r="L1637" s="49">
        <v>4.3156896026858478</v>
      </c>
      <c r="M1637" s="49">
        <v>4.2212858659701178</v>
      </c>
      <c r="N1637" s="49">
        <v>4.1451630608348751</v>
      </c>
      <c r="O1637" s="49">
        <v>4.071082917901113</v>
      </c>
      <c r="P1637" s="49">
        <v>3.9991721524387338</v>
      </c>
      <c r="Q1637" s="49">
        <v>3.930008259591578</v>
      </c>
      <c r="R1637" s="49">
        <v>3.8618164695417709</v>
      </c>
      <c r="S1637" s="49">
        <v>3.7948832257049689</v>
      </c>
      <c r="T1637" s="49">
        <v>3.7322970579408392</v>
      </c>
      <c r="U1637" s="49">
        <v>3.6691182461517711</v>
      </c>
      <c r="V1637" s="49">
        <v>3.6057062687903461</v>
      </c>
      <c r="W1637" s="49">
        <v>3.5492474112050592</v>
      </c>
      <c r="X1637" s="49">
        <v>3.494568585793687</v>
      </c>
      <c r="Y1637" s="49">
        <v>3.4407168263571051</v>
      </c>
      <c r="Z1637" s="49">
        <v>3.392647440469164</v>
      </c>
      <c r="AA1637" s="49">
        <v>3.3004151053068531</v>
      </c>
      <c r="AB1637" s="49">
        <v>3.2427868738297501</v>
      </c>
      <c r="AC1637" s="49">
        <v>3.1865564834662541</v>
      </c>
      <c r="AD1637" s="49">
        <v>3.131589872656265</v>
      </c>
      <c r="AE1637" s="49">
        <v>3.077770324850257</v>
      </c>
      <c r="AF1637" s="50">
        <v>3.0249956108419171</v>
      </c>
    </row>
    <row r="1638" spans="1:32" hidden="1">
      <c r="A1638" s="49" t="s">
        <v>1953</v>
      </c>
      <c r="B1638" s="49">
        <v>5.4342358904506662</v>
      </c>
      <c r="C1638" s="49">
        <v>5.1525936521129942</v>
      </c>
      <c r="D1638" s="49">
        <v>4.8920984550900766</v>
      </c>
      <c r="E1638" s="49">
        <v>4.6464346448578002</v>
      </c>
      <c r="F1638" s="49">
        <v>4.4116266643552304</v>
      </c>
      <c r="G1638" s="49">
        <v>4.1850117252835428</v>
      </c>
      <c r="H1638" s="49">
        <v>3.9647185229525612</v>
      </c>
      <c r="I1638" s="49">
        <v>3.7493802798428622</v>
      </c>
      <c r="J1638" s="49">
        <v>3.53796641776625</v>
      </c>
      <c r="K1638" s="49">
        <v>3.3296786415247288</v>
      </c>
      <c r="L1638" s="49">
        <v>3.1238840322343591</v>
      </c>
      <c r="M1638" s="49">
        <v>3.0375632447008201</v>
      </c>
      <c r="N1638" s="49">
        <v>2.962351364339642</v>
      </c>
      <c r="O1638" s="49">
        <v>2.8942978211269721</v>
      </c>
      <c r="P1638" s="49">
        <v>2.8317700771324938</v>
      </c>
      <c r="Q1638" s="49">
        <v>2.773766663737812</v>
      </c>
      <c r="R1638" s="49">
        <v>2.7199645864121811</v>
      </c>
      <c r="S1638" s="49">
        <v>2.6687240133523211</v>
      </c>
      <c r="T1638" s="49">
        <v>2.620186969824057</v>
      </c>
      <c r="U1638" s="49">
        <v>2.5745780510470979</v>
      </c>
      <c r="V1638" s="49">
        <v>2.5297950611126581</v>
      </c>
      <c r="W1638" s="49">
        <v>2.4789166600063899</v>
      </c>
      <c r="X1638" s="49">
        <v>2.4300710116325508</v>
      </c>
      <c r="Y1638" s="49">
        <v>2.3840906232420358</v>
      </c>
      <c r="Z1638" s="49">
        <v>2.342617151140951</v>
      </c>
      <c r="AA1638" s="49">
        <v>2.2822152568956242</v>
      </c>
      <c r="AB1638" s="49">
        <v>2.239907574148583</v>
      </c>
      <c r="AC1638" s="49">
        <v>2.19957377511443</v>
      </c>
      <c r="AD1638" s="49">
        <v>2.160959158405555</v>
      </c>
      <c r="AE1638" s="49">
        <v>2.1238553245691469</v>
      </c>
      <c r="AF1638" s="50">
        <v>2.0880896941647031</v>
      </c>
    </row>
    <row r="1639" spans="1:32" hidden="1">
      <c r="A1639" s="49" t="s">
        <v>1954</v>
      </c>
      <c r="B1639" s="49">
        <v>6.4642909626242053</v>
      </c>
      <c r="C1639" s="49">
        <v>6.1408110672586282</v>
      </c>
      <c r="D1639" s="49">
        <v>5.8457381291291606</v>
      </c>
      <c r="E1639" s="49">
        <v>5.5707873867024444</v>
      </c>
      <c r="F1639" s="49">
        <v>5.3107536702345746</v>
      </c>
      <c r="G1639" s="49">
        <v>5.0621591967964372</v>
      </c>
      <c r="H1639" s="49">
        <v>4.822567605645351</v>
      </c>
      <c r="I1639" s="49">
        <v>4.5902064457159373</v>
      </c>
      <c r="J1639" s="49">
        <v>4.3637457882657724</v>
      </c>
      <c r="K1639" s="49">
        <v>4.1421615955102249</v>
      </c>
      <c r="L1639" s="49">
        <v>3.9246477802395732</v>
      </c>
      <c r="M1639" s="49">
        <v>3.81418954559898</v>
      </c>
      <c r="N1639" s="49">
        <v>3.7186776331533871</v>
      </c>
      <c r="O1639" s="49">
        <v>3.6327896260200778</v>
      </c>
      <c r="P1639" s="49">
        <v>3.554326340580825</v>
      </c>
      <c r="Q1639" s="49">
        <v>3.4819388200633901</v>
      </c>
      <c r="R1639" s="49">
        <v>3.415192324513856</v>
      </c>
      <c r="S1639" s="49">
        <v>3.3518773822794712</v>
      </c>
      <c r="T1639" s="49">
        <v>3.2921857534216281</v>
      </c>
      <c r="U1639" s="49">
        <v>3.2364205005661368</v>
      </c>
      <c r="V1639" s="49">
        <v>3.1817486905511179</v>
      </c>
      <c r="W1639" s="49">
        <v>3.118829823869091</v>
      </c>
      <c r="X1639" s="49">
        <v>3.058633503461341</v>
      </c>
      <c r="Y1639" s="49">
        <v>3.002282718269091</v>
      </c>
      <c r="Z1639" s="49">
        <v>2.9519917084113798</v>
      </c>
      <c r="AA1639" s="49">
        <v>2.8761637866708889</v>
      </c>
      <c r="AB1639" s="49">
        <v>2.8247149967217271</v>
      </c>
      <c r="AC1639" s="49">
        <v>2.7759124658043151</v>
      </c>
      <c r="AD1639" s="49">
        <v>2.7294133699280221</v>
      </c>
      <c r="AE1639" s="49">
        <v>2.6849372282586428</v>
      </c>
      <c r="AF1639" s="50">
        <v>2.642251788708784</v>
      </c>
    </row>
    <row r="1640" spans="1:32" hidden="1">
      <c r="A1640" s="49" t="s">
        <v>1955</v>
      </c>
      <c r="B1640" s="49">
        <v>4.090063605009906</v>
      </c>
      <c r="C1640" s="49">
        <v>3.9703024209162501</v>
      </c>
      <c r="D1640" s="49">
        <v>3.8642457164533019</v>
      </c>
      <c r="E1640" s="49">
        <v>3.768890302770632</v>
      </c>
      <c r="F1640" s="49">
        <v>3.682107946402271</v>
      </c>
      <c r="G1640" s="49">
        <v>3.6023387233470441</v>
      </c>
      <c r="H1640" s="49">
        <v>3.5284071701986779</v>
      </c>
      <c r="I1640" s="49">
        <v>3.4594067953940191</v>
      </c>
      <c r="J1640" s="49">
        <v>3.3946246687923289</v>
      </c>
      <c r="K1640" s="49">
        <v>3.3334905454938411</v>
      </c>
      <c r="L1640" s="49">
        <v>3.2755415683634879</v>
      </c>
      <c r="M1640" s="49">
        <v>3.1889359093406671</v>
      </c>
      <c r="N1640" s="49">
        <v>3.1206380584632161</v>
      </c>
      <c r="O1640" s="49">
        <v>3.054739533027131</v>
      </c>
      <c r="P1640" s="49">
        <v>2.9913395467120658</v>
      </c>
      <c r="Q1640" s="49">
        <v>2.930971201737588</v>
      </c>
      <c r="R1640" s="49">
        <v>2.8718995848152269</v>
      </c>
      <c r="S1640" s="49">
        <v>2.814386098287053</v>
      </c>
      <c r="T1640" s="49">
        <v>2.7613697549125531</v>
      </c>
      <c r="U1640" s="49">
        <v>2.7080993648897871</v>
      </c>
      <c r="V1640" s="49">
        <v>2.6549166918979989</v>
      </c>
      <c r="W1640" s="49">
        <v>2.608579441381814</v>
      </c>
      <c r="X1640" s="49">
        <v>2.5641977391339088</v>
      </c>
      <c r="Y1640" s="49">
        <v>2.520855262982252</v>
      </c>
      <c r="Z1640" s="49">
        <v>2.483213216548517</v>
      </c>
      <c r="AA1640" s="49">
        <v>2.40426148754455</v>
      </c>
      <c r="AB1640" s="49">
        <v>2.3581837397467749</v>
      </c>
      <c r="AC1640" s="49">
        <v>2.3136682959763779</v>
      </c>
      <c r="AD1640" s="49">
        <v>2.2705772560043829</v>
      </c>
      <c r="AE1640" s="49">
        <v>2.2287902646908959</v>
      </c>
      <c r="AF1640" s="50">
        <v>2.1882016391979828</v>
      </c>
    </row>
    <row r="1641" spans="1:32" hidden="1">
      <c r="A1641" s="49" t="s">
        <v>1956</v>
      </c>
      <c r="B1641" s="49">
        <v>5.520261119313786</v>
      </c>
      <c r="C1641" s="49">
        <v>5.3580185491694712</v>
      </c>
      <c r="D1641" s="49">
        <v>5.2145523702996357</v>
      </c>
      <c r="E1641" s="49">
        <v>5.0857449767481491</v>
      </c>
      <c r="F1641" s="49">
        <v>4.9686783837113042</v>
      </c>
      <c r="G1641" s="49">
        <v>4.8612138021761169</v>
      </c>
      <c r="H1641" s="49">
        <v>4.7617395722235543</v>
      </c>
      <c r="I1641" s="49">
        <v>4.6690128207200363</v>
      </c>
      <c r="J1641" s="49">
        <v>4.5820560682501847</v>
      </c>
      <c r="K1641" s="49">
        <v>4.500087473798283</v>
      </c>
      <c r="L1641" s="49">
        <v>4.4224724387748759</v>
      </c>
      <c r="M1641" s="49">
        <v>4.3058174426573386</v>
      </c>
      <c r="N1641" s="49">
        <v>4.2142127081476799</v>
      </c>
      <c r="O1641" s="49">
        <v>4.1258608833169692</v>
      </c>
      <c r="P1641" s="49">
        <v>4.0408970792282464</v>
      </c>
      <c r="Q1641" s="49">
        <v>3.9600503361076509</v>
      </c>
      <c r="R1641" s="49">
        <v>3.8809444765297578</v>
      </c>
      <c r="S1641" s="49">
        <v>3.8039371060898128</v>
      </c>
      <c r="T1641" s="49">
        <v>3.733049905098822</v>
      </c>
      <c r="U1641" s="49">
        <v>3.661779588315206</v>
      </c>
      <c r="V1641" s="49">
        <v>3.59059443501675</v>
      </c>
      <c r="W1641" s="49">
        <v>3.528779321975994</v>
      </c>
      <c r="X1641" s="49">
        <v>3.469626925070711</v>
      </c>
      <c r="Y1641" s="49">
        <v>3.4118838329868928</v>
      </c>
      <c r="Z1641" s="49">
        <v>3.3619275034771672</v>
      </c>
      <c r="AA1641" s="49">
        <v>3.255440049018048</v>
      </c>
      <c r="AB1641" s="49">
        <v>3.1939172566774761</v>
      </c>
      <c r="AC1641" s="49">
        <v>3.1345199269597579</v>
      </c>
      <c r="AD1641" s="49">
        <v>3.0770595775271912</v>
      </c>
      <c r="AE1641" s="49">
        <v>3.02137171596272</v>
      </c>
      <c r="AF1641" s="50">
        <v>2.967311910929753</v>
      </c>
    </row>
    <row r="1642" spans="1:32" hidden="1">
      <c r="A1642" s="49" t="s">
        <v>1957</v>
      </c>
      <c r="B1642" s="49">
        <v>5.5555330226742772</v>
      </c>
      <c r="C1642" s="49">
        <v>5.3540125494501476</v>
      </c>
      <c r="D1642" s="49">
        <v>5.1856232640066882</v>
      </c>
      <c r="E1642" s="49">
        <v>5.0407877019320413</v>
      </c>
      <c r="F1642" s="49">
        <v>4.9135057341848123</v>
      </c>
      <c r="G1642" s="49">
        <v>4.7997820485077423</v>
      </c>
      <c r="H1642" s="49">
        <v>4.6968289949655606</v>
      </c>
      <c r="I1642" s="49">
        <v>4.6026281973253589</v>
      </c>
      <c r="J1642" s="49">
        <v>4.5156736521254262</v>
      </c>
      <c r="K1642" s="49">
        <v>4.4348132962542577</v>
      </c>
      <c r="L1642" s="49">
        <v>4.3591471111148294</v>
      </c>
      <c r="M1642" s="49">
        <v>4.2159973492753746</v>
      </c>
      <c r="N1642" s="49">
        <v>4.0921373638994396</v>
      </c>
      <c r="O1642" s="49">
        <v>3.9808616137834729</v>
      </c>
      <c r="P1642" s="49">
        <v>3.8793605915132829</v>
      </c>
      <c r="Q1642" s="49">
        <v>3.785895342830599</v>
      </c>
      <c r="R1642" s="49">
        <v>3.6998569579928522</v>
      </c>
      <c r="S1642" s="49">
        <v>3.6185041317576041</v>
      </c>
      <c r="T1642" s="49">
        <v>3.542018968765642</v>
      </c>
      <c r="U1642" s="49">
        <v>3.4707149160810191</v>
      </c>
      <c r="V1642" s="49">
        <v>3.401155289100136</v>
      </c>
      <c r="W1642" s="49">
        <v>3.322295055221248</v>
      </c>
      <c r="X1642" s="49">
        <v>3.24713276858912</v>
      </c>
      <c r="Y1642" s="49">
        <v>3.1769597637806051</v>
      </c>
      <c r="Z1642" s="49">
        <v>3.1143385755279631</v>
      </c>
      <c r="AA1642" s="49">
        <v>3.022042074582227</v>
      </c>
      <c r="AB1642" s="49">
        <v>2.9588582693820231</v>
      </c>
      <c r="AC1642" s="49">
        <v>2.8991174267629569</v>
      </c>
      <c r="AD1642" s="49">
        <v>2.842386545474473</v>
      </c>
      <c r="AE1642" s="49">
        <v>2.7883105044184808</v>
      </c>
      <c r="AF1642" s="50">
        <v>2.736594499515447</v>
      </c>
    </row>
    <row r="1643" spans="1:32" hidden="1">
      <c r="A1643" s="49" t="s">
        <v>1958</v>
      </c>
      <c r="B1643" s="49">
        <v>3.223658306449424</v>
      </c>
      <c r="C1643" s="49">
        <v>3.0639328420157992</v>
      </c>
      <c r="D1643" s="49">
        <v>2.9296210276660668</v>
      </c>
      <c r="E1643" s="49">
        <v>2.8133074262563609</v>
      </c>
      <c r="F1643" s="49">
        <v>2.710337245902291</v>
      </c>
      <c r="G1643" s="49">
        <v>2.6176165575981711</v>
      </c>
      <c r="H1643" s="49">
        <v>2.532995164895814</v>
      </c>
      <c r="I1643" s="49">
        <v>2.454924339324271</v>
      </c>
      <c r="J1643" s="49">
        <v>2.3822553435112428</v>
      </c>
      <c r="K1643" s="49">
        <v>2.3141149475733722</v>
      </c>
      <c r="L1643" s="49">
        <v>2.249825364797752</v>
      </c>
      <c r="M1643" s="49">
        <v>2.1733707175268742</v>
      </c>
      <c r="N1643" s="49">
        <v>2.1023950101991882</v>
      </c>
      <c r="O1643" s="49">
        <v>2.0351756536849011</v>
      </c>
      <c r="P1643" s="49">
        <v>1.9713650497512449</v>
      </c>
      <c r="Q1643" s="49">
        <v>1.9098773325370899</v>
      </c>
      <c r="R1643" s="49">
        <v>1.850053085139699</v>
      </c>
      <c r="S1643" s="49">
        <v>1.7931810292969299</v>
      </c>
      <c r="T1643" s="49">
        <v>1.738279234891684</v>
      </c>
      <c r="U1643" s="49">
        <v>1.6854808687291849</v>
      </c>
      <c r="V1643" s="49">
        <v>1.6340009213661779</v>
      </c>
      <c r="W1643" s="49">
        <v>1.5823062782258559</v>
      </c>
      <c r="X1643" s="49">
        <v>1.5314260141781371</v>
      </c>
      <c r="Y1643" s="49">
        <v>1.482482839499385</v>
      </c>
      <c r="Z1643" s="49">
        <v>1.4396112421384091</v>
      </c>
      <c r="AA1643" s="49">
        <v>1.3716649207274161</v>
      </c>
      <c r="AB1643" s="49">
        <v>1.3247017214419581</v>
      </c>
      <c r="AC1643" s="49">
        <v>1.279454603423142</v>
      </c>
      <c r="AD1643" s="49">
        <v>1.235735322157171</v>
      </c>
      <c r="AE1643" s="49">
        <v>1.1933855793497541</v>
      </c>
      <c r="AF1643" s="50">
        <v>1.1522710429370091</v>
      </c>
    </row>
    <row r="1644" spans="1:32" hidden="1">
      <c r="A1644" s="49" t="s">
        <v>1959</v>
      </c>
      <c r="B1644" s="49">
        <v>5.4123882808845476</v>
      </c>
      <c r="C1644" s="49">
        <v>5.1617908420755416</v>
      </c>
      <c r="D1644" s="49">
        <v>4.9229105567614768</v>
      </c>
      <c r="E1644" s="49">
        <v>4.6926334539340422</v>
      </c>
      <c r="F1644" s="49">
        <v>4.4687155099750502</v>
      </c>
      <c r="G1644" s="49">
        <v>4.2494766073674359</v>
      </c>
      <c r="H1644" s="49">
        <v>4.0336166988795181</v>
      </c>
      <c r="I1644" s="49">
        <v>3.8201000509940628</v>
      </c>
      <c r="J1644" s="49">
        <v>3.6080794233640709</v>
      </c>
      <c r="K1644" s="49">
        <v>3.3968447032315989</v>
      </c>
      <c r="L1644" s="49">
        <v>3.1857870673969351</v>
      </c>
      <c r="M1644" s="49">
        <v>3.1154424794723838</v>
      </c>
      <c r="N1644" s="49">
        <v>3.0605395984310921</v>
      </c>
      <c r="O1644" s="49">
        <v>3.00734065230428</v>
      </c>
      <c r="P1644" s="49">
        <v>2.955954839211377</v>
      </c>
      <c r="Q1644" s="49">
        <v>2.9068736321933581</v>
      </c>
      <c r="R1644" s="49">
        <v>2.858594615406568</v>
      </c>
      <c r="S1644" s="49">
        <v>2.8113616516054751</v>
      </c>
      <c r="T1644" s="49">
        <v>2.767796764028057</v>
      </c>
      <c r="U1644" s="49">
        <v>2.723710727479864</v>
      </c>
      <c r="V1644" s="49">
        <v>2.679408255448759</v>
      </c>
      <c r="W1644" s="49">
        <v>2.6408656714918859</v>
      </c>
      <c r="X1644" s="49">
        <v>2.603840895682739</v>
      </c>
      <c r="Y1644" s="49">
        <v>2.5675261329157242</v>
      </c>
      <c r="Z1644" s="49">
        <v>2.536141175084933</v>
      </c>
      <c r="AA1644" s="49">
        <v>2.467152230870306</v>
      </c>
      <c r="AB1644" s="49">
        <v>2.427624391546396</v>
      </c>
      <c r="AC1644" s="49">
        <v>2.3892926252548752</v>
      </c>
      <c r="AD1644" s="49">
        <v>2.352044959152209</v>
      </c>
      <c r="AE1644" s="49">
        <v>2.3157839828546112</v>
      </c>
      <c r="AF1644" s="50">
        <v>2.280424448523517</v>
      </c>
    </row>
    <row r="1645" spans="1:32" hidden="1">
      <c r="A1645" s="49" t="s">
        <v>1960</v>
      </c>
      <c r="B1645" s="49">
        <v>7.0378745240022136</v>
      </c>
      <c r="C1645" s="49">
        <v>6.7226203762405259</v>
      </c>
      <c r="D1645" s="49">
        <v>6.4231362448876066</v>
      </c>
      <c r="E1645" s="49">
        <v>6.1351182192123916</v>
      </c>
      <c r="F1645" s="49">
        <v>5.8554524226086393</v>
      </c>
      <c r="G1645" s="49">
        <v>5.5817947865139832</v>
      </c>
      <c r="H1645" s="49">
        <v>5.312318455773358</v>
      </c>
      <c r="I1645" s="49">
        <v>5.045554554253008</v>
      </c>
      <c r="J1645" s="49">
        <v>4.7802876907186196</v>
      </c>
      <c r="K1645" s="49">
        <v>4.5154849578629968</v>
      </c>
      <c r="L1645" s="49">
        <v>4.2502461684578909</v>
      </c>
      <c r="M1645" s="49">
        <v>4.1562119521413798</v>
      </c>
      <c r="N1645" s="49">
        <v>4.0833391980746736</v>
      </c>
      <c r="O1645" s="49">
        <v>4.012798364848603</v>
      </c>
      <c r="P1645" s="49">
        <v>3.9447401316544699</v>
      </c>
      <c r="Q1645" s="49">
        <v>3.8798396227726641</v>
      </c>
      <c r="R1645" s="49">
        <v>3.8160370136988582</v>
      </c>
      <c r="S1645" s="49">
        <v>3.7536673098159552</v>
      </c>
      <c r="T1645" s="49">
        <v>3.696329143580062</v>
      </c>
      <c r="U1645" s="49">
        <v>3.6382751306689931</v>
      </c>
      <c r="V1645" s="49">
        <v>3.5799231810119019</v>
      </c>
      <c r="W1645" s="49">
        <v>3.529458270314441</v>
      </c>
      <c r="X1645" s="49">
        <v>3.481066826315828</v>
      </c>
      <c r="Y1645" s="49">
        <v>3.4336399960511179</v>
      </c>
      <c r="Z1645" s="49">
        <v>3.39296974891244</v>
      </c>
      <c r="AA1645" s="49">
        <v>3.300675434427927</v>
      </c>
      <c r="AB1645" s="49">
        <v>3.2488090410412802</v>
      </c>
      <c r="AC1645" s="49">
        <v>3.198574425115011</v>
      </c>
      <c r="AD1645" s="49">
        <v>3.1498178299186299</v>
      </c>
      <c r="AE1645" s="49">
        <v>3.1024054885740968</v>
      </c>
      <c r="AF1645" s="50">
        <v>3.056220329431484</v>
      </c>
    </row>
    <row r="1646" spans="1:32" hidden="1">
      <c r="A1646" s="49" t="s">
        <v>1961</v>
      </c>
      <c r="B1646" s="49">
        <v>6.5300316518747197</v>
      </c>
      <c r="C1646" s="49">
        <v>6.2146981742589391</v>
      </c>
      <c r="D1646" s="49">
        <v>5.9288644871311611</v>
      </c>
      <c r="E1646" s="49">
        <v>5.6635129676068852</v>
      </c>
      <c r="F1646" s="49">
        <v>5.4129567904489786</v>
      </c>
      <c r="G1646" s="49">
        <v>5.1733765478111629</v>
      </c>
      <c r="H1646" s="49">
        <v>4.9420776768571262</v>
      </c>
      <c r="I1646" s="49">
        <v>4.7170816439554466</v>
      </c>
      <c r="J1646" s="49">
        <v>4.4968860790746898</v>
      </c>
      <c r="K1646" s="49">
        <v>4.2803166344685657</v>
      </c>
      <c r="L1646" s="49">
        <v>4.066431537889069</v>
      </c>
      <c r="M1646" s="49">
        <v>3.951329391061035</v>
      </c>
      <c r="N1646" s="49">
        <v>3.8520383934980131</v>
      </c>
      <c r="O1646" s="49">
        <v>3.7629249943158132</v>
      </c>
      <c r="P1646" s="49">
        <v>3.6816611053512061</v>
      </c>
      <c r="Q1646" s="49">
        <v>3.6068185753532762</v>
      </c>
      <c r="R1646" s="49">
        <v>3.537936682106118</v>
      </c>
      <c r="S1646" s="49">
        <v>3.472677342232624</v>
      </c>
      <c r="T1646" s="49">
        <v>3.4112429833638629</v>
      </c>
      <c r="U1646" s="49">
        <v>3.353953728242161</v>
      </c>
      <c r="V1646" s="49">
        <v>3.2978126045907499</v>
      </c>
      <c r="W1646" s="49">
        <v>3.2329572570903879</v>
      </c>
      <c r="X1646" s="49">
        <v>3.170970130398076</v>
      </c>
      <c r="Y1646" s="49">
        <v>3.1130377419730761</v>
      </c>
      <c r="Z1646" s="49">
        <v>3.061499757750429</v>
      </c>
      <c r="AA1646" s="49">
        <v>2.982952759763259</v>
      </c>
      <c r="AB1646" s="49">
        <v>2.9301670789193812</v>
      </c>
      <c r="AC1646" s="49">
        <v>2.880165028021711</v>
      </c>
      <c r="AD1646" s="49">
        <v>2.8325834394180709</v>
      </c>
      <c r="AE1646" s="49">
        <v>2.7871251832837491</v>
      </c>
      <c r="AF1646" s="50">
        <v>2.7435442180266261</v>
      </c>
    </row>
    <row r="1647" spans="1:32" hidden="1">
      <c r="A1647" s="49" t="s">
        <v>1962</v>
      </c>
      <c r="B1647" s="49">
        <v>6.3655263002991251</v>
      </c>
      <c r="C1647" s="49">
        <v>5.9302555395137366</v>
      </c>
      <c r="D1647" s="49">
        <v>5.5239126372760641</v>
      </c>
      <c r="E1647" s="49">
        <v>5.137361289857874</v>
      </c>
      <c r="F1647" s="49">
        <v>4.7648152745776198</v>
      </c>
      <c r="G1647" s="49">
        <v>4.4023859320122796</v>
      </c>
      <c r="H1647" s="49">
        <v>4.0473335535743802</v>
      </c>
      <c r="I1647" s="49">
        <v>3.697651354631081</v>
      </c>
      <c r="J1647" s="49">
        <v>3.351820061231328</v>
      </c>
      <c r="K1647" s="49">
        <v>3.0086559416703791</v>
      </c>
      <c r="L1647" s="49">
        <v>2.6672128278923952</v>
      </c>
      <c r="M1647" s="49">
        <v>2.5964968834976041</v>
      </c>
      <c r="N1647" s="49">
        <v>2.5304128026516892</v>
      </c>
      <c r="O1647" s="49">
        <v>2.4674088707033039</v>
      </c>
      <c r="P1647" s="49">
        <v>2.407204204082825</v>
      </c>
      <c r="Q1647" s="49">
        <v>2.3488106967692919</v>
      </c>
      <c r="R1647" s="49">
        <v>2.2916286264013559</v>
      </c>
      <c r="S1647" s="49">
        <v>2.2369140374924581</v>
      </c>
      <c r="T1647" s="49">
        <v>2.1837590987222768</v>
      </c>
      <c r="U1647" s="49">
        <v>2.1323173929908239</v>
      </c>
      <c r="V1647" s="49">
        <v>2.081853125301802</v>
      </c>
      <c r="W1647" s="49">
        <v>2.0308003496539602</v>
      </c>
      <c r="X1647" s="49">
        <v>1.9802758697658081</v>
      </c>
      <c r="Y1647" s="49">
        <v>1.931392869542395</v>
      </c>
      <c r="Z1647" s="49">
        <v>1.88825332628238</v>
      </c>
      <c r="AA1647" s="49">
        <v>1.820079103805708</v>
      </c>
      <c r="AB1647" s="49">
        <v>1.772375881134864</v>
      </c>
      <c r="AC1647" s="49">
        <v>1.726155640302302</v>
      </c>
      <c r="AD1647" s="49">
        <v>1.6812501709494461</v>
      </c>
      <c r="AE1647" s="49">
        <v>1.6375184744746769</v>
      </c>
      <c r="AF1647" s="50">
        <v>1.5948413046152341</v>
      </c>
    </row>
    <row r="1648" spans="1:32" hidden="1">
      <c r="A1648" s="49" t="s">
        <v>1963</v>
      </c>
      <c r="B1648" s="49">
        <v>5.7131607513783846</v>
      </c>
      <c r="C1648" s="49">
        <v>5.5444610570992889</v>
      </c>
      <c r="D1648" s="49">
        <v>5.3955563277474274</v>
      </c>
      <c r="E1648" s="49">
        <v>5.2621034071653172</v>
      </c>
      <c r="F1648" s="49">
        <v>5.1410244963336167</v>
      </c>
      <c r="G1648" s="49">
        <v>5.0300636886522314</v>
      </c>
      <c r="H1648" s="49">
        <v>4.9275210902047908</v>
      </c>
      <c r="I1648" s="49">
        <v>4.8320858005816376</v>
      </c>
      <c r="J1648" s="49">
        <v>4.742726854163096</v>
      </c>
      <c r="K1648" s="49">
        <v>4.6586196424743536</v>
      </c>
      <c r="L1648" s="49">
        <v>4.5790948663447217</v>
      </c>
      <c r="M1648" s="49">
        <v>4.4585421325008427</v>
      </c>
      <c r="N1648" s="49">
        <v>4.3644119075869447</v>
      </c>
      <c r="O1648" s="49">
        <v>4.2737122210952343</v>
      </c>
      <c r="P1648" s="49">
        <v>4.1865877773587554</v>
      </c>
      <c r="Q1648" s="49">
        <v>4.1038107072412142</v>
      </c>
      <c r="R1648" s="49">
        <v>4.0228736960828044</v>
      </c>
      <c r="S1648" s="49">
        <v>3.9441556328659728</v>
      </c>
      <c r="T1648" s="49">
        <v>3.8719081982693631</v>
      </c>
      <c r="U1648" s="49">
        <v>3.7992611221435069</v>
      </c>
      <c r="V1648" s="49">
        <v>3.7267090531641429</v>
      </c>
      <c r="W1648" s="49">
        <v>3.663941095322623</v>
      </c>
      <c r="X1648" s="49">
        <v>3.6040049225992781</v>
      </c>
      <c r="Y1648" s="49">
        <v>3.5455764185637211</v>
      </c>
      <c r="Z1648" s="49">
        <v>3.495406354591525</v>
      </c>
      <c r="AA1648" s="49">
        <v>3.385414269733571</v>
      </c>
      <c r="AB1648" s="49">
        <v>3.3230259529657178</v>
      </c>
      <c r="AC1648" s="49">
        <v>3.26290464186145</v>
      </c>
      <c r="AD1648" s="49">
        <v>3.2048525089574489</v>
      </c>
      <c r="AE1648" s="49">
        <v>3.1486969965493872</v>
      </c>
      <c r="AF1648" s="50">
        <v>3.094286679335617</v>
      </c>
    </row>
    <row r="1649" spans="1:32" hidden="1">
      <c r="A1649" s="49" t="s">
        <v>1964</v>
      </c>
      <c r="B1649" s="49">
        <v>19.41574519174997</v>
      </c>
      <c r="C1649" s="49">
        <v>18.697921842175599</v>
      </c>
      <c r="D1649" s="49">
        <v>18.10153062716806</v>
      </c>
      <c r="E1649" s="49">
        <v>17.591441208991782</v>
      </c>
      <c r="F1649" s="49">
        <v>17.145645225302719</v>
      </c>
      <c r="G1649" s="49">
        <v>16.749488152561501</v>
      </c>
      <c r="H1649" s="49">
        <v>16.392745273332221</v>
      </c>
      <c r="I1649" s="49">
        <v>16.06801362828347</v>
      </c>
      <c r="J1649" s="49">
        <v>15.769769681012001</v>
      </c>
      <c r="K1649" s="49">
        <v>15.49378817403178</v>
      </c>
      <c r="L1649" s="49">
        <v>15.2367683659358</v>
      </c>
      <c r="M1649" s="49">
        <v>14.734241675447571</v>
      </c>
      <c r="N1649" s="49">
        <v>14.30224466119066</v>
      </c>
      <c r="O1649" s="49">
        <v>13.91618996644211</v>
      </c>
      <c r="P1649" s="49">
        <v>13.565779302118001</v>
      </c>
      <c r="Q1649" s="49">
        <v>13.24464022902219</v>
      </c>
      <c r="R1649" s="49">
        <v>12.95054533526578</v>
      </c>
      <c r="S1649" s="49">
        <v>12.673442428494139</v>
      </c>
      <c r="T1649" s="49">
        <v>12.41400468110618</v>
      </c>
      <c r="U1649" s="49">
        <v>12.17338731856522</v>
      </c>
      <c r="V1649" s="49">
        <v>11.93898359898539</v>
      </c>
      <c r="W1649" s="49">
        <v>11.670553705420531</v>
      </c>
      <c r="X1649" s="49">
        <v>11.4153927722936</v>
      </c>
      <c r="Y1649" s="49">
        <v>11.178229658288959</v>
      </c>
      <c r="Z1649" s="49">
        <v>10.968449363301371</v>
      </c>
      <c r="AA1649" s="49">
        <v>10.64956722266262</v>
      </c>
      <c r="AB1649" s="49">
        <v>10.437113799440059</v>
      </c>
      <c r="AC1649" s="49">
        <v>10.23695895147252</v>
      </c>
      <c r="AD1649" s="49">
        <v>10.047507066656321</v>
      </c>
      <c r="AE1649" s="49">
        <v>9.8674486763246119</v>
      </c>
      <c r="AF1649" s="50">
        <v>9.695695864864053</v>
      </c>
    </row>
    <row r="1650" spans="1:32" hidden="1">
      <c r="A1650" s="49" t="s">
        <v>1965</v>
      </c>
      <c r="B1650" s="49">
        <v>3.665989613135717</v>
      </c>
      <c r="C1650" s="49">
        <v>3.472769781058886</v>
      </c>
      <c r="D1650" s="49">
        <v>3.3118125819599649</v>
      </c>
      <c r="E1650" s="49">
        <v>3.1736823189625518</v>
      </c>
      <c r="F1650" s="49">
        <v>3.0524555208922242</v>
      </c>
      <c r="G1650" s="49">
        <v>2.9441947288510142</v>
      </c>
      <c r="H1650" s="49">
        <v>2.8461633952818901</v>
      </c>
      <c r="I1650" s="49">
        <v>2.756390425960511</v>
      </c>
      <c r="J1650" s="49">
        <v>2.673413822980141</v>
      </c>
      <c r="K1650" s="49">
        <v>2.59612228014067</v>
      </c>
      <c r="L1650" s="49">
        <v>2.5236532932428699</v>
      </c>
      <c r="M1650" s="49">
        <v>2.4366357223411739</v>
      </c>
      <c r="N1650" s="49">
        <v>2.3564302512832498</v>
      </c>
      <c r="O1650" s="49">
        <v>2.2808677342211761</v>
      </c>
      <c r="P1650" s="49">
        <v>2.2095126474082329</v>
      </c>
      <c r="Q1650" s="49">
        <v>2.140997598781706</v>
      </c>
      <c r="R1650" s="49">
        <v>2.074492622185871</v>
      </c>
      <c r="S1650" s="49">
        <v>2.0116262862526142</v>
      </c>
      <c r="T1650" s="49">
        <v>1.9511615469768731</v>
      </c>
      <c r="U1650" s="49">
        <v>1.8932685640862279</v>
      </c>
      <c r="V1650" s="49">
        <v>1.8369581298695641</v>
      </c>
      <c r="W1650" s="49">
        <v>1.780268337284509</v>
      </c>
      <c r="X1650" s="49">
        <v>1.724536188258261</v>
      </c>
      <c r="Y1650" s="49">
        <v>1.67118274653532</v>
      </c>
      <c r="Z1650" s="49">
        <v>1.6254406014020639</v>
      </c>
      <c r="AA1650" s="49">
        <v>1.547910266870788</v>
      </c>
      <c r="AB1650" s="49">
        <v>1.496853882074396</v>
      </c>
      <c r="AC1650" s="49">
        <v>1.4479059018672731</v>
      </c>
      <c r="AD1650" s="49">
        <v>1.400830933331209</v>
      </c>
      <c r="AE1650" s="49">
        <v>1.355431164972954</v>
      </c>
      <c r="AF1650" s="50">
        <v>1.3115388576790861</v>
      </c>
    </row>
    <row r="1651" spans="1:32" hidden="1">
      <c r="A1651" s="49" t="s">
        <v>1966</v>
      </c>
      <c r="B1651" s="49">
        <v>7.0683079488936702</v>
      </c>
      <c r="C1651" s="49">
        <v>6.7549385657005399</v>
      </c>
      <c r="D1651" s="49">
        <v>6.4584875291281554</v>
      </c>
      <c r="E1651" s="49">
        <v>6.1745698173799939</v>
      </c>
      <c r="F1651" s="49">
        <v>5.9000298561319262</v>
      </c>
      <c r="G1651" s="49">
        <v>5.6325089203216043</v>
      </c>
      <c r="H1651" s="49">
        <v>5.3701853018067336</v>
      </c>
      <c r="I1651" s="49">
        <v>5.1116107103398978</v>
      </c>
      <c r="J1651" s="49">
        <v>4.8556031176771244</v>
      </c>
      <c r="K1651" s="49">
        <v>4.6011741585880097</v>
      </c>
      <c r="L1651" s="49">
        <v>4.3474784684192516</v>
      </c>
      <c r="M1651" s="49">
        <v>4.2511115835832634</v>
      </c>
      <c r="N1651" s="49">
        <v>4.1769553746147707</v>
      </c>
      <c r="O1651" s="49">
        <v>4.1052357389526488</v>
      </c>
      <c r="P1651" s="49">
        <v>4.0361102479434603</v>
      </c>
      <c r="Q1651" s="49">
        <v>3.970286868301768</v>
      </c>
      <c r="R1651" s="49">
        <v>3.9056029230040661</v>
      </c>
      <c r="S1651" s="49">
        <v>3.8424097378692772</v>
      </c>
      <c r="T1651" s="49">
        <v>3.7844830097897471</v>
      </c>
      <c r="U1651" s="49">
        <v>3.725791141036042</v>
      </c>
      <c r="V1651" s="49">
        <v>3.6667728896213592</v>
      </c>
      <c r="W1651" s="49">
        <v>3.6160378226861232</v>
      </c>
      <c r="X1651" s="49">
        <v>3.567474025709171</v>
      </c>
      <c r="Y1651" s="49">
        <v>3.5199183723452281</v>
      </c>
      <c r="Z1651" s="49">
        <v>3.4794483968020149</v>
      </c>
      <c r="AA1651" s="49">
        <v>3.384804803170375</v>
      </c>
      <c r="AB1651" s="49">
        <v>3.3325770361072382</v>
      </c>
      <c r="AC1651" s="49">
        <v>3.282057451153332</v>
      </c>
      <c r="AD1651" s="49">
        <v>3.233084936929953</v>
      </c>
      <c r="AE1651" s="49">
        <v>3.185519332912337</v>
      </c>
      <c r="AF1651" s="50">
        <v>3.1392379761747722</v>
      </c>
    </row>
    <row r="1652" spans="1:32" hidden="1">
      <c r="A1652" s="49" t="s">
        <v>1967</v>
      </c>
      <c r="B1652" s="49">
        <v>19.960358049630511</v>
      </c>
      <c r="C1652" s="49">
        <v>19.08371828988594</v>
      </c>
      <c r="D1652" s="49">
        <v>18.31418670727421</v>
      </c>
      <c r="E1652" s="49">
        <v>17.618536481072621</v>
      </c>
      <c r="F1652" s="49">
        <v>16.975705043289011</v>
      </c>
      <c r="G1652" s="49">
        <v>16.371430580267479</v>
      </c>
      <c r="H1652" s="49">
        <v>15.79552803292529</v>
      </c>
      <c r="I1652" s="49">
        <v>15.240386702116499</v>
      </c>
      <c r="J1652" s="49">
        <v>14.700085684404129</v>
      </c>
      <c r="K1652" s="49">
        <v>14.169844144556579</v>
      </c>
      <c r="L1652" s="49">
        <v>13.6456633012347</v>
      </c>
      <c r="M1652" s="49">
        <v>13.249521637532339</v>
      </c>
      <c r="N1652" s="49">
        <v>12.91133327489991</v>
      </c>
      <c r="O1652" s="49">
        <v>12.61040947507724</v>
      </c>
      <c r="P1652" s="49">
        <v>12.338198398435949</v>
      </c>
      <c r="Q1652" s="49">
        <v>12.089453220262451</v>
      </c>
      <c r="R1652" s="49">
        <v>11.862478425765071</v>
      </c>
      <c r="S1652" s="49">
        <v>11.64869129165249</v>
      </c>
      <c r="T1652" s="49">
        <v>11.448831845695301</v>
      </c>
      <c r="U1652" s="49">
        <v>11.264071567523469</v>
      </c>
      <c r="V1652" s="49">
        <v>11.08341471094869</v>
      </c>
      <c r="W1652" s="49">
        <v>10.87069334570041</v>
      </c>
      <c r="X1652" s="49">
        <v>10.66840445517383</v>
      </c>
      <c r="Y1652" s="49">
        <v>10.48090137688685</v>
      </c>
      <c r="Z1652" s="49">
        <v>10.31676777943961</v>
      </c>
      <c r="AA1652" s="49">
        <v>10.05347213923138</v>
      </c>
      <c r="AB1652" s="49">
        <v>9.8845894018333418</v>
      </c>
      <c r="AC1652" s="49">
        <v>9.7258334793538399</v>
      </c>
      <c r="AD1652" s="49">
        <v>9.5758730179280604</v>
      </c>
      <c r="AE1652" s="49">
        <v>9.4336188081678092</v>
      </c>
      <c r="AF1652" s="50">
        <v>9.2981689665051714</v>
      </c>
    </row>
    <row r="1653" spans="1:32" hidden="1">
      <c r="A1653" s="49" t="s">
        <v>1968</v>
      </c>
      <c r="B1653" s="49">
        <v>6.539398629143327</v>
      </c>
      <c r="C1653" s="49">
        <v>6.0921586029074746</v>
      </c>
      <c r="D1653" s="49">
        <v>5.6790890318750247</v>
      </c>
      <c r="E1653" s="49">
        <v>5.2895826602934539</v>
      </c>
      <c r="F1653" s="49">
        <v>4.9169340001224384</v>
      </c>
      <c r="G1653" s="49">
        <v>4.5566471397350607</v>
      </c>
      <c r="H1653" s="49">
        <v>4.2055638866686254</v>
      </c>
      <c r="I1653" s="49">
        <v>3.8613794118467748</v>
      </c>
      <c r="J1653" s="49">
        <v>3.5223566313950849</v>
      </c>
      <c r="K1653" s="49">
        <v>3.1871494116523018</v>
      </c>
      <c r="L1653" s="49">
        <v>2.8546886353720642</v>
      </c>
      <c r="M1653" s="49">
        <v>2.776548714277344</v>
      </c>
      <c r="N1653" s="49">
        <v>2.704061048718243</v>
      </c>
      <c r="O1653" s="49">
        <v>2.6353214056566738</v>
      </c>
      <c r="P1653" s="49">
        <v>2.5699826625772939</v>
      </c>
      <c r="Q1653" s="49">
        <v>2.5068334473522098</v>
      </c>
      <c r="R1653" s="49">
        <v>2.4451388052030132</v>
      </c>
      <c r="S1653" s="49">
        <v>2.386432357114447</v>
      </c>
      <c r="T1653" s="49">
        <v>2.3296024987010568</v>
      </c>
      <c r="U1653" s="49">
        <v>2.2748352096768252</v>
      </c>
      <c r="V1653" s="49">
        <v>2.2212306101459909</v>
      </c>
      <c r="W1653" s="49">
        <v>2.1668681801554688</v>
      </c>
      <c r="X1653" s="49">
        <v>2.1131219491537609</v>
      </c>
      <c r="Y1653" s="49">
        <v>2.0613515830244231</v>
      </c>
      <c r="Z1653" s="49">
        <v>2.0165676594458759</v>
      </c>
      <c r="AA1653" s="49">
        <v>1.94117896622339</v>
      </c>
      <c r="AB1653" s="49">
        <v>1.8907638530612481</v>
      </c>
      <c r="AC1653" s="49">
        <v>1.842133210365825</v>
      </c>
      <c r="AD1653" s="49">
        <v>1.7950822900804619</v>
      </c>
      <c r="AE1653" s="49">
        <v>1.749439491461767</v>
      </c>
      <c r="AF1653" s="50">
        <v>1.7050597100388829</v>
      </c>
    </row>
    <row r="1654" spans="1:32" hidden="1">
      <c r="A1654" s="49" t="s">
        <v>1969</v>
      </c>
      <c r="B1654" s="49">
        <v>5.529356193589237</v>
      </c>
      <c r="C1654" s="49">
        <v>5.3667410488748706</v>
      </c>
      <c r="D1654" s="49">
        <v>5.2229855046007936</v>
      </c>
      <c r="E1654" s="49">
        <v>5.0939519775280067</v>
      </c>
      <c r="F1654" s="49">
        <v>4.9767082938843652</v>
      </c>
      <c r="G1654" s="49">
        <v>4.8691052430375761</v>
      </c>
      <c r="H1654" s="49">
        <v>4.7695232971986474</v>
      </c>
      <c r="I1654" s="49">
        <v>4.6767135055527396</v>
      </c>
      <c r="J1654" s="49">
        <v>4.5896936018229502</v>
      </c>
      <c r="K1654" s="49">
        <v>4.5076779115181553</v>
      </c>
      <c r="L1654" s="49">
        <v>4.4300287214834073</v>
      </c>
      <c r="M1654" s="49">
        <v>4.3131729644575962</v>
      </c>
      <c r="N1654" s="49">
        <v>4.2214701803104147</v>
      </c>
      <c r="O1654" s="49">
        <v>4.1330361513521847</v>
      </c>
      <c r="P1654" s="49">
        <v>4.0480069082773449</v>
      </c>
      <c r="Q1654" s="49">
        <v>3.967114953676337</v>
      </c>
      <c r="R1654" s="49">
        <v>3.8879744616623522</v>
      </c>
      <c r="S1654" s="49">
        <v>3.810944758051876</v>
      </c>
      <c r="T1654" s="49">
        <v>3.74006529970961</v>
      </c>
      <c r="U1654" s="49">
        <v>3.6688049376828231</v>
      </c>
      <c r="V1654" s="49">
        <v>3.5976339352059021</v>
      </c>
      <c r="W1654" s="49">
        <v>3.5359205669397968</v>
      </c>
      <c r="X1654" s="49">
        <v>3.476859108988104</v>
      </c>
      <c r="Y1654" s="49">
        <v>3.4191900174258758</v>
      </c>
      <c r="Z1654" s="49">
        <v>3.369315762834368</v>
      </c>
      <c r="AA1654" s="49">
        <v>3.262665112898425</v>
      </c>
      <c r="AB1654" s="49">
        <v>3.2011371297883939</v>
      </c>
      <c r="AC1654" s="49">
        <v>3.1417198862464741</v>
      </c>
      <c r="AD1654" s="49">
        <v>3.084223336289484</v>
      </c>
      <c r="AE1654" s="49">
        <v>3.0284815595013508</v>
      </c>
      <c r="AF1654" s="50">
        <v>2.9743488073726261</v>
      </c>
    </row>
    <row r="1655" spans="1:32" hidden="1">
      <c r="A1655" s="49" t="s">
        <v>1970</v>
      </c>
      <c r="B1655" s="49">
        <v>5.1223220985112894</v>
      </c>
      <c r="C1655" s="49">
        <v>4.9385426364614506</v>
      </c>
      <c r="D1655" s="49">
        <v>4.7844660462342992</v>
      </c>
      <c r="E1655" s="49">
        <v>4.6515099673930127</v>
      </c>
      <c r="F1655" s="49">
        <v>4.5342976524943754</v>
      </c>
      <c r="G1655" s="49">
        <v>4.4292488499198237</v>
      </c>
      <c r="H1655" s="49">
        <v>4.333865482241408</v>
      </c>
      <c r="I1655" s="49">
        <v>4.2463388108387896</v>
      </c>
      <c r="J1655" s="49">
        <v>4.1653192297013479</v>
      </c>
      <c r="K1655" s="49">
        <v>4.0897742958137533</v>
      </c>
      <c r="L1655" s="49">
        <v>4.0188974213736728</v>
      </c>
      <c r="M1655" s="49">
        <v>3.8872372612475719</v>
      </c>
      <c r="N1655" s="49">
        <v>3.7728976422730081</v>
      </c>
      <c r="O1655" s="49">
        <v>3.6698708576848489</v>
      </c>
      <c r="P1655" s="49">
        <v>3.5756399005667241</v>
      </c>
      <c r="Q1655" s="49">
        <v>3.488646824655524</v>
      </c>
      <c r="R1655" s="49">
        <v>3.4083463186075709</v>
      </c>
      <c r="S1655" s="49">
        <v>3.332281457216077</v>
      </c>
      <c r="T1655" s="49">
        <v>3.260615552251612</v>
      </c>
      <c r="U1655" s="49">
        <v>3.1936297196874661</v>
      </c>
      <c r="V1655" s="49">
        <v>3.1282429186031169</v>
      </c>
      <c r="W1655" s="49">
        <v>3.0545285691066022</v>
      </c>
      <c r="X1655" s="49">
        <v>2.9841635849037349</v>
      </c>
      <c r="Y1655" s="49">
        <v>2.918305830484476</v>
      </c>
      <c r="Z1655" s="49">
        <v>2.8592533033030239</v>
      </c>
      <c r="AA1655" s="49">
        <v>2.773622691251528</v>
      </c>
      <c r="AB1655" s="49">
        <v>2.7141310227127229</v>
      </c>
      <c r="AC1655" s="49">
        <v>2.6577597509391921</v>
      </c>
      <c r="AD1655" s="49">
        <v>2.6041205394388371</v>
      </c>
      <c r="AE1655" s="49">
        <v>2.552894850585893</v>
      </c>
      <c r="AF1655" s="50">
        <v>2.5038182062638059</v>
      </c>
    </row>
    <row r="1656" spans="1:32" hidden="1">
      <c r="A1656" s="49" t="s">
        <v>1971</v>
      </c>
      <c r="B1656" s="49">
        <v>6.7674190819257447</v>
      </c>
      <c r="C1656" s="49">
        <v>6.5212033642351832</v>
      </c>
      <c r="D1656" s="49">
        <v>6.315652650682833</v>
      </c>
      <c r="E1656" s="49">
        <v>6.1390101517067226</v>
      </c>
      <c r="F1656" s="49">
        <v>5.9839104385158812</v>
      </c>
      <c r="G1656" s="49">
        <v>5.8454490965623096</v>
      </c>
      <c r="H1656" s="49">
        <v>5.7202041779047184</v>
      </c>
      <c r="I1656" s="49">
        <v>5.6056980568880821</v>
      </c>
      <c r="J1656" s="49">
        <v>5.5000820711899099</v>
      </c>
      <c r="K1656" s="49">
        <v>5.4019420379700556</v>
      </c>
      <c r="L1656" s="49">
        <v>5.31017317155397</v>
      </c>
      <c r="M1656" s="49">
        <v>5.1356630682006976</v>
      </c>
      <c r="N1656" s="49">
        <v>4.9848215196660002</v>
      </c>
      <c r="O1656" s="49">
        <v>4.8494209969428308</v>
      </c>
      <c r="P1656" s="49">
        <v>4.7260153618742944</v>
      </c>
      <c r="Q1656" s="49">
        <v>4.6124720176931362</v>
      </c>
      <c r="R1656" s="49">
        <v>4.5080455552695531</v>
      </c>
      <c r="S1656" s="49">
        <v>4.4093710603428944</v>
      </c>
      <c r="T1656" s="49">
        <v>4.3166736201648712</v>
      </c>
      <c r="U1656" s="49">
        <v>4.2303397768959128</v>
      </c>
      <c r="V1656" s="49">
        <v>4.1461486201813784</v>
      </c>
      <c r="W1656" s="49">
        <v>4.0504528718750707</v>
      </c>
      <c r="X1656" s="49">
        <v>3.959309785291349</v>
      </c>
      <c r="Y1656" s="49">
        <v>3.8743081558171601</v>
      </c>
      <c r="Z1656" s="49">
        <v>3.7986003606532059</v>
      </c>
      <c r="AA1656" s="49">
        <v>3.6864201554417728</v>
      </c>
      <c r="AB1656" s="49">
        <v>3.610040611429814</v>
      </c>
      <c r="AC1656" s="49">
        <v>3.5379072796465629</v>
      </c>
      <c r="AD1656" s="49">
        <v>3.469489150462262</v>
      </c>
      <c r="AE1656" s="49">
        <v>3.40435075052293</v>
      </c>
      <c r="AF1656" s="50">
        <v>3.3421305964524008</v>
      </c>
    </row>
    <row r="1657" spans="1:32" hidden="1">
      <c r="A1657" s="49" t="s">
        <v>1972</v>
      </c>
      <c r="B1657" s="49">
        <v>4.7762380142007537</v>
      </c>
      <c r="C1657" s="49">
        <v>4.5224323068664782</v>
      </c>
      <c r="D1657" s="49">
        <v>4.3112588512040624</v>
      </c>
      <c r="E1657" s="49">
        <v>4.1302469554870216</v>
      </c>
      <c r="F1657" s="49">
        <v>3.971567896405503</v>
      </c>
      <c r="G1657" s="49">
        <v>3.8300177758522369</v>
      </c>
      <c r="H1657" s="49">
        <v>3.7019798827864041</v>
      </c>
      <c r="I1657" s="49">
        <v>3.5848491662731741</v>
      </c>
      <c r="J1657" s="49">
        <v>3.4766934197631758</v>
      </c>
      <c r="K1657" s="49">
        <v>3.3760439252350718</v>
      </c>
      <c r="L1657" s="49">
        <v>3.2817607907330979</v>
      </c>
      <c r="M1657" s="49">
        <v>3.1683572184693052</v>
      </c>
      <c r="N1657" s="49">
        <v>3.0639410954054069</v>
      </c>
      <c r="O1657" s="49">
        <v>2.9656464249344641</v>
      </c>
      <c r="P1657" s="49">
        <v>2.872898757885487</v>
      </c>
      <c r="Q1657" s="49">
        <v>2.7838911215816919</v>
      </c>
      <c r="R1657" s="49">
        <v>2.6975267492068529</v>
      </c>
      <c r="S1657" s="49">
        <v>2.6159603277582968</v>
      </c>
      <c r="T1657" s="49">
        <v>2.5375567061534339</v>
      </c>
      <c r="U1657" s="49">
        <v>2.4625417606626749</v>
      </c>
      <c r="V1657" s="49">
        <v>2.3896076288132102</v>
      </c>
      <c r="W1657" s="49">
        <v>2.3161349260968178</v>
      </c>
      <c r="X1657" s="49">
        <v>2.24391135682936</v>
      </c>
      <c r="Y1657" s="49">
        <v>2.174816255746737</v>
      </c>
      <c r="Z1657" s="49">
        <v>2.1157681591064219</v>
      </c>
      <c r="AA1657" s="49">
        <v>2.0146706501656109</v>
      </c>
      <c r="AB1657" s="49">
        <v>1.948563081811191</v>
      </c>
      <c r="AC1657" s="49">
        <v>1.885225248503466</v>
      </c>
      <c r="AD1657" s="49">
        <v>1.8243453466849411</v>
      </c>
      <c r="AE1657" s="49">
        <v>1.765661368387605</v>
      </c>
      <c r="AF1657" s="50">
        <v>1.708951151291743</v>
      </c>
    </row>
    <row r="1658" spans="1:32" hidden="1">
      <c r="A1658" s="49" t="s">
        <v>1973</v>
      </c>
      <c r="B1658" s="49">
        <v>6.9570989325925563</v>
      </c>
      <c r="C1658" s="49">
        <v>6.6515308094236696</v>
      </c>
      <c r="D1658" s="49">
        <v>6.3616052145860813</v>
      </c>
      <c r="E1658" s="49">
        <v>6.0828799697206763</v>
      </c>
      <c r="F1658" s="49">
        <v>5.8121211697986404</v>
      </c>
      <c r="G1658" s="49">
        <v>5.5468738291082538</v>
      </c>
      <c r="H1658" s="49">
        <v>5.2852034281596074</v>
      </c>
      <c r="I1658" s="49">
        <v>5.0255325888690914</v>
      </c>
      <c r="J1658" s="49">
        <v>4.7665334672570303</v>
      </c>
      <c r="K1658" s="49">
        <v>4.5070541706777956</v>
      </c>
      <c r="L1658" s="49">
        <v>4.2460666743770412</v>
      </c>
      <c r="M1658" s="49">
        <v>4.152099422068261</v>
      </c>
      <c r="N1658" s="49">
        <v>4.0794508610733473</v>
      </c>
      <c r="O1658" s="49">
        <v>4.0091434689543961</v>
      </c>
      <c r="P1658" s="49">
        <v>3.9413281456536882</v>
      </c>
      <c r="Q1658" s="49">
        <v>3.8766838652990341</v>
      </c>
      <c r="R1658" s="49">
        <v>3.8131352277470678</v>
      </c>
      <c r="S1658" s="49">
        <v>3.7510191581254482</v>
      </c>
      <c r="T1658" s="49">
        <v>3.6939577674524111</v>
      </c>
      <c r="U1658" s="49">
        <v>3.63616409952555</v>
      </c>
      <c r="V1658" s="49">
        <v>3.5780591429248298</v>
      </c>
      <c r="W1658" s="49">
        <v>3.5278957379165701</v>
      </c>
      <c r="X1658" s="49">
        <v>3.4798146582934599</v>
      </c>
      <c r="Y1658" s="49">
        <v>3.4326999056747121</v>
      </c>
      <c r="Z1658" s="49">
        <v>3.3923797951250951</v>
      </c>
      <c r="AA1658" s="49">
        <v>3.300107348677114</v>
      </c>
      <c r="AB1658" s="49">
        <v>3.2485128181923848</v>
      </c>
      <c r="AC1658" s="49">
        <v>3.1985559459917008</v>
      </c>
      <c r="AD1658" s="49">
        <v>3.150081893305877</v>
      </c>
      <c r="AE1658" s="49">
        <v>3.1029559448655379</v>
      </c>
      <c r="AF1658" s="50">
        <v>3.057060192124065</v>
      </c>
    </row>
    <row r="1659" spans="1:32" hidden="1">
      <c r="A1659" s="49" t="s">
        <v>1974</v>
      </c>
      <c r="B1659" s="49">
        <v>6.4209259163109964</v>
      </c>
      <c r="C1659" s="49">
        <v>6.101067880981736</v>
      </c>
      <c r="D1659" s="49">
        <v>5.8077856557636061</v>
      </c>
      <c r="E1659" s="49">
        <v>5.5328324443206194</v>
      </c>
      <c r="F1659" s="49">
        <v>5.2709998025859157</v>
      </c>
      <c r="G1659" s="49">
        <v>5.0187827681348933</v>
      </c>
      <c r="H1659" s="49">
        <v>4.7737023758351356</v>
      </c>
      <c r="I1659" s="49">
        <v>4.5339326006936096</v>
      </c>
      <c r="J1659" s="49">
        <v>4.2980814217558212</v>
      </c>
      <c r="K1659" s="49">
        <v>4.0650555682083134</v>
      </c>
      <c r="L1659" s="49">
        <v>3.8339733442633959</v>
      </c>
      <c r="M1659" s="49">
        <v>3.7268833210719179</v>
      </c>
      <c r="N1659" s="49">
        <v>3.633995011659044</v>
      </c>
      <c r="O1659" s="49">
        <v>3.550252940670366</v>
      </c>
      <c r="P1659" s="49">
        <v>3.4735677147307742</v>
      </c>
      <c r="Q1659" s="49">
        <v>3.4026575211772179</v>
      </c>
      <c r="R1659" s="49">
        <v>3.3371085950884001</v>
      </c>
      <c r="S1659" s="49">
        <v>3.2748229446075312</v>
      </c>
      <c r="T1659" s="49">
        <v>3.2159819080183829</v>
      </c>
      <c r="U1659" s="49">
        <v>3.1608723933955449</v>
      </c>
      <c r="V1659" s="49">
        <v>3.1068055636353531</v>
      </c>
      <c r="W1659" s="49">
        <v>3.0449439863551482</v>
      </c>
      <c r="X1659" s="49">
        <v>2.9856656118598361</v>
      </c>
      <c r="Y1659" s="49">
        <v>2.9300339509322781</v>
      </c>
      <c r="Z1659" s="49">
        <v>2.880146308080787</v>
      </c>
      <c r="AA1659" s="49">
        <v>2.8060475776169809</v>
      </c>
      <c r="AB1659" s="49">
        <v>2.7550602789729828</v>
      </c>
      <c r="AC1659" s="49">
        <v>2.7065774345604381</v>
      </c>
      <c r="AD1659" s="49">
        <v>2.660272823513167</v>
      </c>
      <c r="AE1659" s="49">
        <v>2.6158795268425341</v>
      </c>
      <c r="AF1659" s="50">
        <v>2.5731765036649601</v>
      </c>
    </row>
    <row r="1660" spans="1:32" hidden="1">
      <c r="A1660" s="49" t="s">
        <v>1975</v>
      </c>
      <c r="B1660" s="49">
        <v>7.8828871496481252</v>
      </c>
      <c r="C1660" s="49">
        <v>7.5026147460579367</v>
      </c>
      <c r="D1660" s="49">
        <v>7.1584597507685039</v>
      </c>
      <c r="E1660" s="49">
        <v>6.8394872052414266</v>
      </c>
      <c r="F1660" s="49">
        <v>6.5388082364828977</v>
      </c>
      <c r="G1660" s="49">
        <v>6.251802758672719</v>
      </c>
      <c r="H1660" s="49">
        <v>5.9752176842917137</v>
      </c>
      <c r="I1660" s="49">
        <v>5.7066705114790324</v>
      </c>
      <c r="J1660" s="49">
        <v>5.444358111732762</v>
      </c>
      <c r="K1660" s="49">
        <v>5.1868769216790671</v>
      </c>
      <c r="L1660" s="49">
        <v>4.9331071363340069</v>
      </c>
      <c r="M1660" s="49">
        <v>4.7932030906817866</v>
      </c>
      <c r="N1660" s="49">
        <v>4.6726110215620702</v>
      </c>
      <c r="O1660" s="49">
        <v>4.5644497786421256</v>
      </c>
      <c r="P1660" s="49">
        <v>4.4658760024655084</v>
      </c>
      <c r="Q1660" s="49">
        <v>4.3751455697946797</v>
      </c>
      <c r="R1660" s="49">
        <v>4.2916962248458876</v>
      </c>
      <c r="S1660" s="49">
        <v>4.2126716793589374</v>
      </c>
      <c r="T1660" s="49">
        <v>4.1383196712723027</v>
      </c>
      <c r="U1660" s="49">
        <v>4.0690317906194933</v>
      </c>
      <c r="V1660" s="49">
        <v>4.0011461179950727</v>
      </c>
      <c r="W1660" s="49">
        <v>3.9226054840843632</v>
      </c>
      <c r="X1660" s="49">
        <v>3.8475660748375571</v>
      </c>
      <c r="Y1660" s="49">
        <v>3.7774774596616201</v>
      </c>
      <c r="Z1660" s="49">
        <v>3.7151980571334691</v>
      </c>
      <c r="AA1660" s="49">
        <v>3.6199132556292408</v>
      </c>
      <c r="AB1660" s="49">
        <v>3.556101510581152</v>
      </c>
      <c r="AC1660" s="49">
        <v>3.4956864725171291</v>
      </c>
      <c r="AD1660" s="49">
        <v>3.4382241771246069</v>
      </c>
      <c r="AE1660" s="49">
        <v>3.383351386885415</v>
      </c>
      <c r="AF1660" s="50">
        <v>3.3307673165411171</v>
      </c>
    </row>
    <row r="1661" spans="1:32" ht="17.100000000000001" hidden="1" customHeight="1" thickBot="1">
      <c r="A1661" s="51" t="s">
        <v>1976</v>
      </c>
      <c r="B1661" s="51">
        <v>8.3013213196240816</v>
      </c>
      <c r="C1661" s="51">
        <v>7.7354459293953628</v>
      </c>
      <c r="D1661" s="51">
        <v>7.2147567431121038</v>
      </c>
      <c r="E1661" s="51">
        <v>6.7250802927638844</v>
      </c>
      <c r="F1661" s="51">
        <v>6.2574489007344827</v>
      </c>
      <c r="G1661" s="51">
        <v>5.8058423703636484</v>
      </c>
      <c r="H1661" s="51">
        <v>5.3660244042197176</v>
      </c>
      <c r="I1661" s="51">
        <v>4.9348961393909381</v>
      </c>
      <c r="J1661" s="51">
        <v>4.510114894576593</v>
      </c>
      <c r="K1661" s="51">
        <v>4.0898581373887994</v>
      </c>
      <c r="L1661" s="51">
        <v>3.6726713345737361</v>
      </c>
      <c r="M1661" s="51">
        <v>3.5713440790729298</v>
      </c>
      <c r="N1661" s="51">
        <v>3.477505060680592</v>
      </c>
      <c r="O1661" s="51">
        <v>3.3886287518125391</v>
      </c>
      <c r="P1661" s="51">
        <v>3.304256795593985</v>
      </c>
      <c r="Q1661" s="51">
        <v>3.2227817129893901</v>
      </c>
      <c r="R1661" s="51">
        <v>3.143228083249574</v>
      </c>
      <c r="S1661" s="51">
        <v>3.0676362114394018</v>
      </c>
      <c r="T1661" s="51">
        <v>2.9945299709347681</v>
      </c>
      <c r="U1661" s="51">
        <v>2.9241581259947749</v>
      </c>
      <c r="V1661" s="51">
        <v>2.8553249084329941</v>
      </c>
      <c r="W1661" s="51">
        <v>2.785486333603211</v>
      </c>
      <c r="X1661" s="51">
        <v>2.7164578347508792</v>
      </c>
      <c r="Y1661" s="51">
        <v>2.6500474173182029</v>
      </c>
      <c r="Z1661" s="51">
        <v>2.5929165826585199</v>
      </c>
      <c r="AA1661" s="51">
        <v>2.4950841511218642</v>
      </c>
      <c r="AB1661" s="51">
        <v>2.4304484116125069</v>
      </c>
      <c r="AC1661" s="51">
        <v>2.3681741218077428</v>
      </c>
      <c r="AD1661" s="51">
        <v>2.307988274272899</v>
      </c>
      <c r="AE1661" s="51">
        <v>2.2496620625417298</v>
      </c>
      <c r="AF1661" s="52">
        <v>2.1930020129282282</v>
      </c>
    </row>
  </sheetData>
  <autoFilter ref="A1:AF1661">
    <filterColumn colId="0">
      <filters>
        <filter val="Norway_Offshore_1_high_temp_baseline"/>
        <filter val="Norway_Offshore_1_high_temp_optimistic"/>
        <filter val="Norway_Offshore_1_low_temp_baseline"/>
        <filter val="Norway_Offshore_1_low_temp_optimistic"/>
        <filter val="Norway_Offshore_2_high_temp_baseline"/>
        <filter val="Norway_Offshore_2_high_temp_optimistic"/>
        <filter val="Norway_Offshore_2_low_temp_baseline"/>
        <filter val="Norway_Offshore_2_low_temp_optimistic"/>
        <filter val="Norway_Onshore_1_high_temp_baseline"/>
        <filter val="Norway_Onshore_1_high_temp_optimistic"/>
        <filter val="Norway_Onshore_1_low_temp_baseline"/>
        <filter val="Norway_Onshore_1_low_temp_optimistic"/>
        <filter val="Norway_Onshore_2_high_temp_baseline"/>
        <filter val="Norway_Onshore_2_high_temp_optimistic"/>
        <filter val="Norway_Onshore_2_low_temp_baseline"/>
        <filter val="Norway_Onshore_2_low_temp_optimistic"/>
        <filter val="Norway_Onshore_3_high_temp_baseline"/>
        <filter val="Norway_Onshore_3_high_temp_optimistic"/>
        <filter val="Norway_Onshore_3_low_temp_baseline"/>
        <filter val="Norway_Onshore_3_low_temp_optimistic"/>
        <filter val="Norway_PV_4_high_temp_baseline"/>
        <filter val="Norway_PV_4_high_temp_optimistic"/>
        <filter val="Norway_PV_4_low_temp_baseline"/>
        <filter val="Norway_PV_4_low_temp_optimistic"/>
      </filters>
    </filterColumn>
    <sortState ref="A504:AF1345">
      <sortCondition ref="B1:B1661"/>
    </sortState>
  </autoFilter>
  <conditionalFormatting sqref="A1467">
    <cfRule type="duplicateValues" dxfId="4" priority="1"/>
  </conditionalFormatting>
  <pageMargins left="0.7" right="0.7" top="0.75" bottom="0.75" header="0.3" footer="0.3"/>
  <pageSetup paperSize="9" firstPageNumber="4294967295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1:AH27"/>
  <sheetViews>
    <sheetView tabSelected="1" zoomScale="90" zoomScaleNormal="90" workbookViewId="0">
      <selection activeCell="D30" sqref="D30"/>
    </sheetView>
  </sheetViews>
  <sheetFormatPr baseColWidth="10" defaultColWidth="10.875" defaultRowHeight="15.75"/>
  <cols>
    <col min="1" max="1" width="31.625" style="7" customWidth="1"/>
    <col min="2" max="3" width="10.875" style="7" customWidth="1"/>
    <col min="4" max="4" width="7.875" style="7" bestFit="1" customWidth="1"/>
    <col min="5" max="13" width="5.125" style="7" bestFit="1" customWidth="1"/>
    <col min="14" max="14" width="7.875" style="7" bestFit="1" customWidth="1"/>
    <col min="15" max="33" width="5.125" style="7" bestFit="1" customWidth="1"/>
    <col min="34" max="34" width="7.375" style="7" bestFit="1" customWidth="1"/>
    <col min="35" max="57" width="10.875" style="7" customWidth="1"/>
    <col min="58" max="16384" width="10.875" style="7"/>
  </cols>
  <sheetData>
    <row r="1" spans="1:34" ht="17.100000000000001" customHeight="1">
      <c r="A1" s="43" t="s">
        <v>66</v>
      </c>
      <c r="B1" s="8" t="s">
        <v>3</v>
      </c>
      <c r="C1" s="8" t="s">
        <v>1977</v>
      </c>
      <c r="D1" s="7">
        <v>2020</v>
      </c>
      <c r="E1" s="7">
        <v>2021</v>
      </c>
      <c r="F1" s="7">
        <v>2022</v>
      </c>
      <c r="G1" s="7">
        <v>2023</v>
      </c>
      <c r="H1" s="7">
        <v>2024</v>
      </c>
      <c r="I1" s="8">
        <v>2025</v>
      </c>
      <c r="J1" s="7">
        <v>2026</v>
      </c>
      <c r="K1" s="7">
        <v>2027</v>
      </c>
      <c r="L1" s="7">
        <v>2028</v>
      </c>
      <c r="M1" s="7">
        <v>2029</v>
      </c>
      <c r="N1" s="43">
        <v>2030</v>
      </c>
      <c r="O1" s="7">
        <v>2031</v>
      </c>
      <c r="P1" s="7">
        <v>2032</v>
      </c>
      <c r="Q1" s="7">
        <v>2033</v>
      </c>
      <c r="R1" s="7">
        <v>2034</v>
      </c>
      <c r="S1" s="7">
        <v>2035</v>
      </c>
      <c r="T1" s="7">
        <v>2036</v>
      </c>
      <c r="U1" s="7">
        <v>2037</v>
      </c>
      <c r="V1" s="7">
        <v>2038</v>
      </c>
      <c r="W1" s="7">
        <v>2039</v>
      </c>
      <c r="X1" s="8">
        <v>2040</v>
      </c>
      <c r="Y1" s="7">
        <v>2041</v>
      </c>
      <c r="Z1" s="7">
        <v>2042</v>
      </c>
      <c r="AA1" s="7">
        <v>2043</v>
      </c>
      <c r="AB1" s="7">
        <v>2044</v>
      </c>
      <c r="AC1" s="7">
        <v>2045</v>
      </c>
      <c r="AD1" s="7">
        <v>2046</v>
      </c>
      <c r="AE1" s="7">
        <v>2047</v>
      </c>
      <c r="AF1" s="7">
        <v>2048</v>
      </c>
      <c r="AG1" s="7">
        <v>2049</v>
      </c>
      <c r="AH1" s="8">
        <v>2050</v>
      </c>
    </row>
    <row r="2" spans="1:34">
      <c r="A2" s="7" t="s">
        <v>1978</v>
      </c>
      <c r="B2" s="7" t="s">
        <v>1979</v>
      </c>
      <c r="C2" s="92">
        <v>33.33</v>
      </c>
      <c r="I2" s="8"/>
      <c r="N2" s="43"/>
      <c r="X2" s="8"/>
      <c r="AH2" s="8"/>
    </row>
    <row r="3" spans="1:34" ht="17.100000000000001" customHeight="1">
      <c r="A3" s="44" t="s">
        <v>1980</v>
      </c>
      <c r="B3" s="44"/>
      <c r="C3" s="44">
        <v>0.05</v>
      </c>
      <c r="I3" s="8"/>
      <c r="N3" s="43"/>
      <c r="X3" s="8"/>
      <c r="AH3" s="8"/>
    </row>
    <row r="4" spans="1:34" ht="17.100000000000001" customHeight="1">
      <c r="A4" s="44" t="s">
        <v>1981</v>
      </c>
      <c r="B4" s="7" t="s">
        <v>46</v>
      </c>
      <c r="C4" s="45">
        <v>25</v>
      </c>
      <c r="N4" s="44"/>
    </row>
    <row r="5" spans="1:34" ht="17.100000000000001" customHeight="1">
      <c r="A5" s="44" t="s">
        <v>1982</v>
      </c>
      <c r="B5" s="7" t="s">
        <v>46</v>
      </c>
      <c r="C5" s="45">
        <v>1680</v>
      </c>
      <c r="D5" s="7">
        <f>C5*C15</f>
        <v>1596</v>
      </c>
      <c r="E5" s="7">
        <f t="shared" ref="E5:M5" si="0">D5+($N5-$D5)/($N$1-$D$1)</f>
        <v>1565.6</v>
      </c>
      <c r="F5" s="7">
        <f t="shared" si="0"/>
        <v>1535.1999999999998</v>
      </c>
      <c r="G5" s="7">
        <f t="shared" si="0"/>
        <v>1504.7999999999997</v>
      </c>
      <c r="H5" s="7">
        <f t="shared" si="0"/>
        <v>1474.3999999999996</v>
      </c>
      <c r="I5" s="7">
        <f t="shared" si="0"/>
        <v>1443.9999999999995</v>
      </c>
      <c r="J5" s="7">
        <f t="shared" si="0"/>
        <v>1413.5999999999995</v>
      </c>
      <c r="K5" s="7">
        <f t="shared" si="0"/>
        <v>1383.1999999999994</v>
      </c>
      <c r="L5" s="7">
        <f t="shared" si="0"/>
        <v>1352.7999999999993</v>
      </c>
      <c r="M5" s="7">
        <f t="shared" si="0"/>
        <v>1322.3999999999992</v>
      </c>
      <c r="N5" s="44">
        <f>1360*C15</f>
        <v>1292</v>
      </c>
      <c r="O5" s="7">
        <f t="shared" ref="O5:AG5" si="1">N5+($AH5-N5)/($AH$1-$N$1)</f>
        <v>1288.2</v>
      </c>
      <c r="P5" s="7">
        <f t="shared" si="1"/>
        <v>1284.5900000000001</v>
      </c>
      <c r="Q5" s="7">
        <f t="shared" si="1"/>
        <v>1281.1605000000002</v>
      </c>
      <c r="R5" s="7">
        <f t="shared" si="1"/>
        <v>1277.9024750000001</v>
      </c>
      <c r="S5" s="7">
        <f t="shared" si="1"/>
        <v>1274.80735125</v>
      </c>
      <c r="T5" s="7">
        <f t="shared" si="1"/>
        <v>1271.8669836875001</v>
      </c>
      <c r="U5" s="7">
        <f t="shared" si="1"/>
        <v>1269.073634503125</v>
      </c>
      <c r="V5" s="7">
        <f t="shared" si="1"/>
        <v>1266.4199527779688</v>
      </c>
      <c r="W5" s="7">
        <f t="shared" si="1"/>
        <v>1263.8989551390703</v>
      </c>
      <c r="X5" s="7">
        <f t="shared" si="1"/>
        <v>1261.5040073821167</v>
      </c>
      <c r="Y5" s="7">
        <f t="shared" si="1"/>
        <v>1259.228807013011</v>
      </c>
      <c r="Z5" s="7">
        <f t="shared" si="1"/>
        <v>1257.0673666623604</v>
      </c>
      <c r="AA5" s="7">
        <f t="shared" si="1"/>
        <v>1255.0139983292424</v>
      </c>
      <c r="AB5" s="7">
        <f t="shared" si="1"/>
        <v>1253.0632984127803</v>
      </c>
      <c r="AC5" s="7">
        <f t="shared" si="1"/>
        <v>1251.2101334921413</v>
      </c>
      <c r="AD5" s="7">
        <f t="shared" si="1"/>
        <v>1249.4496268175342</v>
      </c>
      <c r="AE5" s="7">
        <f t="shared" si="1"/>
        <v>1247.7771454766576</v>
      </c>
      <c r="AF5" s="7">
        <f t="shared" si="1"/>
        <v>1246.1882882028247</v>
      </c>
      <c r="AG5" s="7">
        <f t="shared" si="1"/>
        <v>1244.6788737926834</v>
      </c>
      <c r="AH5" s="7">
        <f>1280*C15</f>
        <v>1216</v>
      </c>
    </row>
    <row r="6" spans="1:34" ht="17.100000000000001" customHeight="1">
      <c r="A6" s="44" t="s">
        <v>1983</v>
      </c>
      <c r="B6" s="7" t="s">
        <v>46</v>
      </c>
      <c r="C6" s="45">
        <f>C5*0.89</f>
        <v>1495.2</v>
      </c>
      <c r="D6" s="10">
        <f>C6</f>
        <v>1495.2</v>
      </c>
      <c r="E6" s="7">
        <f t="shared" ref="E6:M6" si="2">D6+($N6-$D6)/($N$1-$D$1)</f>
        <v>1466.72</v>
      </c>
      <c r="F6" s="7">
        <f t="shared" si="2"/>
        <v>1438.24</v>
      </c>
      <c r="G6" s="7">
        <f t="shared" si="2"/>
        <v>1409.76</v>
      </c>
      <c r="H6" s="7">
        <f t="shared" si="2"/>
        <v>1381.28</v>
      </c>
      <c r="I6" s="7">
        <f t="shared" si="2"/>
        <v>1352.8</v>
      </c>
      <c r="J6" s="7">
        <f t="shared" si="2"/>
        <v>1324.32</v>
      </c>
      <c r="K6" s="7">
        <f t="shared" si="2"/>
        <v>1295.8399999999999</v>
      </c>
      <c r="L6" s="7">
        <f t="shared" si="2"/>
        <v>1267.3599999999999</v>
      </c>
      <c r="M6" s="7">
        <f t="shared" si="2"/>
        <v>1238.8799999999999</v>
      </c>
      <c r="N6" s="44">
        <f>1360*0.89</f>
        <v>1210.4000000000001</v>
      </c>
      <c r="O6" s="7">
        <f t="shared" ref="O6:AG6" si="3">N6+($AH6-N6)/($AH$1-$N$1)</f>
        <v>1206.8400000000001</v>
      </c>
      <c r="P6" s="7">
        <f t="shared" si="3"/>
        <v>1203.4580000000001</v>
      </c>
      <c r="Q6" s="7">
        <f t="shared" si="3"/>
        <v>1200.2451000000001</v>
      </c>
      <c r="R6" s="7">
        <f t="shared" si="3"/>
        <v>1197.192845</v>
      </c>
      <c r="S6" s="7">
        <f t="shared" si="3"/>
        <v>1194.2932027500001</v>
      </c>
      <c r="T6" s="7">
        <f t="shared" si="3"/>
        <v>1191.5385426125001</v>
      </c>
      <c r="U6" s="7">
        <f t="shared" si="3"/>
        <v>1188.9216154818751</v>
      </c>
      <c r="V6" s="7">
        <f t="shared" si="3"/>
        <v>1186.4355347077812</v>
      </c>
      <c r="W6" s="7">
        <f t="shared" si="3"/>
        <v>1184.0737579723923</v>
      </c>
      <c r="X6" s="7">
        <f t="shared" si="3"/>
        <v>1181.8300700737727</v>
      </c>
      <c r="Y6" s="7">
        <f t="shared" si="3"/>
        <v>1179.698566570084</v>
      </c>
      <c r="Z6" s="7">
        <f t="shared" si="3"/>
        <v>1177.6736382415797</v>
      </c>
      <c r="AA6" s="7">
        <f t="shared" si="3"/>
        <v>1175.7499563295007</v>
      </c>
      <c r="AB6" s="7">
        <f t="shared" si="3"/>
        <v>1173.9224585130257</v>
      </c>
      <c r="AC6" s="7">
        <f t="shared" si="3"/>
        <v>1172.1863355873745</v>
      </c>
      <c r="AD6" s="7">
        <f t="shared" si="3"/>
        <v>1170.5370188080058</v>
      </c>
      <c r="AE6" s="7">
        <f t="shared" si="3"/>
        <v>1168.9701678676056</v>
      </c>
      <c r="AF6" s="7">
        <f t="shared" si="3"/>
        <v>1167.4816594742254</v>
      </c>
      <c r="AG6" s="7">
        <f t="shared" si="3"/>
        <v>1166.0675765005142</v>
      </c>
      <c r="AH6" s="7">
        <f>1280*0.89</f>
        <v>1139.2</v>
      </c>
    </row>
    <row r="7" spans="1:34" ht="17.100000000000001" customHeight="1">
      <c r="A7" s="44" t="s">
        <v>1984</v>
      </c>
      <c r="C7" s="45"/>
      <c r="D7" s="7">
        <f t="shared" ref="D7:AH7" si="4">D6*$C$8</f>
        <v>44.856000000000002</v>
      </c>
      <c r="E7" s="7">
        <f t="shared" si="4"/>
        <v>44.001599999999996</v>
      </c>
      <c r="F7" s="7">
        <f t="shared" si="4"/>
        <v>43.147199999999998</v>
      </c>
      <c r="G7" s="7">
        <f t="shared" si="4"/>
        <v>42.2928</v>
      </c>
      <c r="H7" s="7">
        <f t="shared" si="4"/>
        <v>41.438399999999994</v>
      </c>
      <c r="I7" s="7">
        <f t="shared" si="4"/>
        <v>40.583999999999996</v>
      </c>
      <c r="J7" s="7">
        <f t="shared" si="4"/>
        <v>39.729599999999998</v>
      </c>
      <c r="K7" s="7">
        <f t="shared" si="4"/>
        <v>38.8752</v>
      </c>
      <c r="L7" s="7">
        <f t="shared" si="4"/>
        <v>38.020799999999994</v>
      </c>
      <c r="M7" s="7">
        <f t="shared" si="4"/>
        <v>37.166399999999996</v>
      </c>
      <c r="N7" s="7">
        <f t="shared" si="4"/>
        <v>36.312000000000005</v>
      </c>
      <c r="O7" s="7">
        <f t="shared" si="4"/>
        <v>36.205200000000005</v>
      </c>
      <c r="P7" s="7">
        <f t="shared" si="4"/>
        <v>36.103740000000002</v>
      </c>
      <c r="Q7" s="7">
        <f t="shared" si="4"/>
        <v>36.007353000000002</v>
      </c>
      <c r="R7" s="7">
        <f t="shared" si="4"/>
        <v>35.91578535</v>
      </c>
      <c r="S7" s="7">
        <f t="shared" si="4"/>
        <v>35.828796082499998</v>
      </c>
      <c r="T7" s="7">
        <f t="shared" si="4"/>
        <v>35.746156278375004</v>
      </c>
      <c r="U7" s="7">
        <f t="shared" si="4"/>
        <v>35.667648464456249</v>
      </c>
      <c r="V7" s="7">
        <f t="shared" si="4"/>
        <v>35.593066041233435</v>
      </c>
      <c r="W7" s="7">
        <f t="shared" si="4"/>
        <v>35.522212739171771</v>
      </c>
      <c r="X7" s="7">
        <f t="shared" si="4"/>
        <v>35.454902102213183</v>
      </c>
      <c r="Y7" s="7">
        <f t="shared" si="4"/>
        <v>35.390956997102521</v>
      </c>
      <c r="Z7" s="7">
        <f t="shared" si="4"/>
        <v>35.330209147247388</v>
      </c>
      <c r="AA7" s="7">
        <f t="shared" si="4"/>
        <v>35.272498689885019</v>
      </c>
      <c r="AB7" s="7">
        <f t="shared" si="4"/>
        <v>35.21767375539077</v>
      </c>
      <c r="AC7" s="7">
        <f t="shared" si="4"/>
        <v>35.165590067621231</v>
      </c>
      <c r="AD7" s="7">
        <f t="shared" si="4"/>
        <v>35.116110564240174</v>
      </c>
      <c r="AE7" s="7">
        <f t="shared" si="4"/>
        <v>35.069105036028169</v>
      </c>
      <c r="AF7" s="7">
        <f t="shared" si="4"/>
        <v>35.024449784226761</v>
      </c>
      <c r="AG7" s="7">
        <f t="shared" si="4"/>
        <v>34.982027295015421</v>
      </c>
      <c r="AH7" s="7">
        <f t="shared" si="4"/>
        <v>34.176000000000002</v>
      </c>
    </row>
    <row r="8" spans="1:34" ht="17.100000000000001" customHeight="1">
      <c r="A8" s="44" t="s">
        <v>1985</v>
      </c>
      <c r="B8" s="7" t="s">
        <v>46</v>
      </c>
      <c r="C8" s="45">
        <v>0.03</v>
      </c>
      <c r="N8" s="44"/>
    </row>
    <row r="9" spans="1:34" ht="17.100000000000001" customHeight="1">
      <c r="A9" s="44" t="s">
        <v>1986</v>
      </c>
      <c r="B9" s="7" t="s">
        <v>46</v>
      </c>
      <c r="C9" s="45">
        <v>0.69</v>
      </c>
      <c r="N9" s="44"/>
    </row>
    <row r="10" spans="1:34" ht="17.100000000000001" customHeight="1">
      <c r="A10" s="44" t="s">
        <v>1987</v>
      </c>
      <c r="B10" s="7" t="s">
        <v>46</v>
      </c>
      <c r="C10" s="45">
        <v>0.9</v>
      </c>
      <c r="N10" s="46"/>
      <c r="AH10" s="46"/>
    </row>
    <row r="11" spans="1:34" ht="17.100000000000001" customHeight="1">
      <c r="A11" s="44" t="s">
        <v>1988</v>
      </c>
      <c r="B11" s="7" t="s">
        <v>46</v>
      </c>
      <c r="C11" s="45">
        <v>9</v>
      </c>
      <c r="N11" s="47"/>
      <c r="AH11" s="47"/>
    </row>
    <row r="12" spans="1:34" ht="17.100000000000001" customHeight="1">
      <c r="A12" s="44" t="s">
        <v>1989</v>
      </c>
      <c r="B12" s="7" t="s">
        <v>46</v>
      </c>
      <c r="C12" s="45">
        <f>C11*C10</f>
        <v>8.1</v>
      </c>
      <c r="N12" s="47"/>
      <c r="AH12" s="47"/>
    </row>
    <row r="13" spans="1:34" ht="17.100000000000001" customHeight="1">
      <c r="A13" s="44" t="s">
        <v>1990</v>
      </c>
      <c r="B13" s="7" t="s">
        <v>46</v>
      </c>
      <c r="C13" s="45">
        <f>C11-C12</f>
        <v>0.90000000000000036</v>
      </c>
      <c r="N13" s="47"/>
      <c r="AH13" s="47"/>
    </row>
    <row r="14" spans="1:34" ht="17.100000000000001" customHeight="1">
      <c r="A14" s="44" t="s">
        <v>1991</v>
      </c>
      <c r="B14" s="7" t="s">
        <v>46</v>
      </c>
      <c r="C14" s="45"/>
      <c r="N14" s="44"/>
    </row>
    <row r="15" spans="1:34" ht="17.100000000000001" customHeight="1">
      <c r="A15" s="44" t="s">
        <v>1992</v>
      </c>
      <c r="B15" s="7" t="s">
        <v>46</v>
      </c>
      <c r="C15" s="45">
        <v>0.95</v>
      </c>
      <c r="N15" s="47"/>
      <c r="AH15" s="47"/>
    </row>
    <row r="16" spans="1:34" ht="33.950000000000003" customHeight="1">
      <c r="A16" s="43" t="s">
        <v>2493</v>
      </c>
      <c r="B16" s="7" t="s">
        <v>30</v>
      </c>
      <c r="C16" s="10"/>
      <c r="D16" s="7">
        <v>47</v>
      </c>
      <c r="E16" s="7">
        <f t="shared" ref="E16:M16" si="5">D16+($N16-$D16)/($N$1-$D$1)</f>
        <v>44.3</v>
      </c>
      <c r="F16" s="7">
        <f t="shared" si="5"/>
        <v>41.599999999999994</v>
      </c>
      <c r="G16" s="7">
        <f t="shared" si="5"/>
        <v>38.899999999999991</v>
      </c>
      <c r="H16" s="7">
        <f t="shared" si="5"/>
        <v>36.199999999999989</v>
      </c>
      <c r="I16" s="7">
        <f t="shared" si="5"/>
        <v>33.499999999999986</v>
      </c>
      <c r="J16" s="7">
        <f t="shared" si="5"/>
        <v>30.799999999999986</v>
      </c>
      <c r="K16" s="7">
        <f t="shared" si="5"/>
        <v>28.099999999999987</v>
      </c>
      <c r="L16" s="7">
        <f t="shared" si="5"/>
        <v>25.399999999999988</v>
      </c>
      <c r="M16" s="7">
        <f t="shared" si="5"/>
        <v>22.699999999999989</v>
      </c>
      <c r="N16" s="44">
        <v>20</v>
      </c>
      <c r="O16" s="7">
        <f t="shared" ref="O16:AG16" si="6">N16+($AH16-N16)/($AH$1-$N$1)</f>
        <v>19.75</v>
      </c>
      <c r="P16" s="7">
        <f t="shared" si="6"/>
        <v>19.512499999999999</v>
      </c>
      <c r="Q16" s="7">
        <f t="shared" si="6"/>
        <v>19.286874999999998</v>
      </c>
      <c r="R16" s="7">
        <f t="shared" si="6"/>
        <v>19.072531249999997</v>
      </c>
      <c r="S16" s="7">
        <f t="shared" si="6"/>
        <v>18.868904687499999</v>
      </c>
      <c r="T16" s="7">
        <f t="shared" si="6"/>
        <v>18.675459453125001</v>
      </c>
      <c r="U16" s="7">
        <f t="shared" si="6"/>
        <v>18.491686480468751</v>
      </c>
      <c r="V16" s="7">
        <f t="shared" si="6"/>
        <v>18.317102156445312</v>
      </c>
      <c r="W16" s="7">
        <f t="shared" si="6"/>
        <v>18.151247048623045</v>
      </c>
      <c r="X16" s="7">
        <f t="shared" si="6"/>
        <v>17.993684696191892</v>
      </c>
      <c r="Y16" s="7">
        <f t="shared" si="6"/>
        <v>17.844000461382297</v>
      </c>
      <c r="Z16" s="7">
        <f t="shared" si="6"/>
        <v>17.701800438313182</v>
      </c>
      <c r="AA16" s="7">
        <f t="shared" si="6"/>
        <v>17.566710416397523</v>
      </c>
      <c r="AB16" s="7">
        <f t="shared" si="6"/>
        <v>17.438374895577645</v>
      </c>
      <c r="AC16" s="7">
        <f t="shared" si="6"/>
        <v>17.316456150798764</v>
      </c>
      <c r="AD16" s="7">
        <f t="shared" si="6"/>
        <v>17.200633343258826</v>
      </c>
      <c r="AE16" s="7">
        <f t="shared" si="6"/>
        <v>17.090601676095883</v>
      </c>
      <c r="AF16" s="7">
        <f t="shared" si="6"/>
        <v>16.98607159229109</v>
      </c>
      <c r="AG16" s="7">
        <f t="shared" si="6"/>
        <v>16.886768012676534</v>
      </c>
      <c r="AH16" s="7">
        <v>15</v>
      </c>
    </row>
    <row r="17" spans="1:34" ht="33.950000000000003" customHeight="1">
      <c r="A17" s="43" t="s">
        <v>2494</v>
      </c>
      <c r="B17" s="7" t="s">
        <v>30</v>
      </c>
      <c r="C17" s="10"/>
      <c r="D17" s="7">
        <v>68</v>
      </c>
      <c r="E17" s="7">
        <f t="shared" ref="E17:M17" si="7">D17+($N17-$D17)/($N$1-$D$1)</f>
        <v>64.2</v>
      </c>
      <c r="F17" s="7">
        <f t="shared" si="7"/>
        <v>60.400000000000006</v>
      </c>
      <c r="G17" s="7">
        <f t="shared" si="7"/>
        <v>56.600000000000009</v>
      </c>
      <c r="H17" s="7">
        <f t="shared" si="7"/>
        <v>52.800000000000011</v>
      </c>
      <c r="I17" s="7">
        <f t="shared" si="7"/>
        <v>49.000000000000014</v>
      </c>
      <c r="J17" s="7">
        <f t="shared" si="7"/>
        <v>45.200000000000017</v>
      </c>
      <c r="K17" s="7">
        <f t="shared" si="7"/>
        <v>41.40000000000002</v>
      </c>
      <c r="L17" s="7">
        <f t="shared" si="7"/>
        <v>37.600000000000023</v>
      </c>
      <c r="M17" s="7">
        <f t="shared" si="7"/>
        <v>33.800000000000026</v>
      </c>
      <c r="N17" s="44">
        <v>30</v>
      </c>
      <c r="O17" s="7">
        <f t="shared" ref="O17:AG17" si="8">N17+($AH17-N17)/($AH$1-$N$1)</f>
        <v>29.5</v>
      </c>
      <c r="P17" s="7">
        <f t="shared" si="8"/>
        <v>29.024999999999999</v>
      </c>
      <c r="Q17" s="7">
        <f t="shared" si="8"/>
        <v>28.573749999999997</v>
      </c>
      <c r="R17" s="7">
        <f t="shared" si="8"/>
        <v>28.145062499999998</v>
      </c>
      <c r="S17" s="7">
        <f t="shared" si="8"/>
        <v>27.737809374999998</v>
      </c>
      <c r="T17" s="7">
        <f t="shared" si="8"/>
        <v>27.350918906249998</v>
      </c>
      <c r="U17" s="7">
        <f t="shared" si="8"/>
        <v>26.983372960937498</v>
      </c>
      <c r="V17" s="7">
        <f t="shared" si="8"/>
        <v>26.634204312890624</v>
      </c>
      <c r="W17" s="7">
        <f t="shared" si="8"/>
        <v>26.302494097246093</v>
      </c>
      <c r="X17" s="7">
        <f t="shared" si="8"/>
        <v>25.987369392383787</v>
      </c>
      <c r="Y17" s="7">
        <f t="shared" si="8"/>
        <v>25.688000922764598</v>
      </c>
      <c r="Z17" s="7">
        <f t="shared" si="8"/>
        <v>25.403600876626367</v>
      </c>
      <c r="AA17" s="7">
        <f t="shared" si="8"/>
        <v>25.13342083279505</v>
      </c>
      <c r="AB17" s="7">
        <f t="shared" si="8"/>
        <v>24.876749791155298</v>
      </c>
      <c r="AC17" s="7">
        <f t="shared" si="8"/>
        <v>24.632912301597532</v>
      </c>
      <c r="AD17" s="7">
        <f t="shared" si="8"/>
        <v>24.401266686517655</v>
      </c>
      <c r="AE17" s="7">
        <f t="shared" si="8"/>
        <v>24.181203352191773</v>
      </c>
      <c r="AF17" s="7">
        <f t="shared" si="8"/>
        <v>23.972143184582183</v>
      </c>
      <c r="AG17" s="7">
        <f t="shared" si="8"/>
        <v>23.773536025353074</v>
      </c>
      <c r="AH17" s="7">
        <v>20</v>
      </c>
    </row>
    <row r="18" spans="1:34">
      <c r="A18" s="7" t="s">
        <v>1993</v>
      </c>
      <c r="B18" s="7" t="s">
        <v>46</v>
      </c>
      <c r="D18" s="7">
        <v>24.89</v>
      </c>
      <c r="E18" s="7">
        <v>25.13</v>
      </c>
      <c r="F18" s="7">
        <v>25.37</v>
      </c>
      <c r="G18" s="7">
        <v>25.61</v>
      </c>
      <c r="H18" s="7">
        <v>25.84</v>
      </c>
      <c r="I18" s="7">
        <v>26.08</v>
      </c>
      <c r="J18" s="7">
        <v>26.32</v>
      </c>
      <c r="K18" s="7">
        <v>26.56</v>
      </c>
      <c r="L18" s="7">
        <v>26.8</v>
      </c>
      <c r="M18" s="7">
        <v>27.04</v>
      </c>
      <c r="N18" s="7">
        <v>27.28</v>
      </c>
      <c r="O18" s="7">
        <v>26.91</v>
      </c>
      <c r="P18" s="7">
        <v>26.55</v>
      </c>
      <c r="Q18" s="7">
        <v>26.18</v>
      </c>
      <c r="R18" s="7">
        <v>25.82</v>
      </c>
      <c r="S18" s="7">
        <v>25.46</v>
      </c>
      <c r="T18" s="7">
        <v>25.09</v>
      </c>
      <c r="U18" s="7">
        <v>24.73</v>
      </c>
      <c r="V18" s="7">
        <v>24.37</v>
      </c>
      <c r="W18" s="7">
        <v>24</v>
      </c>
      <c r="X18" s="7">
        <v>23.64</v>
      </c>
      <c r="Y18" s="7">
        <v>23.27</v>
      </c>
      <c r="Z18" s="7">
        <v>22.91</v>
      </c>
      <c r="AA18" s="7">
        <v>22.55</v>
      </c>
      <c r="AB18" s="7">
        <v>22.18</v>
      </c>
      <c r="AC18" s="7">
        <v>21.82</v>
      </c>
      <c r="AD18" s="7">
        <v>21.46</v>
      </c>
      <c r="AE18" s="7">
        <v>21.09</v>
      </c>
      <c r="AF18" s="7">
        <v>20.73</v>
      </c>
      <c r="AG18" s="7">
        <v>20.36</v>
      </c>
      <c r="AH18" s="7">
        <v>20</v>
      </c>
    </row>
    <row r="19" spans="1:34" ht="17.100000000000001" customHeight="1">
      <c r="A19" s="7" t="s">
        <v>1994</v>
      </c>
      <c r="B19" s="7" t="s">
        <v>46</v>
      </c>
      <c r="D19" s="7">
        <f t="shared" ref="D19:AH19" si="9">D18*0.89</f>
        <v>22.152100000000001</v>
      </c>
      <c r="E19" s="7">
        <f t="shared" si="9"/>
        <v>22.3657</v>
      </c>
      <c r="F19" s="7">
        <f t="shared" si="9"/>
        <v>22.5793</v>
      </c>
      <c r="G19" s="7">
        <f t="shared" si="9"/>
        <v>22.792899999999999</v>
      </c>
      <c r="H19" s="7">
        <f t="shared" si="9"/>
        <v>22.997599999999998</v>
      </c>
      <c r="I19" s="7">
        <f t="shared" si="9"/>
        <v>23.211199999999998</v>
      </c>
      <c r="J19" s="7">
        <f t="shared" si="9"/>
        <v>23.424800000000001</v>
      </c>
      <c r="K19" s="7">
        <f t="shared" si="9"/>
        <v>23.638400000000001</v>
      </c>
      <c r="L19" s="7">
        <f t="shared" si="9"/>
        <v>23.852</v>
      </c>
      <c r="M19" s="7">
        <f t="shared" si="9"/>
        <v>24.0656</v>
      </c>
      <c r="N19" s="7">
        <f t="shared" si="9"/>
        <v>24.279200000000003</v>
      </c>
      <c r="O19" s="7">
        <f t="shared" si="9"/>
        <v>23.9499</v>
      </c>
      <c r="P19" s="7">
        <f t="shared" si="9"/>
        <v>23.6295</v>
      </c>
      <c r="Q19" s="7">
        <f t="shared" si="9"/>
        <v>23.3002</v>
      </c>
      <c r="R19" s="7">
        <f t="shared" si="9"/>
        <v>22.979800000000001</v>
      </c>
      <c r="S19" s="7">
        <f t="shared" si="9"/>
        <v>22.659400000000002</v>
      </c>
      <c r="T19" s="7">
        <f t="shared" si="9"/>
        <v>22.330100000000002</v>
      </c>
      <c r="U19" s="7">
        <f t="shared" si="9"/>
        <v>22.009700000000002</v>
      </c>
      <c r="V19" s="7">
        <f t="shared" si="9"/>
        <v>21.689300000000003</v>
      </c>
      <c r="W19" s="7">
        <f t="shared" si="9"/>
        <v>21.36</v>
      </c>
      <c r="X19" s="7">
        <f t="shared" si="9"/>
        <v>21.0396</v>
      </c>
      <c r="Y19" s="7">
        <f t="shared" si="9"/>
        <v>20.7103</v>
      </c>
      <c r="Z19" s="7">
        <f t="shared" si="9"/>
        <v>20.389900000000001</v>
      </c>
      <c r="AA19" s="7">
        <f t="shared" si="9"/>
        <v>20.069500000000001</v>
      </c>
      <c r="AB19" s="7">
        <f t="shared" si="9"/>
        <v>19.740200000000002</v>
      </c>
      <c r="AC19" s="7">
        <f t="shared" si="9"/>
        <v>19.419800000000002</v>
      </c>
      <c r="AD19" s="7">
        <f t="shared" si="9"/>
        <v>19.099400000000003</v>
      </c>
      <c r="AE19" s="7">
        <f t="shared" si="9"/>
        <v>18.770099999999999</v>
      </c>
      <c r="AF19" s="7">
        <f t="shared" si="9"/>
        <v>18.4497</v>
      </c>
      <c r="AG19" s="7">
        <f t="shared" si="9"/>
        <v>18.1204</v>
      </c>
      <c r="AH19" s="7">
        <f t="shared" si="9"/>
        <v>17.8</v>
      </c>
    </row>
    <row r="20" spans="1:34" ht="17.100000000000001" customHeight="1">
      <c r="A20" s="7" t="s">
        <v>1995</v>
      </c>
      <c r="D20" s="7">
        <v>30</v>
      </c>
      <c r="E20" s="7">
        <v>30</v>
      </c>
      <c r="F20" s="7">
        <v>30</v>
      </c>
      <c r="G20" s="7">
        <v>30</v>
      </c>
      <c r="H20" s="7">
        <v>30</v>
      </c>
      <c r="I20" s="7">
        <v>30</v>
      </c>
      <c r="J20" s="7">
        <v>30</v>
      </c>
      <c r="K20" s="7">
        <v>30</v>
      </c>
      <c r="L20" s="7">
        <v>30</v>
      </c>
      <c r="M20" s="7">
        <v>30</v>
      </c>
      <c r="N20" s="7">
        <v>30</v>
      </c>
      <c r="O20" s="7">
        <v>30</v>
      </c>
      <c r="P20" s="7">
        <v>30</v>
      </c>
      <c r="Q20" s="7">
        <v>30</v>
      </c>
      <c r="R20" s="7">
        <v>30</v>
      </c>
      <c r="S20" s="7">
        <v>30</v>
      </c>
      <c r="T20" s="7">
        <v>30</v>
      </c>
      <c r="U20" s="7">
        <v>30</v>
      </c>
      <c r="V20" s="7">
        <v>30</v>
      </c>
      <c r="W20" s="7">
        <v>30</v>
      </c>
      <c r="X20" s="7">
        <v>30</v>
      </c>
      <c r="Y20" s="7">
        <v>30</v>
      </c>
      <c r="Z20" s="7">
        <v>30</v>
      </c>
      <c r="AA20" s="7">
        <v>30</v>
      </c>
      <c r="AB20" s="7">
        <v>30</v>
      </c>
      <c r="AC20" s="7">
        <v>30</v>
      </c>
      <c r="AD20" s="7">
        <v>30</v>
      </c>
      <c r="AE20" s="7">
        <v>30</v>
      </c>
      <c r="AF20" s="7">
        <v>30</v>
      </c>
      <c r="AG20" s="7">
        <v>30</v>
      </c>
      <c r="AH20" s="7">
        <v>30</v>
      </c>
    </row>
    <row r="21" spans="1:34">
      <c r="A21" s="7" t="s">
        <v>1996</v>
      </c>
      <c r="B21" s="7">
        <v>201</v>
      </c>
      <c r="D21" s="7">
        <v>28</v>
      </c>
      <c r="E21" s="7">
        <v>36</v>
      </c>
      <c r="F21" s="7">
        <v>45</v>
      </c>
      <c r="G21" s="7">
        <v>52</v>
      </c>
      <c r="H21" s="7">
        <v>60</v>
      </c>
      <c r="I21" s="7">
        <v>67</v>
      </c>
      <c r="J21" s="7">
        <v>75</v>
      </c>
      <c r="K21" s="7">
        <v>81</v>
      </c>
      <c r="L21" s="7">
        <v>88</v>
      </c>
      <c r="M21" s="7">
        <v>94</v>
      </c>
      <c r="N21" s="7">
        <v>100</v>
      </c>
      <c r="O21" s="7">
        <v>106</v>
      </c>
      <c r="P21" s="7">
        <v>111</v>
      </c>
      <c r="Q21" s="7">
        <v>116</v>
      </c>
      <c r="R21" s="7">
        <v>121</v>
      </c>
      <c r="S21" s="7">
        <v>126</v>
      </c>
      <c r="T21" s="7">
        <v>130</v>
      </c>
      <c r="U21" s="7">
        <v>134</v>
      </c>
      <c r="V21" s="7">
        <v>138</v>
      </c>
      <c r="W21" s="7">
        <v>141</v>
      </c>
      <c r="X21" s="7">
        <v>144</v>
      </c>
      <c r="Y21" s="7">
        <v>147</v>
      </c>
      <c r="Z21" s="7">
        <v>150</v>
      </c>
      <c r="AA21" s="7">
        <v>152</v>
      </c>
      <c r="AB21" s="7">
        <v>154</v>
      </c>
      <c r="AC21" s="7">
        <v>156</v>
      </c>
      <c r="AD21" s="7">
        <v>157</v>
      </c>
      <c r="AE21" s="7">
        <v>158</v>
      </c>
      <c r="AF21" s="7">
        <v>159</v>
      </c>
      <c r="AG21" s="7">
        <v>160</v>
      </c>
      <c r="AH21" s="7">
        <v>160</v>
      </c>
    </row>
    <row r="22" spans="1:34">
      <c r="A22" s="7" t="s">
        <v>1997</v>
      </c>
      <c r="B22" s="7" t="s">
        <v>46</v>
      </c>
    </row>
    <row r="23" spans="1:34">
      <c r="A23" s="7" t="s">
        <v>1998</v>
      </c>
      <c r="D23" s="7">
        <v>35.76448619</v>
      </c>
      <c r="E23" s="7">
        <v>81.74739701</v>
      </c>
      <c r="F23" s="7">
        <v>90.29</v>
      </c>
      <c r="G23" s="7">
        <v>99.793134899999998</v>
      </c>
      <c r="H23" s="7">
        <v>104.18705749999999</v>
      </c>
      <c r="I23" s="7">
        <v>108.7744459</v>
      </c>
      <c r="J23" s="7">
        <v>113.56381829999999</v>
      </c>
      <c r="K23" s="7">
        <v>118.5640684</v>
      </c>
      <c r="L23" s="7">
        <v>123.784481</v>
      </c>
      <c r="M23" s="7">
        <v>129.23474999999999</v>
      </c>
      <c r="N23" s="7">
        <v>134.92499599999999</v>
      </c>
      <c r="O23" s="7">
        <v>140.8657853</v>
      </c>
      <c r="P23" s="7">
        <v>147.06814929999999</v>
      </c>
      <c r="Q23" s="7">
        <v>153.54360539999999</v>
      </c>
      <c r="R23" s="7">
        <v>160.30417790000001</v>
      </c>
      <c r="S23" s="7">
        <v>167.36242039999999</v>
      </c>
      <c r="T23" s="7">
        <v>174.73143949999999</v>
      </c>
      <c r="U23" s="7">
        <v>182.4249188</v>
      </c>
      <c r="V23" s="7">
        <v>190.4571444</v>
      </c>
      <c r="W23" s="7">
        <v>198.8430314</v>
      </c>
      <c r="X23" s="7">
        <v>207.5981515</v>
      </c>
      <c r="Y23" s="7">
        <v>216.73876229999999</v>
      </c>
      <c r="Z23" s="7">
        <v>226.28183709999999</v>
      </c>
      <c r="AA23" s="7">
        <v>236.2450963</v>
      </c>
      <c r="AB23" s="7">
        <v>246.647041</v>
      </c>
      <c r="AC23" s="7">
        <v>257.50698649999998</v>
      </c>
      <c r="AD23" s="7">
        <v>268.84509869999999</v>
      </c>
      <c r="AE23" s="7">
        <v>280.68243150000001</v>
      </c>
      <c r="AF23" s="7">
        <v>293.04096579999998</v>
      </c>
      <c r="AG23" s="7">
        <v>305.94365010000001</v>
      </c>
      <c r="AH23" s="7">
        <v>319.41444369999999</v>
      </c>
    </row>
    <row r="24" spans="1:34">
      <c r="A24" s="7" t="s">
        <v>1999</v>
      </c>
    </row>
    <row r="25" spans="1:34">
      <c r="A25" s="7" t="s">
        <v>2000</v>
      </c>
      <c r="D25" s="7">
        <v>50</v>
      </c>
      <c r="E25" s="7">
        <f t="shared" ref="E25:AG25" si="10">D25+($AH25-$D25)/($AH$1-$D$1)</f>
        <v>56.666666666666664</v>
      </c>
      <c r="F25" s="7">
        <f t="shared" si="10"/>
        <v>63.333333333333329</v>
      </c>
      <c r="G25" s="7">
        <f t="shared" si="10"/>
        <v>70</v>
      </c>
      <c r="H25" s="7">
        <f t="shared" si="10"/>
        <v>76.666666666666671</v>
      </c>
      <c r="I25" s="7">
        <f t="shared" si="10"/>
        <v>83.333333333333343</v>
      </c>
      <c r="J25" s="7">
        <f t="shared" si="10"/>
        <v>90.000000000000014</v>
      </c>
      <c r="K25" s="7">
        <f t="shared" si="10"/>
        <v>96.666666666666686</v>
      </c>
      <c r="L25" s="7">
        <f t="shared" si="10"/>
        <v>103.33333333333336</v>
      </c>
      <c r="M25" s="7">
        <f t="shared" si="10"/>
        <v>110.00000000000003</v>
      </c>
      <c r="N25" s="7">
        <f t="shared" si="10"/>
        <v>116.6666666666667</v>
      </c>
      <c r="O25" s="7">
        <f t="shared" si="10"/>
        <v>123.33333333333337</v>
      </c>
      <c r="P25" s="7">
        <f t="shared" si="10"/>
        <v>130.00000000000003</v>
      </c>
      <c r="Q25" s="7">
        <f t="shared" si="10"/>
        <v>136.66666666666669</v>
      </c>
      <c r="R25" s="7">
        <f t="shared" si="10"/>
        <v>143.33333333333334</v>
      </c>
      <c r="S25" s="7">
        <f t="shared" si="10"/>
        <v>150</v>
      </c>
      <c r="T25" s="7">
        <f t="shared" si="10"/>
        <v>156.66666666666666</v>
      </c>
      <c r="U25" s="7">
        <f t="shared" si="10"/>
        <v>163.33333333333331</v>
      </c>
      <c r="V25" s="7">
        <f t="shared" si="10"/>
        <v>169.99999999999997</v>
      </c>
      <c r="W25" s="7">
        <f t="shared" si="10"/>
        <v>176.66666666666663</v>
      </c>
      <c r="X25" s="7">
        <f t="shared" si="10"/>
        <v>183.33333333333329</v>
      </c>
      <c r="Y25" s="7">
        <f t="shared" si="10"/>
        <v>189.99999999999994</v>
      </c>
      <c r="Z25" s="7">
        <f t="shared" si="10"/>
        <v>196.6666666666666</v>
      </c>
      <c r="AA25" s="7">
        <f t="shared" si="10"/>
        <v>203.33333333333326</v>
      </c>
      <c r="AB25" s="7">
        <f t="shared" si="10"/>
        <v>209.99999999999991</v>
      </c>
      <c r="AC25" s="7">
        <f t="shared" si="10"/>
        <v>216.66666666666657</v>
      </c>
      <c r="AD25" s="7">
        <f t="shared" si="10"/>
        <v>223.33333333333323</v>
      </c>
      <c r="AE25" s="7">
        <f t="shared" si="10"/>
        <v>229.99999999999989</v>
      </c>
      <c r="AF25" s="7">
        <f t="shared" si="10"/>
        <v>236.66666666666654</v>
      </c>
      <c r="AG25" s="7">
        <f t="shared" si="10"/>
        <v>243.3333333333332</v>
      </c>
      <c r="AH25" s="7">
        <v>250</v>
      </c>
    </row>
    <row r="26" spans="1:34">
      <c r="A26" s="7" t="s">
        <v>2001</v>
      </c>
      <c r="D26" s="7">
        <v>50</v>
      </c>
      <c r="E26" s="7">
        <f t="shared" ref="E26:AG26" si="11">D26+($AH26-$D26)/($AH$1-$D$1)</f>
        <v>54.333333333333336</v>
      </c>
      <c r="F26" s="7">
        <f t="shared" si="11"/>
        <v>58.666666666666671</v>
      </c>
      <c r="G26" s="7">
        <f t="shared" si="11"/>
        <v>63.000000000000007</v>
      </c>
      <c r="H26" s="7">
        <f t="shared" si="11"/>
        <v>67.333333333333343</v>
      </c>
      <c r="I26" s="7">
        <f t="shared" si="11"/>
        <v>71.666666666666671</v>
      </c>
      <c r="J26" s="7">
        <f t="shared" si="11"/>
        <v>76</v>
      </c>
      <c r="K26" s="7">
        <f t="shared" si="11"/>
        <v>80.333333333333329</v>
      </c>
      <c r="L26" s="7">
        <f t="shared" si="11"/>
        <v>84.666666666666657</v>
      </c>
      <c r="M26" s="7">
        <f t="shared" si="11"/>
        <v>88.999999999999986</v>
      </c>
      <c r="N26" s="7">
        <f t="shared" si="11"/>
        <v>93.333333333333314</v>
      </c>
      <c r="O26" s="7">
        <f t="shared" si="11"/>
        <v>97.666666666666643</v>
      </c>
      <c r="P26" s="7">
        <f t="shared" si="11"/>
        <v>101.99999999999997</v>
      </c>
      <c r="Q26" s="7">
        <f t="shared" si="11"/>
        <v>106.3333333333333</v>
      </c>
      <c r="R26" s="7">
        <f t="shared" si="11"/>
        <v>110.66666666666663</v>
      </c>
      <c r="S26" s="7">
        <f t="shared" si="11"/>
        <v>114.99999999999996</v>
      </c>
      <c r="T26" s="7">
        <f t="shared" si="11"/>
        <v>119.33333333333329</v>
      </c>
      <c r="U26" s="7">
        <f t="shared" si="11"/>
        <v>123.66666666666661</v>
      </c>
      <c r="V26" s="7">
        <f t="shared" si="11"/>
        <v>127.99999999999994</v>
      </c>
      <c r="W26" s="7">
        <f t="shared" si="11"/>
        <v>132.33333333333329</v>
      </c>
      <c r="X26" s="7">
        <f t="shared" si="11"/>
        <v>136.66666666666663</v>
      </c>
      <c r="Y26" s="7">
        <f t="shared" si="11"/>
        <v>140.99999999999997</v>
      </c>
      <c r="Z26" s="7">
        <f t="shared" si="11"/>
        <v>145.33333333333331</v>
      </c>
      <c r="AA26" s="7">
        <f t="shared" si="11"/>
        <v>149.66666666666666</v>
      </c>
      <c r="AB26" s="7">
        <f t="shared" si="11"/>
        <v>154</v>
      </c>
      <c r="AC26" s="7">
        <f t="shared" si="11"/>
        <v>158.33333333333334</v>
      </c>
      <c r="AD26" s="7">
        <f t="shared" si="11"/>
        <v>162.66666666666669</v>
      </c>
      <c r="AE26" s="7">
        <f t="shared" si="11"/>
        <v>167.00000000000003</v>
      </c>
      <c r="AF26" s="7">
        <f t="shared" si="11"/>
        <v>171.33333333333337</v>
      </c>
      <c r="AG26" s="7">
        <f t="shared" si="11"/>
        <v>175.66666666666671</v>
      </c>
      <c r="AH26" s="7">
        <v>180</v>
      </c>
    </row>
    <row r="27" spans="1:34">
      <c r="A27" s="7" t="s">
        <v>2002</v>
      </c>
      <c r="D27" s="7">
        <v>60</v>
      </c>
      <c r="E27" s="7">
        <v>60</v>
      </c>
      <c r="F27" s="7">
        <v>60</v>
      </c>
      <c r="G27" s="7">
        <v>60</v>
      </c>
      <c r="H27" s="7">
        <v>60</v>
      </c>
      <c r="I27" s="7">
        <v>60</v>
      </c>
      <c r="J27" s="7">
        <v>60</v>
      </c>
      <c r="K27" s="7">
        <v>60</v>
      </c>
      <c r="L27" s="7">
        <v>60</v>
      </c>
      <c r="M27" s="7">
        <v>60</v>
      </c>
      <c r="N27" s="7">
        <v>60</v>
      </c>
      <c r="O27" s="7">
        <v>60</v>
      </c>
      <c r="P27" s="7">
        <v>60</v>
      </c>
      <c r="Q27" s="7">
        <v>60</v>
      </c>
      <c r="R27" s="7">
        <v>60</v>
      </c>
      <c r="S27" s="7">
        <v>60</v>
      </c>
      <c r="T27" s="7">
        <v>60</v>
      </c>
      <c r="U27" s="7">
        <v>60</v>
      </c>
      <c r="V27" s="7">
        <v>60</v>
      </c>
      <c r="W27" s="7">
        <v>60</v>
      </c>
      <c r="X27" s="7">
        <v>60</v>
      </c>
      <c r="Y27" s="7">
        <v>60</v>
      </c>
      <c r="Z27" s="7">
        <v>60</v>
      </c>
      <c r="AA27" s="7">
        <v>60</v>
      </c>
      <c r="AB27" s="7">
        <v>60</v>
      </c>
      <c r="AC27" s="7">
        <v>60</v>
      </c>
      <c r="AD27" s="7">
        <v>60</v>
      </c>
      <c r="AE27" s="7">
        <v>60</v>
      </c>
      <c r="AF27" s="7">
        <v>60</v>
      </c>
      <c r="AG27" s="7">
        <v>60</v>
      </c>
      <c r="AH27" s="7">
        <v>60</v>
      </c>
    </row>
  </sheetData>
  <pageMargins left="0.7" right="0.7" top="0.78740157500000008" bottom="0.78740157500000008" header="0.3" footer="0.3"/>
  <pageSetup paperSize="9" firstPageNumber="4294967295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17</vt:i4>
      </vt:variant>
      <vt:variant>
        <vt:lpstr>Benannte Bereiche</vt:lpstr>
      </vt:variant>
      <vt:variant>
        <vt:i4>3</vt:i4>
      </vt:variant>
    </vt:vector>
  </HeadingPairs>
  <TitlesOfParts>
    <vt:vector size="20" baseType="lpstr">
      <vt:lpstr>Control Tab</vt:lpstr>
      <vt:lpstr>Contents</vt:lpstr>
      <vt:lpstr>General Assumptions</vt:lpstr>
      <vt:lpstr>Transport Distances</vt:lpstr>
      <vt:lpstr>Electricity Prices</vt:lpstr>
      <vt:lpstr>Commodity Prices</vt:lpstr>
      <vt:lpstr>GHG Footprint</vt:lpstr>
      <vt:lpstr>LCOH_RES</vt:lpstr>
      <vt:lpstr>LCOH_NGR</vt:lpstr>
      <vt:lpstr>Pipeline Transport</vt:lpstr>
      <vt:lpstr>Pipeline Transport_V2</vt:lpstr>
      <vt:lpstr>LH2</vt:lpstr>
      <vt:lpstr>LNH3</vt:lpstr>
      <vt:lpstr>CO2</vt:lpstr>
      <vt:lpstr>GHG intensities</vt:lpstr>
      <vt:lpstr>Reference Results</vt:lpstr>
      <vt:lpstr>Sensitivity Results</vt:lpstr>
      <vt:lpstr>LCOH_NGR!_ftnref1</vt:lpstr>
      <vt:lpstr>LCOH_NGR!_ftnref2</vt:lpstr>
      <vt:lpstr>LCOH_NGR!_ftnref3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Reuter, Jakob</cp:lastModifiedBy>
  <cp:revision>1</cp:revision>
  <dcterms:created xsi:type="dcterms:W3CDTF">2022-06-26T09:49:57Z</dcterms:created>
  <dcterms:modified xsi:type="dcterms:W3CDTF">2022-12-25T17:22:18Z</dcterms:modified>
</cp:coreProperties>
</file>