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jakob/PycharmProjects/H2_pathways_repo/data/raw/"/>
    </mc:Choice>
  </mc:AlternateContent>
  <xr:revisionPtr revIDLastSave="0" documentId="13_ncr:1_{4DE240A4-0CAA-A84A-A824-D8A5E079EECA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Control Tab" sheetId="26" r:id="rId1"/>
    <sheet name="Contents" sheetId="1" r:id="rId2"/>
    <sheet name="General Assumptions" sheetId="20" r:id="rId3"/>
    <sheet name="Transport Distances" sheetId="19" r:id="rId4"/>
    <sheet name="Electricity Prices" sheetId="3" r:id="rId5"/>
    <sheet name="Commodity Prices Reference" sheetId="25" r:id="rId6"/>
    <sheet name="GHG Footprint" sheetId="22" r:id="rId7"/>
    <sheet name="LCOH_RES" sheetId="2" r:id="rId8"/>
    <sheet name="LCOH_NGR" sheetId="4" r:id="rId9"/>
    <sheet name="Pipeline Transport" sheetId="21" r:id="rId10"/>
    <sheet name="Pipeline Transport_V2" sheetId="5" r:id="rId11"/>
    <sheet name="LH2" sheetId="14" r:id="rId12"/>
    <sheet name="LNH3" sheetId="15" r:id="rId13"/>
    <sheet name="CO2" sheetId="24" r:id="rId14"/>
    <sheet name="GHG intensities" sheetId="12" state="hidden" r:id="rId15"/>
  </sheets>
  <externalReferences>
    <externalReference r:id="rId16"/>
    <externalReference r:id="rId17"/>
  </externalReferences>
  <definedNames>
    <definedName name="_xlnm._FilterDatabase" localSheetId="4" hidden="1">'Electricity Prices'!$A$1:$AI$89</definedName>
    <definedName name="_xlnm._FilterDatabase" localSheetId="7" hidden="1">LCOH_RES!$A$1:$AF$1661</definedName>
    <definedName name="_xlnm._FilterDatabase" localSheetId="9" hidden="1">'Pipeline Transport'!$B$1:$B$91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25" l="1"/>
  <c r="Y2" i="25" s="1"/>
  <c r="Z2" i="25" s="1"/>
  <c r="AA2" i="25" s="1"/>
  <c r="AB2" i="25" s="1"/>
  <c r="AC2" i="25" s="1"/>
  <c r="AD2" i="25" s="1"/>
  <c r="AE2" i="25" s="1"/>
  <c r="AF2" i="25" s="1"/>
  <c r="N2" i="25"/>
  <c r="O2" i="25" s="1"/>
  <c r="P2" i="25" s="1"/>
  <c r="Q2" i="25" s="1"/>
  <c r="R2" i="25" s="1"/>
  <c r="S2" i="25" s="1"/>
  <c r="T2" i="25" s="1"/>
  <c r="U2" i="25" s="1"/>
  <c r="V2" i="25" s="1"/>
  <c r="I2" i="25"/>
  <c r="J2" i="25" s="1"/>
  <c r="K2" i="25" s="1"/>
  <c r="L2" i="25" s="1"/>
  <c r="AC3" i="25"/>
  <c r="AD3" i="25" s="1"/>
  <c r="AE3" i="25" s="1"/>
  <c r="AF3" i="25" s="1"/>
  <c r="X3" i="25"/>
  <c r="Y3" i="25" s="1"/>
  <c r="Z3" i="25" s="1"/>
  <c r="AA3" i="25" s="1"/>
  <c r="S3" i="25"/>
  <c r="T3" i="25" s="1"/>
  <c r="U3" i="25" s="1"/>
  <c r="V3" i="25" s="1"/>
  <c r="I3" i="25"/>
  <c r="J3" i="25" s="1"/>
  <c r="K3" i="25" s="1"/>
  <c r="L3" i="25" s="1"/>
  <c r="N3" i="25"/>
  <c r="O3" i="25" s="1"/>
  <c r="P3" i="25" s="1"/>
  <c r="Q3" i="25" s="1"/>
  <c r="B11" i="20" l="1"/>
  <c r="C24" i="5"/>
  <c r="E2" i="5" s="1"/>
  <c r="E3" i="5"/>
  <c r="B5" i="22" l="1"/>
  <c r="B33" i="22"/>
  <c r="B32" i="22"/>
  <c r="B31" i="22"/>
  <c r="B63" i="22"/>
  <c r="B61" i="22"/>
  <c r="B58" i="22"/>
  <c r="BL7" i="22"/>
  <c r="AH7" i="22"/>
  <c r="B23" i="22"/>
  <c r="B18" i="22"/>
  <c r="B19" i="22" s="1"/>
  <c r="B17" i="22"/>
  <c r="B22" i="22" s="1"/>
  <c r="B24" i="22" s="1"/>
  <c r="AI6" i="22"/>
  <c r="AJ6" i="22" s="1"/>
  <c r="AJ7" i="22" s="1"/>
  <c r="C54" i="15"/>
  <c r="C7" i="15"/>
  <c r="N101" i="15"/>
  <c r="J54" i="15"/>
  <c r="K54" i="15"/>
  <c r="L54" i="15"/>
  <c r="D54" i="15"/>
  <c r="E54" i="15"/>
  <c r="F54" i="15"/>
  <c r="G54" i="15"/>
  <c r="H54" i="15"/>
  <c r="I54" i="15"/>
  <c r="M54" i="15"/>
  <c r="N54" i="15"/>
  <c r="AH54" i="15"/>
  <c r="O53" i="15"/>
  <c r="O54" i="15" s="1"/>
  <c r="C72" i="14"/>
  <c r="N65" i="15"/>
  <c r="Y87" i="14"/>
  <c r="Z87" i="14" s="1"/>
  <c r="AA87" i="14" s="1"/>
  <c r="AB87" i="14" s="1"/>
  <c r="AC87" i="14" s="1"/>
  <c r="AD87" i="14" s="1"/>
  <c r="AE87" i="14" s="1"/>
  <c r="AF87" i="14" s="1"/>
  <c r="AG87" i="14" s="1"/>
  <c r="Y86" i="14"/>
  <c r="Z86" i="14" s="1"/>
  <c r="AA86" i="14" s="1"/>
  <c r="AB86" i="14" s="1"/>
  <c r="AC86" i="14" s="1"/>
  <c r="AD86" i="14" s="1"/>
  <c r="AE86" i="14" s="1"/>
  <c r="AF86" i="14" s="1"/>
  <c r="AG86" i="14" s="1"/>
  <c r="O87" i="14"/>
  <c r="P87" i="14" s="1"/>
  <c r="Q87" i="14" s="1"/>
  <c r="R87" i="14" s="1"/>
  <c r="S87" i="14" s="1"/>
  <c r="T87" i="14" s="1"/>
  <c r="U87" i="14" s="1"/>
  <c r="V87" i="14" s="1"/>
  <c r="W87" i="14" s="1"/>
  <c r="O86" i="14"/>
  <c r="P86" i="14" s="1"/>
  <c r="Q86" i="14" s="1"/>
  <c r="R86" i="14" s="1"/>
  <c r="S86" i="14" s="1"/>
  <c r="T86" i="14" s="1"/>
  <c r="U86" i="14" s="1"/>
  <c r="V86" i="14" s="1"/>
  <c r="W86" i="14" s="1"/>
  <c r="D33" i="14"/>
  <c r="E33" i="14"/>
  <c r="F33" i="14"/>
  <c r="G33" i="14"/>
  <c r="H33" i="14"/>
  <c r="I33" i="14"/>
  <c r="J33" i="14"/>
  <c r="K33" i="14"/>
  <c r="L33" i="14"/>
  <c r="M33" i="14"/>
  <c r="O33" i="14"/>
  <c r="P33" i="14"/>
  <c r="Q33" i="14" s="1"/>
  <c r="R33" i="14" s="1"/>
  <c r="S33" i="14" s="1"/>
  <c r="T33" i="14" s="1"/>
  <c r="U33" i="14" s="1"/>
  <c r="V33" i="14" s="1"/>
  <c r="W33" i="14" s="1"/>
  <c r="Y33" i="14"/>
  <c r="Z33" i="14" s="1"/>
  <c r="AA33" i="14" s="1"/>
  <c r="AB33" i="14" s="1"/>
  <c r="AC33" i="14" s="1"/>
  <c r="AD33" i="14" s="1"/>
  <c r="AE33" i="14" s="1"/>
  <c r="AF33" i="14" s="1"/>
  <c r="AG33" i="14" s="1"/>
  <c r="M32" i="14"/>
  <c r="D32" i="14"/>
  <c r="E32" i="14"/>
  <c r="F32" i="14"/>
  <c r="G32" i="14"/>
  <c r="H32" i="14"/>
  <c r="I32" i="14"/>
  <c r="J32" i="14"/>
  <c r="K32" i="14"/>
  <c r="L32" i="14"/>
  <c r="O32" i="14"/>
  <c r="P32" i="14" s="1"/>
  <c r="Q32" i="14" s="1"/>
  <c r="R32" i="14" s="1"/>
  <c r="S32" i="14" s="1"/>
  <c r="T32" i="14" s="1"/>
  <c r="U32" i="14" s="1"/>
  <c r="V32" i="14" s="1"/>
  <c r="W32" i="14" s="1"/>
  <c r="Y32" i="14"/>
  <c r="Z32" i="14" s="1"/>
  <c r="AA32" i="14" s="1"/>
  <c r="AB32" i="14" s="1"/>
  <c r="AC32" i="14" s="1"/>
  <c r="AD32" i="14" s="1"/>
  <c r="AE32" i="14" s="1"/>
  <c r="AF32" i="14" s="1"/>
  <c r="AG32" i="14" s="1"/>
  <c r="D35" i="14"/>
  <c r="E35" i="14"/>
  <c r="F35" i="14"/>
  <c r="G35" i="14"/>
  <c r="H35" i="14"/>
  <c r="D34" i="14"/>
  <c r="E34" i="14"/>
  <c r="F34" i="14"/>
  <c r="G34" i="14"/>
  <c r="H34" i="14"/>
  <c r="C67" i="14"/>
  <c r="N82" i="14"/>
  <c r="C93" i="14"/>
  <c r="AJ8" i="22" l="1"/>
  <c r="AJ9" i="22" s="1"/>
  <c r="AH8" i="22"/>
  <c r="AH9" i="22" s="1"/>
  <c r="BL8" i="22"/>
  <c r="BL9" i="22" s="1"/>
  <c r="AI7" i="22"/>
  <c r="AI8" i="22" s="1"/>
  <c r="AI9" i="22" s="1"/>
  <c r="AK6" i="22"/>
  <c r="AK7" i="22" s="1"/>
  <c r="AK8" i="22" s="1"/>
  <c r="AK9" i="22" s="1"/>
  <c r="P53" i="15"/>
  <c r="D118" i="14"/>
  <c r="E116" i="14"/>
  <c r="F116" i="14"/>
  <c r="G116" i="14"/>
  <c r="H116" i="14"/>
  <c r="I116" i="14"/>
  <c r="J116" i="14"/>
  <c r="K116" i="14"/>
  <c r="L116" i="14"/>
  <c r="M116" i="14"/>
  <c r="D116" i="14"/>
  <c r="Y116" i="14"/>
  <c r="Z116" i="14"/>
  <c r="AA116" i="14" s="1"/>
  <c r="AB116" i="14" s="1"/>
  <c r="AC116" i="14" s="1"/>
  <c r="AD116" i="14" s="1"/>
  <c r="AE116" i="14" s="1"/>
  <c r="AF116" i="14" s="1"/>
  <c r="AG116" i="14" s="1"/>
  <c r="O116" i="14"/>
  <c r="P116" i="14" s="1"/>
  <c r="Q116" i="14" s="1"/>
  <c r="R116" i="14" s="1"/>
  <c r="S116" i="14" s="1"/>
  <c r="T116" i="14" s="1"/>
  <c r="U116" i="14" s="1"/>
  <c r="V116" i="14" s="1"/>
  <c r="W116" i="14" s="1"/>
  <c r="E115" i="14"/>
  <c r="F115" i="14"/>
  <c r="G115" i="14"/>
  <c r="H115" i="14"/>
  <c r="I115" i="14"/>
  <c r="J115" i="14"/>
  <c r="K115" i="14"/>
  <c r="L115" i="14"/>
  <c r="M115" i="14"/>
  <c r="D115" i="14"/>
  <c r="O115" i="14"/>
  <c r="P115" i="14" s="1"/>
  <c r="Q115" i="14" s="1"/>
  <c r="R115" i="14" s="1"/>
  <c r="S115" i="14" s="1"/>
  <c r="T115" i="14" s="1"/>
  <c r="U115" i="14" s="1"/>
  <c r="V115" i="14" s="1"/>
  <c r="W115" i="14" s="1"/>
  <c r="O112" i="14"/>
  <c r="Y115" i="14"/>
  <c r="Z115" i="14" s="1"/>
  <c r="AA115" i="14" s="1"/>
  <c r="AB115" i="14" s="1"/>
  <c r="AC115" i="14" s="1"/>
  <c r="AD115" i="14" s="1"/>
  <c r="AE115" i="14" s="1"/>
  <c r="AF115" i="14" s="1"/>
  <c r="AG115" i="14" s="1"/>
  <c r="AH109" i="14"/>
  <c r="AH111" i="14" s="1"/>
  <c r="AH108" i="14"/>
  <c r="X109" i="14"/>
  <c r="X111" i="14" s="1"/>
  <c r="X108" i="14"/>
  <c r="N109" i="14"/>
  <c r="N111" i="14" s="1"/>
  <c r="N108" i="14"/>
  <c r="N110" i="14" s="1"/>
  <c r="AJ3" i="22"/>
  <c r="AK3" i="22" s="1"/>
  <c r="AL3" i="22" s="1"/>
  <c r="AM3" i="22" s="1"/>
  <c r="AN3" i="22" s="1"/>
  <c r="AO3" i="22" s="1"/>
  <c r="AP3" i="22" s="1"/>
  <c r="AQ3" i="22" s="1"/>
  <c r="AR3" i="22" s="1"/>
  <c r="AS3" i="22" s="1"/>
  <c r="AT3" i="22" s="1"/>
  <c r="AU3" i="22" s="1"/>
  <c r="AV3" i="22" s="1"/>
  <c r="AW3" i="22" s="1"/>
  <c r="AX3" i="22" s="1"/>
  <c r="AY3" i="22" s="1"/>
  <c r="AZ3" i="22" s="1"/>
  <c r="BA3" i="22" s="1"/>
  <c r="BB3" i="22" s="1"/>
  <c r="BC3" i="22" s="1"/>
  <c r="BD3" i="22" s="1"/>
  <c r="BE3" i="22" s="1"/>
  <c r="BF3" i="22" s="1"/>
  <c r="BB2" i="22"/>
  <c r="BC2" i="22" s="1"/>
  <c r="BD2" i="22" s="1"/>
  <c r="BE2" i="22" s="1"/>
  <c r="BF2" i="22" s="1"/>
  <c r="AR2" i="22"/>
  <c r="J11" i="5"/>
  <c r="B119" i="5"/>
  <c r="J10" i="5"/>
  <c r="J2" i="5" s="1"/>
  <c r="N7" i="5"/>
  <c r="I7" i="5"/>
  <c r="I2" i="5"/>
  <c r="B71" i="21"/>
  <c r="B61" i="21"/>
  <c r="C50" i="21"/>
  <c r="B44" i="21"/>
  <c r="B35" i="21"/>
  <c r="B36" i="21" s="1"/>
  <c r="B32" i="21"/>
  <c r="B39" i="21" s="1"/>
  <c r="B29" i="21"/>
  <c r="B26" i="21"/>
  <c r="B24" i="21"/>
  <c r="D12" i="21"/>
  <c r="B12" i="21"/>
  <c r="B10" i="21"/>
  <c r="D7" i="21"/>
  <c r="B7" i="21"/>
  <c r="J7" i="5" l="1"/>
  <c r="AS2" i="22"/>
  <c r="AT2" i="22" s="1"/>
  <c r="AU2" i="22" s="1"/>
  <c r="AV2" i="22" s="1"/>
  <c r="AW2" i="22" s="1"/>
  <c r="AX2" i="22" s="1"/>
  <c r="AY2" i="22" s="1"/>
  <c r="AZ2" i="22" s="1"/>
  <c r="BA2" i="22" s="1"/>
  <c r="AL6" i="22"/>
  <c r="AL7" i="22" s="1"/>
  <c r="AL8" i="22" s="1"/>
  <c r="AL9" i="22" s="1"/>
  <c r="P54" i="15"/>
  <c r="Q53" i="15"/>
  <c r="D109" i="14"/>
  <c r="D111" i="14" s="1"/>
  <c r="Y108" i="14"/>
  <c r="Z108" i="14" s="1"/>
  <c r="AA108" i="14" s="1"/>
  <c r="AB108" i="14" s="1"/>
  <c r="AC108" i="14" s="1"/>
  <c r="AD108" i="14" s="1"/>
  <c r="AE108" i="14" s="1"/>
  <c r="AF108" i="14" s="1"/>
  <c r="AG108" i="14" s="1"/>
  <c r="AG110" i="14" s="1"/>
  <c r="X110" i="14"/>
  <c r="AH110" i="14"/>
  <c r="Y109" i="14"/>
  <c r="O109" i="14"/>
  <c r="J108" i="14"/>
  <c r="J110" i="14" s="1"/>
  <c r="K109" i="14"/>
  <c r="K111" i="14" s="1"/>
  <c r="I108" i="14"/>
  <c r="I110" i="14" s="1"/>
  <c r="J109" i="14"/>
  <c r="J111" i="14" s="1"/>
  <c r="F109" i="14"/>
  <c r="F111" i="14" s="1"/>
  <c r="H108" i="14"/>
  <c r="H110" i="14" s="1"/>
  <c r="G109" i="14"/>
  <c r="G111" i="14" s="1"/>
  <c r="M108" i="14"/>
  <c r="M110" i="14" s="1"/>
  <c r="E108" i="14"/>
  <c r="E110" i="14" s="1"/>
  <c r="L108" i="14"/>
  <c r="L110" i="14" s="1"/>
  <c r="M109" i="14"/>
  <c r="M111" i="14" s="1"/>
  <c r="E109" i="14"/>
  <c r="E111" i="14" s="1"/>
  <c r="I109" i="14"/>
  <c r="I111" i="14" s="1"/>
  <c r="G108" i="14"/>
  <c r="G110" i="14" s="1"/>
  <c r="H109" i="14"/>
  <c r="H111" i="14" s="1"/>
  <c r="F108" i="14"/>
  <c r="F110" i="14" s="1"/>
  <c r="D108" i="14"/>
  <c r="D110" i="14" s="1"/>
  <c r="K108" i="14"/>
  <c r="K110" i="14" s="1"/>
  <c r="O108" i="14"/>
  <c r="L109" i="14"/>
  <c r="L111" i="14" s="1"/>
  <c r="AJ2" i="22"/>
  <c r="AK2" i="22" s="1"/>
  <c r="AL2" i="22" s="1"/>
  <c r="AM2" i="22" s="1"/>
  <c r="AN2" i="22" s="1"/>
  <c r="AO2" i="22" s="1"/>
  <c r="AP2" i="22" s="1"/>
  <c r="AQ2" i="22" s="1"/>
  <c r="D36" i="21"/>
  <c r="D26" i="21"/>
  <c r="Y110" i="14" l="1"/>
  <c r="Z110" i="14"/>
  <c r="AE110" i="14"/>
  <c r="AD110" i="14"/>
  <c r="AM6" i="22"/>
  <c r="AM7" i="22" s="1"/>
  <c r="AM8" i="22" s="1"/>
  <c r="AM9" i="22" s="1"/>
  <c r="Q54" i="15"/>
  <c r="R53" i="15"/>
  <c r="AF110" i="14"/>
  <c r="AA110" i="14"/>
  <c r="AC110" i="14"/>
  <c r="AB110" i="14"/>
  <c r="P108" i="14"/>
  <c r="O110" i="14"/>
  <c r="P109" i="14"/>
  <c r="O111" i="14"/>
  <c r="Z109" i="14"/>
  <c r="Y111" i="14"/>
  <c r="B19" i="5"/>
  <c r="B17" i="5"/>
  <c r="B14" i="5"/>
  <c r="AN6" i="22" l="1"/>
  <c r="AN7" i="22" s="1"/>
  <c r="AN8" i="22" s="1"/>
  <c r="AN9" i="22" s="1"/>
  <c r="S53" i="15"/>
  <c r="R54" i="15"/>
  <c r="AA109" i="14"/>
  <c r="Z111" i="14"/>
  <c r="Q109" i="14"/>
  <c r="P111" i="14"/>
  <c r="Q108" i="14"/>
  <c r="P110" i="14"/>
  <c r="D106" i="15"/>
  <c r="E106" i="15"/>
  <c r="F106" i="15"/>
  <c r="G106" i="15"/>
  <c r="H106" i="15"/>
  <c r="I106" i="15"/>
  <c r="J106" i="15"/>
  <c r="K106" i="15"/>
  <c r="L106" i="15"/>
  <c r="M106" i="15"/>
  <c r="D107" i="15"/>
  <c r="E107" i="15"/>
  <c r="F107" i="15"/>
  <c r="G107" i="15"/>
  <c r="H107" i="15"/>
  <c r="I107" i="15"/>
  <c r="J107" i="15"/>
  <c r="K107" i="15"/>
  <c r="L107" i="15"/>
  <c r="M107" i="15"/>
  <c r="D108" i="15"/>
  <c r="E108" i="15"/>
  <c r="F108" i="15"/>
  <c r="G108" i="15"/>
  <c r="H108" i="15"/>
  <c r="I108" i="15"/>
  <c r="J108" i="15"/>
  <c r="K108" i="15"/>
  <c r="L108" i="15"/>
  <c r="M108" i="15"/>
  <c r="D109" i="15"/>
  <c r="E109" i="15"/>
  <c r="F109" i="15"/>
  <c r="G109" i="15"/>
  <c r="H109" i="15"/>
  <c r="I109" i="15"/>
  <c r="J109" i="15"/>
  <c r="K109" i="15"/>
  <c r="L109" i="15"/>
  <c r="M109" i="15"/>
  <c r="O106" i="15"/>
  <c r="P106" i="15" s="1"/>
  <c r="Q106" i="15" s="1"/>
  <c r="R106" i="15" s="1"/>
  <c r="S106" i="15" s="1"/>
  <c r="T106" i="15" s="1"/>
  <c r="U106" i="15" s="1"/>
  <c r="V106" i="15" s="1"/>
  <c r="W106" i="15" s="1"/>
  <c r="O107" i="15"/>
  <c r="P107" i="15" s="1"/>
  <c r="Q107" i="15" s="1"/>
  <c r="R107" i="15" s="1"/>
  <c r="S107" i="15" s="1"/>
  <c r="T107" i="15" s="1"/>
  <c r="U107" i="15" s="1"/>
  <c r="V107" i="15" s="1"/>
  <c r="W107" i="15" s="1"/>
  <c r="O108" i="15"/>
  <c r="P108" i="15" s="1"/>
  <c r="Q108" i="15" s="1"/>
  <c r="R108" i="15" s="1"/>
  <c r="S108" i="15" s="1"/>
  <c r="T108" i="15" s="1"/>
  <c r="U108" i="15" s="1"/>
  <c r="V108" i="15" s="1"/>
  <c r="W108" i="15" s="1"/>
  <c r="O109" i="15"/>
  <c r="P109" i="15" s="1"/>
  <c r="Q109" i="15" s="1"/>
  <c r="R109" i="15" s="1"/>
  <c r="S109" i="15" s="1"/>
  <c r="T109" i="15" s="1"/>
  <c r="U109" i="15" s="1"/>
  <c r="V109" i="15" s="1"/>
  <c r="W109" i="15" s="1"/>
  <c r="Y106" i="15"/>
  <c r="Z106" i="15" s="1"/>
  <c r="AA106" i="15" s="1"/>
  <c r="AB106" i="15" s="1"/>
  <c r="AC106" i="15" s="1"/>
  <c r="AD106" i="15" s="1"/>
  <c r="AE106" i="15" s="1"/>
  <c r="AF106" i="15" s="1"/>
  <c r="AG106" i="15" s="1"/>
  <c r="Y107" i="15"/>
  <c r="Z107" i="15" s="1"/>
  <c r="AA107" i="15" s="1"/>
  <c r="AB107" i="15" s="1"/>
  <c r="AC107" i="15" s="1"/>
  <c r="AD107" i="15" s="1"/>
  <c r="AE107" i="15" s="1"/>
  <c r="AF107" i="15" s="1"/>
  <c r="AG107" i="15" s="1"/>
  <c r="Y108" i="15"/>
  <c r="Z108" i="15" s="1"/>
  <c r="AA108" i="15" s="1"/>
  <c r="AB108" i="15" s="1"/>
  <c r="AC108" i="15" s="1"/>
  <c r="AD108" i="15" s="1"/>
  <c r="AE108" i="15" s="1"/>
  <c r="AF108" i="15" s="1"/>
  <c r="AG108" i="15" s="1"/>
  <c r="Y109" i="15"/>
  <c r="Z109" i="15" s="1"/>
  <c r="AA109" i="15" s="1"/>
  <c r="AB109" i="15" s="1"/>
  <c r="AC109" i="15" s="1"/>
  <c r="AD109" i="15" s="1"/>
  <c r="AE109" i="15" s="1"/>
  <c r="AF109" i="15" s="1"/>
  <c r="AG109" i="15" s="1"/>
  <c r="AH102" i="15"/>
  <c r="AH104" i="15" s="1"/>
  <c r="AH101" i="15"/>
  <c r="AH103" i="15" s="1"/>
  <c r="X102" i="15"/>
  <c r="X104" i="15" s="1"/>
  <c r="X101" i="15"/>
  <c r="X103" i="15" s="1"/>
  <c r="N102" i="15"/>
  <c r="N104" i="15" s="1"/>
  <c r="N103" i="15"/>
  <c r="AH76" i="15"/>
  <c r="AH77" i="15" s="1"/>
  <c r="AG76" i="15"/>
  <c r="AG77" i="15" s="1"/>
  <c r="AF76" i="15"/>
  <c r="AF77" i="15" s="1"/>
  <c r="AE76" i="15"/>
  <c r="AE77" i="15" s="1"/>
  <c r="AD76" i="15"/>
  <c r="AD77" i="15" s="1"/>
  <c r="AC76" i="15"/>
  <c r="AC77" i="15" s="1"/>
  <c r="AB76" i="15"/>
  <c r="AB77" i="15" s="1"/>
  <c r="AA76" i="15"/>
  <c r="AA77" i="15" s="1"/>
  <c r="Z76" i="15"/>
  <c r="Z77" i="15" s="1"/>
  <c r="Y76" i="15"/>
  <c r="Y77" i="15" s="1"/>
  <c r="X76" i="15"/>
  <c r="X77" i="15" s="1"/>
  <c r="W76" i="15"/>
  <c r="W77" i="15" s="1"/>
  <c r="V76" i="15"/>
  <c r="V77" i="15" s="1"/>
  <c r="U76" i="15"/>
  <c r="U77" i="15" s="1"/>
  <c r="T76" i="15"/>
  <c r="T77" i="15" s="1"/>
  <c r="S76" i="15"/>
  <c r="S77" i="15" s="1"/>
  <c r="R76" i="15"/>
  <c r="R77" i="15" s="1"/>
  <c r="Q76" i="15"/>
  <c r="Q77" i="15" s="1"/>
  <c r="P76" i="15"/>
  <c r="P77" i="15" s="1"/>
  <c r="O76" i="15"/>
  <c r="O77" i="15" s="1"/>
  <c r="N76" i="15"/>
  <c r="N77" i="15" s="1"/>
  <c r="M76" i="15"/>
  <c r="M77" i="15" s="1"/>
  <c r="L76" i="15"/>
  <c r="L77" i="15" s="1"/>
  <c r="K76" i="15"/>
  <c r="K77" i="15" s="1"/>
  <c r="J76" i="15"/>
  <c r="J77" i="15" s="1"/>
  <c r="I76" i="15"/>
  <c r="I77" i="15" s="1"/>
  <c r="H76" i="15"/>
  <c r="H77" i="15" s="1"/>
  <c r="G76" i="15"/>
  <c r="G77" i="15" s="1"/>
  <c r="F76" i="15"/>
  <c r="F77" i="15" s="1"/>
  <c r="E76" i="15"/>
  <c r="E77" i="15" s="1"/>
  <c r="D76" i="15"/>
  <c r="D77" i="15" s="1"/>
  <c r="C76" i="15"/>
  <c r="C77" i="15" s="1"/>
  <c r="X65" i="15"/>
  <c r="X67" i="15" s="1"/>
  <c r="AH65" i="15"/>
  <c r="AH67" i="15" s="1"/>
  <c r="X66" i="15"/>
  <c r="X68" i="15" s="1"/>
  <c r="AH66" i="15"/>
  <c r="AH68" i="15" s="1"/>
  <c r="N66" i="15"/>
  <c r="D35" i="15"/>
  <c r="D36" i="15" s="1"/>
  <c r="C35" i="15"/>
  <c r="C36" i="15" s="1"/>
  <c r="E35" i="15"/>
  <c r="E36" i="15" s="1"/>
  <c r="F35" i="15"/>
  <c r="F36" i="15" s="1"/>
  <c r="G35" i="15"/>
  <c r="G36" i="15" s="1"/>
  <c r="H35" i="15"/>
  <c r="H36" i="15" s="1"/>
  <c r="I35" i="15"/>
  <c r="I36" i="15" s="1"/>
  <c r="J35" i="15"/>
  <c r="J36" i="15" s="1"/>
  <c r="K35" i="15"/>
  <c r="K36" i="15" s="1"/>
  <c r="L35" i="15"/>
  <c r="L36" i="15" s="1"/>
  <c r="M35" i="15"/>
  <c r="M36" i="15" s="1"/>
  <c r="N35" i="15"/>
  <c r="N36" i="15" s="1"/>
  <c r="O35" i="15"/>
  <c r="O36" i="15" s="1"/>
  <c r="P35" i="15"/>
  <c r="P36" i="15" s="1"/>
  <c r="Q35" i="15"/>
  <c r="Q36" i="15" s="1"/>
  <c r="R35" i="15"/>
  <c r="R36" i="15" s="1"/>
  <c r="S35" i="15"/>
  <c r="S36" i="15" s="1"/>
  <c r="T35" i="15"/>
  <c r="T36" i="15" s="1"/>
  <c r="U35" i="15"/>
  <c r="U36" i="15" s="1"/>
  <c r="V35" i="15"/>
  <c r="V36" i="15" s="1"/>
  <c r="W35" i="15"/>
  <c r="W36" i="15" s="1"/>
  <c r="X35" i="15"/>
  <c r="X36" i="15" s="1"/>
  <c r="Y35" i="15"/>
  <c r="Y36" i="15" s="1"/>
  <c r="Z35" i="15"/>
  <c r="Z36" i="15" s="1"/>
  <c r="AA35" i="15"/>
  <c r="AA36" i="15" s="1"/>
  <c r="AB35" i="15"/>
  <c r="AB36" i="15" s="1"/>
  <c r="AC35" i="15"/>
  <c r="AC36" i="15" s="1"/>
  <c r="AD35" i="15"/>
  <c r="AD36" i="15" s="1"/>
  <c r="AE35" i="15"/>
  <c r="AE36" i="15" s="1"/>
  <c r="AF35" i="15"/>
  <c r="AF36" i="15" s="1"/>
  <c r="AG35" i="15"/>
  <c r="AG36" i="15" s="1"/>
  <c r="AH35" i="15"/>
  <c r="AH36" i="15" s="1"/>
  <c r="AF119" i="14"/>
  <c r="AG119" i="14"/>
  <c r="AH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D119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AO6" i="22" l="1"/>
  <c r="AO7" i="22" s="1"/>
  <c r="AO8" i="22" s="1"/>
  <c r="AO9" i="22" s="1"/>
  <c r="T53" i="15"/>
  <c r="S54" i="15"/>
  <c r="R108" i="14"/>
  <c r="Q110" i="14"/>
  <c r="R109" i="14"/>
  <c r="Q111" i="14"/>
  <c r="AB109" i="14"/>
  <c r="AA111" i="14"/>
  <c r="L101" i="15"/>
  <c r="L103" i="15" s="1"/>
  <c r="F101" i="15"/>
  <c r="F103" i="15" s="1"/>
  <c r="Y101" i="15"/>
  <c r="I65" i="15"/>
  <c r="I67" i="15" s="1"/>
  <c r="M101" i="15"/>
  <c r="M103" i="15" s="1"/>
  <c r="F102" i="15"/>
  <c r="F104" i="15" s="1"/>
  <c r="Y102" i="15"/>
  <c r="E101" i="15"/>
  <c r="E103" i="15" s="1"/>
  <c r="H102" i="15"/>
  <c r="H104" i="15" s="1"/>
  <c r="D101" i="15"/>
  <c r="D103" i="15" s="1"/>
  <c r="G102" i="15"/>
  <c r="G104" i="15" s="1"/>
  <c r="K101" i="15"/>
  <c r="K103" i="15" s="1"/>
  <c r="M102" i="15"/>
  <c r="M104" i="15" s="1"/>
  <c r="E102" i="15"/>
  <c r="E104" i="15" s="1"/>
  <c r="J101" i="15"/>
  <c r="J103" i="15" s="1"/>
  <c r="L102" i="15"/>
  <c r="L104" i="15" s="1"/>
  <c r="D102" i="15"/>
  <c r="D104" i="15" s="1"/>
  <c r="I101" i="15"/>
  <c r="I103" i="15" s="1"/>
  <c r="K102" i="15"/>
  <c r="K104" i="15" s="1"/>
  <c r="O101" i="15"/>
  <c r="H101" i="15"/>
  <c r="H103" i="15" s="1"/>
  <c r="J102" i="15"/>
  <c r="J104" i="15" s="1"/>
  <c r="G101" i="15"/>
  <c r="G103" i="15" s="1"/>
  <c r="I102" i="15"/>
  <c r="I104" i="15" s="1"/>
  <c r="O102" i="15"/>
  <c r="H65" i="15"/>
  <c r="H67" i="15" s="1"/>
  <c r="H66" i="15"/>
  <c r="H68" i="15" s="1"/>
  <c r="K65" i="15"/>
  <c r="K67" i="15" s="1"/>
  <c r="N68" i="15"/>
  <c r="Y66" i="15"/>
  <c r="N67" i="15"/>
  <c r="O65" i="15"/>
  <c r="G66" i="15"/>
  <c r="G68" i="15" s="1"/>
  <c r="M65" i="15"/>
  <c r="M67" i="15" s="1"/>
  <c r="F66" i="15"/>
  <c r="F68" i="15" s="1"/>
  <c r="G65" i="15"/>
  <c r="G67" i="15" s="1"/>
  <c r="M66" i="15"/>
  <c r="M68" i="15" s="1"/>
  <c r="E66" i="15"/>
  <c r="E68" i="15" s="1"/>
  <c r="F65" i="15"/>
  <c r="F67" i="15" s="1"/>
  <c r="L66" i="15"/>
  <c r="L68" i="15" s="1"/>
  <c r="D66" i="15"/>
  <c r="D68" i="15" s="1"/>
  <c r="E65" i="15"/>
  <c r="E67" i="15" s="1"/>
  <c r="K66" i="15"/>
  <c r="K68" i="15" s="1"/>
  <c r="L65" i="15"/>
  <c r="L67" i="15" s="1"/>
  <c r="D65" i="15"/>
  <c r="D67" i="15" s="1"/>
  <c r="Y65" i="15"/>
  <c r="O66" i="15"/>
  <c r="I66" i="15"/>
  <c r="I68" i="15" s="1"/>
  <c r="J65" i="15"/>
  <c r="J67" i="15" s="1"/>
  <c r="J66" i="15"/>
  <c r="J68" i="15" s="1"/>
  <c r="AP6" i="22" l="1"/>
  <c r="AP7" i="22" s="1"/>
  <c r="AP8" i="22" s="1"/>
  <c r="AP9" i="22" s="1"/>
  <c r="U53" i="15"/>
  <c r="T54" i="15"/>
  <c r="AC109" i="14"/>
  <c r="AB111" i="14"/>
  <c r="S109" i="14"/>
  <c r="R111" i="14"/>
  <c r="S108" i="14"/>
  <c r="R110" i="14"/>
  <c r="P102" i="15"/>
  <c r="O104" i="15"/>
  <c r="P101" i="15"/>
  <c r="O103" i="15"/>
  <c r="Z101" i="15"/>
  <c r="Y103" i="15"/>
  <c r="Z102" i="15"/>
  <c r="Y104" i="15"/>
  <c r="P65" i="15"/>
  <c r="O67" i="15"/>
  <c r="P66" i="15"/>
  <c r="O68" i="15"/>
  <c r="Z65" i="15"/>
  <c r="Y67" i="15"/>
  <c r="Z66" i="15"/>
  <c r="Y68" i="15"/>
  <c r="AQ6" i="22" l="1"/>
  <c r="AQ7" i="22" s="1"/>
  <c r="AQ8" i="22" s="1"/>
  <c r="AQ9" i="22" s="1"/>
  <c r="U54" i="15"/>
  <c r="V53" i="15"/>
  <c r="T108" i="14"/>
  <c r="S110" i="14"/>
  <c r="T109" i="14"/>
  <c r="S111" i="14"/>
  <c r="AD109" i="14"/>
  <c r="AC111" i="14"/>
  <c r="AA102" i="15"/>
  <c r="Z104" i="15"/>
  <c r="Q101" i="15"/>
  <c r="P103" i="15"/>
  <c r="AA101" i="15"/>
  <c r="Z103" i="15"/>
  <c r="Q102" i="15"/>
  <c r="P104" i="15"/>
  <c r="AA66" i="15"/>
  <c r="Z68" i="15"/>
  <c r="AA65" i="15"/>
  <c r="Z67" i="15"/>
  <c r="Q66" i="15"/>
  <c r="P68" i="15"/>
  <c r="Q65" i="15"/>
  <c r="P67" i="15"/>
  <c r="AR6" i="22" l="1"/>
  <c r="AR7" i="22" s="1"/>
  <c r="AR8" i="22" s="1"/>
  <c r="AR9" i="22" s="1"/>
  <c r="V54" i="15"/>
  <c r="W53" i="15"/>
  <c r="AE109" i="14"/>
  <c r="AD111" i="14"/>
  <c r="U109" i="14"/>
  <c r="T111" i="14"/>
  <c r="U108" i="14"/>
  <c r="T110" i="14"/>
  <c r="R102" i="15"/>
  <c r="Q104" i="15"/>
  <c r="AB101" i="15"/>
  <c r="AA103" i="15"/>
  <c r="R101" i="15"/>
  <c r="Q103" i="15"/>
  <c r="AB102" i="15"/>
  <c r="AA104" i="15"/>
  <c r="R65" i="15"/>
  <c r="Q67" i="15"/>
  <c r="R66" i="15"/>
  <c r="Q68" i="15"/>
  <c r="AB65" i="15"/>
  <c r="AA67" i="15"/>
  <c r="AB66" i="15"/>
  <c r="AA68" i="15"/>
  <c r="AS6" i="22" l="1"/>
  <c r="AS7" i="22" s="1"/>
  <c r="AS8" i="22" s="1"/>
  <c r="AS9" i="22" s="1"/>
  <c r="W54" i="15"/>
  <c r="X53" i="15"/>
  <c r="V108" i="14"/>
  <c r="U110" i="14"/>
  <c r="V109" i="14"/>
  <c r="U111" i="14"/>
  <c r="AF109" i="14"/>
  <c r="AE111" i="14"/>
  <c r="AC102" i="15"/>
  <c r="AB104" i="15"/>
  <c r="S101" i="15"/>
  <c r="R103" i="15"/>
  <c r="AC101" i="15"/>
  <c r="AB103" i="15"/>
  <c r="S102" i="15"/>
  <c r="R104" i="15"/>
  <c r="AC66" i="15"/>
  <c r="AB68" i="15"/>
  <c r="AC65" i="15"/>
  <c r="AB67" i="15"/>
  <c r="S66" i="15"/>
  <c r="R68" i="15"/>
  <c r="S65" i="15"/>
  <c r="R67" i="15"/>
  <c r="AT6" i="22" l="1"/>
  <c r="AT7" i="22" s="1"/>
  <c r="AT8" i="22" s="1"/>
  <c r="AT9" i="22" s="1"/>
  <c r="Y53" i="15"/>
  <c r="X54" i="15"/>
  <c r="AG109" i="14"/>
  <c r="AG111" i="14" s="1"/>
  <c r="AF111" i="14"/>
  <c r="W109" i="14"/>
  <c r="W111" i="14" s="1"/>
  <c r="V111" i="14"/>
  <c r="W108" i="14"/>
  <c r="W110" i="14" s="1"/>
  <c r="V110" i="14"/>
  <c r="T102" i="15"/>
  <c r="S104" i="15"/>
  <c r="AD101" i="15"/>
  <c r="AC103" i="15"/>
  <c r="T101" i="15"/>
  <c r="S103" i="15"/>
  <c r="AD102" i="15"/>
  <c r="AC104" i="15"/>
  <c r="T65" i="15"/>
  <c r="S67" i="15"/>
  <c r="T66" i="15"/>
  <c r="S68" i="15"/>
  <c r="AD65" i="15"/>
  <c r="AC67" i="15"/>
  <c r="AD66" i="15"/>
  <c r="AC68" i="15"/>
  <c r="AU6" i="22" l="1"/>
  <c r="AU7" i="22" s="1"/>
  <c r="AU8" i="22" s="1"/>
  <c r="AU9" i="22" s="1"/>
  <c r="Z53" i="15"/>
  <c r="Y54" i="15"/>
  <c r="AE102" i="15"/>
  <c r="AD104" i="15"/>
  <c r="AE101" i="15"/>
  <c r="AD103" i="15"/>
  <c r="U101" i="15"/>
  <c r="T103" i="15"/>
  <c r="U102" i="15"/>
  <c r="T104" i="15"/>
  <c r="AE66" i="15"/>
  <c r="AD68" i="15"/>
  <c r="AE65" i="15"/>
  <c r="AD67" i="15"/>
  <c r="U66" i="15"/>
  <c r="T68" i="15"/>
  <c r="U65" i="15"/>
  <c r="T67" i="15"/>
  <c r="AV6" i="22" l="1"/>
  <c r="AV7" i="22" s="1"/>
  <c r="AV8" i="22" s="1"/>
  <c r="AV9" i="22" s="1"/>
  <c r="AA53" i="15"/>
  <c r="Z54" i="15"/>
  <c r="V102" i="15"/>
  <c r="U104" i="15"/>
  <c r="V101" i="15"/>
  <c r="U103" i="15"/>
  <c r="AF101" i="15"/>
  <c r="AE103" i="15"/>
  <c r="AF102" i="15"/>
  <c r="AE104" i="15"/>
  <c r="V65" i="15"/>
  <c r="U67" i="15"/>
  <c r="V66" i="15"/>
  <c r="U68" i="15"/>
  <c r="AF65" i="15"/>
  <c r="AE67" i="15"/>
  <c r="AF66" i="15"/>
  <c r="AE68" i="15"/>
  <c r="AW6" i="22" l="1"/>
  <c r="AW7" i="22" s="1"/>
  <c r="AW8" i="22" s="1"/>
  <c r="AW9" i="22" s="1"/>
  <c r="AB53" i="15"/>
  <c r="AA54" i="15"/>
  <c r="AG102" i="15"/>
  <c r="AG104" i="15" s="1"/>
  <c r="AF104" i="15"/>
  <c r="AG101" i="15"/>
  <c r="AG103" i="15" s="1"/>
  <c r="AF103" i="15"/>
  <c r="W101" i="15"/>
  <c r="W103" i="15" s="1"/>
  <c r="V103" i="15"/>
  <c r="W102" i="15"/>
  <c r="W104" i="15" s="1"/>
  <c r="V104" i="15"/>
  <c r="AG66" i="15"/>
  <c r="AG68" i="15" s="1"/>
  <c r="AF68" i="15"/>
  <c r="AG65" i="15"/>
  <c r="AG67" i="15" s="1"/>
  <c r="AF67" i="15"/>
  <c r="W66" i="15"/>
  <c r="W68" i="15" s="1"/>
  <c r="V68" i="15"/>
  <c r="W65" i="15"/>
  <c r="W67" i="15" s="1"/>
  <c r="V67" i="15"/>
  <c r="AX6" i="22" l="1"/>
  <c r="AX7" i="22" s="1"/>
  <c r="AX8" i="22" s="1"/>
  <c r="AX9" i="22" s="1"/>
  <c r="AC53" i="15"/>
  <c r="AB54" i="15"/>
  <c r="Y29" i="15"/>
  <c r="Z29" i="15" s="1"/>
  <c r="AA29" i="15" s="1"/>
  <c r="AB29" i="15" s="1"/>
  <c r="AC29" i="15" s="1"/>
  <c r="AD29" i="15" s="1"/>
  <c r="AE29" i="15" s="1"/>
  <c r="AF29" i="15" s="1"/>
  <c r="AG29" i="15" s="1"/>
  <c r="O29" i="15"/>
  <c r="P29" i="15" s="1"/>
  <c r="Q29" i="15" s="1"/>
  <c r="R29" i="15" s="1"/>
  <c r="S29" i="15" s="1"/>
  <c r="T29" i="15" s="1"/>
  <c r="U29" i="15" s="1"/>
  <c r="V29" i="15" s="1"/>
  <c r="W29" i="15" s="1"/>
  <c r="N20" i="15"/>
  <c r="X20" i="15"/>
  <c r="AH20" i="15"/>
  <c r="AH22" i="15" s="1"/>
  <c r="AH26" i="15" s="1"/>
  <c r="AH19" i="15"/>
  <c r="AH21" i="15" s="1"/>
  <c r="AH25" i="15" s="1"/>
  <c r="X19" i="15"/>
  <c r="X21" i="15" s="1"/>
  <c r="X25" i="15" s="1"/>
  <c r="N19" i="15"/>
  <c r="C85" i="15"/>
  <c r="C43" i="15"/>
  <c r="C38" i="15"/>
  <c r="AY6" i="22" l="1"/>
  <c r="AY7" i="22" s="1"/>
  <c r="AY8" i="22" s="1"/>
  <c r="AY9" i="22" s="1"/>
  <c r="AD53" i="15"/>
  <c r="AC54" i="15"/>
  <c r="N21" i="15"/>
  <c r="N25" i="15" s="1"/>
  <c r="H20" i="15"/>
  <c r="L19" i="15"/>
  <c r="I20" i="15"/>
  <c r="F20" i="15"/>
  <c r="E20" i="15"/>
  <c r="N22" i="15"/>
  <c r="N26" i="15" s="1"/>
  <c r="O20" i="15"/>
  <c r="P20" i="15" s="1"/>
  <c r="Q20" i="15" s="1"/>
  <c r="R20" i="15" s="1"/>
  <c r="S20" i="15" s="1"/>
  <c r="T20" i="15" s="1"/>
  <c r="U20" i="15" s="1"/>
  <c r="V20" i="15" s="1"/>
  <c r="W20" i="15" s="1"/>
  <c r="D20" i="15"/>
  <c r="X22" i="15"/>
  <c r="X26" i="15" s="1"/>
  <c r="L20" i="15"/>
  <c r="J20" i="15"/>
  <c r="M19" i="15"/>
  <c r="M20" i="15"/>
  <c r="K19" i="15"/>
  <c r="K20" i="15"/>
  <c r="J19" i="15"/>
  <c r="H19" i="15"/>
  <c r="G19" i="15"/>
  <c r="D19" i="15"/>
  <c r="G20" i="15"/>
  <c r="E19" i="15"/>
  <c r="I19" i="15"/>
  <c r="F19" i="15"/>
  <c r="Y21" i="15"/>
  <c r="Y19" i="15"/>
  <c r="Z19" i="15" s="1"/>
  <c r="AA19" i="15" s="1"/>
  <c r="AB19" i="15" s="1"/>
  <c r="AC19" i="15" s="1"/>
  <c r="AD19" i="15" s="1"/>
  <c r="AE19" i="15" s="1"/>
  <c r="AF19" i="15" s="1"/>
  <c r="AG19" i="15" s="1"/>
  <c r="O19" i="15"/>
  <c r="P19" i="15" s="1"/>
  <c r="Y20" i="15"/>
  <c r="Z20" i="15" s="1"/>
  <c r="AA20" i="15" s="1"/>
  <c r="AB20" i="15" s="1"/>
  <c r="AC20" i="15" s="1"/>
  <c r="AD20" i="15" s="1"/>
  <c r="AE20" i="15" s="1"/>
  <c r="AF20" i="15" s="1"/>
  <c r="AG20" i="15" s="1"/>
  <c r="AZ6" i="22" l="1"/>
  <c r="AZ7" i="22" s="1"/>
  <c r="AZ8" i="22" s="1"/>
  <c r="AZ9" i="22" s="1"/>
  <c r="AE53" i="15"/>
  <c r="AD54" i="15"/>
  <c r="Y22" i="15"/>
  <c r="Y26" i="15" s="1"/>
  <c r="Z21" i="15"/>
  <c r="Y25" i="15"/>
  <c r="H22" i="15"/>
  <c r="H26" i="15" s="1"/>
  <c r="F22" i="15"/>
  <c r="F26" i="15" s="1"/>
  <c r="J22" i="15"/>
  <c r="J26" i="15" s="1"/>
  <c r="K22" i="15"/>
  <c r="K26" i="15" s="1"/>
  <c r="L22" i="15"/>
  <c r="L26" i="15" s="1"/>
  <c r="I22" i="15"/>
  <c r="I26" i="15" s="1"/>
  <c r="D22" i="15"/>
  <c r="D26" i="15" s="1"/>
  <c r="G22" i="15"/>
  <c r="G26" i="15" s="1"/>
  <c r="O22" i="15"/>
  <c r="O26" i="15" s="1"/>
  <c r="E22" i="15"/>
  <c r="E26" i="15" s="1"/>
  <c r="M22" i="15"/>
  <c r="M26" i="15" s="1"/>
  <c r="J21" i="15"/>
  <c r="J25" i="15" s="1"/>
  <c r="D21" i="15"/>
  <c r="D25" i="15" s="1"/>
  <c r="O21" i="15"/>
  <c r="M21" i="15"/>
  <c r="M25" i="15" s="1"/>
  <c r="F21" i="15"/>
  <c r="F25" i="15" s="1"/>
  <c r="K21" i="15"/>
  <c r="K25" i="15" s="1"/>
  <c r="L21" i="15"/>
  <c r="L25" i="15" s="1"/>
  <c r="E21" i="15"/>
  <c r="E25" i="15" s="1"/>
  <c r="G21" i="15"/>
  <c r="G25" i="15" s="1"/>
  <c r="H21" i="15"/>
  <c r="H25" i="15" s="1"/>
  <c r="I21" i="15"/>
  <c r="I25" i="15" s="1"/>
  <c r="E25" i="4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E24" i="4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D18" i="4"/>
  <c r="AH6" i="4"/>
  <c r="AH7" i="4" s="1"/>
  <c r="N6" i="4"/>
  <c r="N7" i="4" s="1"/>
  <c r="C6" i="4"/>
  <c r="D6" i="4" s="1"/>
  <c r="D7" i="4" s="1"/>
  <c r="D5" i="4"/>
  <c r="AH5" i="4"/>
  <c r="N5" i="4"/>
  <c r="C94" i="14"/>
  <c r="C95" i="14" s="1"/>
  <c r="D95" i="14" s="1"/>
  <c r="N84" i="14"/>
  <c r="X82" i="14"/>
  <c r="X83" i="14"/>
  <c r="X85" i="14" s="1"/>
  <c r="AH82" i="14"/>
  <c r="AH84" i="14" s="1"/>
  <c r="AH83" i="14"/>
  <c r="AH85" i="14" s="1"/>
  <c r="N83" i="14"/>
  <c r="N85" i="14" s="1"/>
  <c r="C61" i="14"/>
  <c r="C52" i="14"/>
  <c r="C51" i="14"/>
  <c r="I34" i="14"/>
  <c r="I35" i="14"/>
  <c r="Y35" i="14"/>
  <c r="Z35" i="14" s="1"/>
  <c r="AA35" i="14" s="1"/>
  <c r="AB35" i="14" s="1"/>
  <c r="AC35" i="14" s="1"/>
  <c r="AD35" i="14" s="1"/>
  <c r="AE35" i="14" s="1"/>
  <c r="AF35" i="14" s="1"/>
  <c r="AG35" i="14" s="1"/>
  <c r="Y34" i="14"/>
  <c r="Z34" i="14" s="1"/>
  <c r="AA34" i="14" s="1"/>
  <c r="AB34" i="14" s="1"/>
  <c r="AC34" i="14" s="1"/>
  <c r="AD34" i="14" s="1"/>
  <c r="AE34" i="14" s="1"/>
  <c r="AF34" i="14" s="1"/>
  <c r="AG34" i="14" s="1"/>
  <c r="O35" i="14"/>
  <c r="P35" i="14" s="1"/>
  <c r="Q35" i="14" s="1"/>
  <c r="R35" i="14" s="1"/>
  <c r="S35" i="14" s="1"/>
  <c r="T35" i="14" s="1"/>
  <c r="U35" i="14" s="1"/>
  <c r="V35" i="14" s="1"/>
  <c r="W35" i="14" s="1"/>
  <c r="O34" i="14"/>
  <c r="P34" i="14" s="1"/>
  <c r="Q34" i="14" s="1"/>
  <c r="R34" i="14" s="1"/>
  <c r="S34" i="14" s="1"/>
  <c r="T34" i="14" s="1"/>
  <c r="U34" i="14" s="1"/>
  <c r="V34" i="14" s="1"/>
  <c r="W34" i="14" s="1"/>
  <c r="K35" i="14"/>
  <c r="L35" i="14"/>
  <c r="M35" i="14"/>
  <c r="J35" i="14"/>
  <c r="K34" i="14"/>
  <c r="L34" i="14"/>
  <c r="M34" i="14"/>
  <c r="J34" i="14"/>
  <c r="AH27" i="14"/>
  <c r="AH26" i="14"/>
  <c r="X27" i="14"/>
  <c r="X26" i="14"/>
  <c r="N27" i="14"/>
  <c r="N26" i="14"/>
  <c r="C81" i="15"/>
  <c r="C49" i="15"/>
  <c r="C39" i="15"/>
  <c r="C40" i="15" s="1"/>
  <c r="C12" i="15"/>
  <c r="N79" i="14"/>
  <c r="N77" i="14"/>
  <c r="N21" i="14"/>
  <c r="N20" i="14"/>
  <c r="BA6" i="22" l="1"/>
  <c r="BA7" i="22" s="1"/>
  <c r="BA8" i="22" s="1"/>
  <c r="BA9" i="22" s="1"/>
  <c r="AF53" i="15"/>
  <c r="AE54" i="15"/>
  <c r="N28" i="14"/>
  <c r="F26" i="14"/>
  <c r="G26" i="14"/>
  <c r="J26" i="14"/>
  <c r="H26" i="14"/>
  <c r="K26" i="14"/>
  <c r="O26" i="14"/>
  <c r="P26" i="14" s="1"/>
  <c r="I26" i="14"/>
  <c r="D26" i="14"/>
  <c r="L26" i="14"/>
  <c r="E26" i="14"/>
  <c r="M26" i="14"/>
  <c r="N29" i="14"/>
  <c r="G29" i="14" s="1"/>
  <c r="H27" i="14"/>
  <c r="I27" i="14"/>
  <c r="M27" i="14"/>
  <c r="O27" i="14"/>
  <c r="P27" i="14" s="1"/>
  <c r="J27" i="14"/>
  <c r="D27" i="14"/>
  <c r="K27" i="14"/>
  <c r="F27" i="14"/>
  <c r="G27" i="14"/>
  <c r="L27" i="14"/>
  <c r="E27" i="14"/>
  <c r="X28" i="14"/>
  <c r="L28" i="14" s="1"/>
  <c r="L30" i="14" s="1"/>
  <c r="Y26" i="14"/>
  <c r="Z26" i="14" s="1"/>
  <c r="AA26" i="14" s="1"/>
  <c r="AB26" i="14" s="1"/>
  <c r="AC26" i="14" s="1"/>
  <c r="AD26" i="14" s="1"/>
  <c r="AE26" i="14" s="1"/>
  <c r="AF26" i="14" s="1"/>
  <c r="AG26" i="14" s="1"/>
  <c r="X29" i="14"/>
  <c r="X31" i="14" s="1"/>
  <c r="Y27" i="14"/>
  <c r="Z27" i="14" s="1"/>
  <c r="AA27" i="14" s="1"/>
  <c r="AB27" i="14" s="1"/>
  <c r="AC27" i="14" s="1"/>
  <c r="AD27" i="14" s="1"/>
  <c r="AE27" i="14" s="1"/>
  <c r="AF27" i="14" s="1"/>
  <c r="AG27" i="14" s="1"/>
  <c r="AA21" i="15"/>
  <c r="Z25" i="15"/>
  <c r="P22" i="15"/>
  <c r="P26" i="15" s="1"/>
  <c r="P21" i="15"/>
  <c r="O25" i="15"/>
  <c r="Z22" i="15"/>
  <c r="Z26" i="15" s="1"/>
  <c r="N95" i="14"/>
  <c r="N96" i="14" s="1"/>
  <c r="D96" i="14"/>
  <c r="X84" i="14"/>
  <c r="I82" i="14"/>
  <c r="I84" i="14" s="1"/>
  <c r="E6" i="4"/>
  <c r="O5" i="4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E5" i="4"/>
  <c r="F5" i="4" s="1"/>
  <c r="G5" i="4" s="1"/>
  <c r="H5" i="4" s="1"/>
  <c r="I5" i="4" s="1"/>
  <c r="J5" i="4" s="1"/>
  <c r="K5" i="4" s="1"/>
  <c r="L5" i="4" s="1"/>
  <c r="M5" i="4" s="1"/>
  <c r="O6" i="4"/>
  <c r="D28" i="14"/>
  <c r="E82" i="14"/>
  <c r="E84" i="14" s="1"/>
  <c r="Y82" i="14"/>
  <c r="Y83" i="14"/>
  <c r="O83" i="14"/>
  <c r="I83" i="14"/>
  <c r="I85" i="14" s="1"/>
  <c r="H83" i="14"/>
  <c r="H85" i="14" s="1"/>
  <c r="G83" i="14"/>
  <c r="G85" i="14" s="1"/>
  <c r="E83" i="14"/>
  <c r="E85" i="14" s="1"/>
  <c r="L83" i="14"/>
  <c r="L85" i="14" s="1"/>
  <c r="D83" i="14"/>
  <c r="D85" i="14" s="1"/>
  <c r="F83" i="14"/>
  <c r="F85" i="14" s="1"/>
  <c r="M83" i="14"/>
  <c r="M85" i="14" s="1"/>
  <c r="K83" i="14"/>
  <c r="K85" i="14" s="1"/>
  <c r="J83" i="14"/>
  <c r="J85" i="14" s="1"/>
  <c r="G82" i="14"/>
  <c r="G84" i="14" s="1"/>
  <c r="O82" i="14"/>
  <c r="H82" i="14"/>
  <c r="H84" i="14" s="1"/>
  <c r="D82" i="14"/>
  <c r="D84" i="14" s="1"/>
  <c r="F82" i="14"/>
  <c r="F84" i="14" s="1"/>
  <c r="L82" i="14"/>
  <c r="L84" i="14" s="1"/>
  <c r="K82" i="14"/>
  <c r="K84" i="14" s="1"/>
  <c r="J82" i="14"/>
  <c r="J84" i="14" s="1"/>
  <c r="M82" i="14"/>
  <c r="M84" i="14" s="1"/>
  <c r="C53" i="14"/>
  <c r="D53" i="14" s="1"/>
  <c r="K28" i="14"/>
  <c r="K30" i="14" s="1"/>
  <c r="AH28" i="14"/>
  <c r="AH30" i="14" s="1"/>
  <c r="AH29" i="14"/>
  <c r="AH31" i="14" s="1"/>
  <c r="I28" i="14"/>
  <c r="I30" i="14" s="1"/>
  <c r="N30" i="14"/>
  <c r="E28" i="14"/>
  <c r="G28" i="14"/>
  <c r="X30" i="14"/>
  <c r="N22" i="14"/>
  <c r="Q27" i="14" l="1"/>
  <c r="R27" i="14" s="1"/>
  <c r="S27" i="14" s="1"/>
  <c r="T27" i="14" s="1"/>
  <c r="U27" i="14" s="1"/>
  <c r="V27" i="14" s="1"/>
  <c r="W27" i="14" s="1"/>
  <c r="J28" i="14"/>
  <c r="J30" i="14" s="1"/>
  <c r="F28" i="14"/>
  <c r="K29" i="14"/>
  <c r="K31" i="14" s="1"/>
  <c r="Q26" i="14"/>
  <c r="R26" i="14" s="1"/>
  <c r="S26" i="14" s="1"/>
  <c r="T26" i="14" s="1"/>
  <c r="U26" i="14" s="1"/>
  <c r="V26" i="14" s="1"/>
  <c r="W26" i="14" s="1"/>
  <c r="J29" i="14"/>
  <c r="J31" i="14" s="1"/>
  <c r="M28" i="14"/>
  <c r="M30" i="14" s="1"/>
  <c r="I29" i="14"/>
  <c r="I31" i="14" s="1"/>
  <c r="F29" i="14"/>
  <c r="E29" i="14"/>
  <c r="O28" i="14"/>
  <c r="O30" i="14" s="1"/>
  <c r="H28" i="14"/>
  <c r="M29" i="14"/>
  <c r="M31" i="14" s="1"/>
  <c r="BB6" i="22"/>
  <c r="BB7" i="22" s="1"/>
  <c r="BB8" i="22" s="1"/>
  <c r="BB9" i="22" s="1"/>
  <c r="AG53" i="15"/>
  <c r="AG54" i="15" s="1"/>
  <c r="AF54" i="15"/>
  <c r="H29" i="14"/>
  <c r="O29" i="14"/>
  <c r="P29" i="14" s="1"/>
  <c r="N31" i="14"/>
  <c r="D29" i="14"/>
  <c r="L29" i="14"/>
  <c r="L31" i="14" s="1"/>
  <c r="Q21" i="15"/>
  <c r="P25" i="15"/>
  <c r="AA22" i="15"/>
  <c r="AA26" i="15" s="1"/>
  <c r="Q22" i="15"/>
  <c r="Q26" i="15" s="1"/>
  <c r="AB21" i="15"/>
  <c r="AA25" i="15"/>
  <c r="AH95" i="14"/>
  <c r="O95" i="14" s="1"/>
  <c r="E95" i="14"/>
  <c r="E96" i="14" s="1"/>
  <c r="P6" i="4"/>
  <c r="O7" i="4"/>
  <c r="F6" i="4"/>
  <c r="E7" i="4"/>
  <c r="Z83" i="14"/>
  <c r="Y85" i="14"/>
  <c r="P83" i="14"/>
  <c r="O85" i="14"/>
  <c r="P82" i="14"/>
  <c r="O84" i="14"/>
  <c r="Z82" i="14"/>
  <c r="Y84" i="14"/>
  <c r="N53" i="14"/>
  <c r="E53" i="14" s="1"/>
  <c r="D54" i="14"/>
  <c r="Y28" i="14"/>
  <c r="Z28" i="14" s="1"/>
  <c r="Y29" i="14"/>
  <c r="Z29" i="14" s="1"/>
  <c r="O31" i="14" l="1"/>
  <c r="P28" i="14"/>
  <c r="BC6" i="22"/>
  <c r="BC7" i="22" s="1"/>
  <c r="BC8" i="22" s="1"/>
  <c r="BC9" i="22" s="1"/>
  <c r="F95" i="14"/>
  <c r="AH96" i="14"/>
  <c r="AC21" i="15"/>
  <c r="AB25" i="15"/>
  <c r="R22" i="15"/>
  <c r="R26" i="15" s="1"/>
  <c r="AB22" i="15"/>
  <c r="AB26" i="15" s="1"/>
  <c r="R21" i="15"/>
  <c r="Q25" i="15"/>
  <c r="G95" i="14"/>
  <c r="F96" i="14"/>
  <c r="P95" i="14"/>
  <c r="O96" i="14"/>
  <c r="G6" i="4"/>
  <c r="F7" i="4"/>
  <c r="Q6" i="4"/>
  <c r="P7" i="4"/>
  <c r="Q83" i="14"/>
  <c r="P85" i="14"/>
  <c r="AA83" i="14"/>
  <c r="Z85" i="14"/>
  <c r="Y30" i="14"/>
  <c r="AA82" i="14"/>
  <c r="Z84" i="14"/>
  <c r="Q82" i="14"/>
  <c r="P84" i="14"/>
  <c r="F53" i="14"/>
  <c r="G53" i="14" s="1"/>
  <c r="E54" i="14"/>
  <c r="N54" i="14"/>
  <c r="AH53" i="14"/>
  <c r="AH54" i="14" s="1"/>
  <c r="Y31" i="14"/>
  <c r="Q29" i="14"/>
  <c r="P31" i="14"/>
  <c r="AA28" i="14"/>
  <c r="Z30" i="14"/>
  <c r="Q28" i="14"/>
  <c r="P30" i="14"/>
  <c r="AA29" i="14"/>
  <c r="Z31" i="14"/>
  <c r="BD6" i="22" l="1"/>
  <c r="BD7" i="22" s="1"/>
  <c r="BD8" i="22" s="1"/>
  <c r="BD9" i="22" s="1"/>
  <c r="AC22" i="15"/>
  <c r="AC26" i="15" s="1"/>
  <c r="S21" i="15"/>
  <c r="R25" i="15"/>
  <c r="S22" i="15"/>
  <c r="S26" i="15" s="1"/>
  <c r="AD21" i="15"/>
  <c r="AC25" i="15"/>
  <c r="Q95" i="14"/>
  <c r="P96" i="14"/>
  <c r="H95" i="14"/>
  <c r="G96" i="14"/>
  <c r="R6" i="4"/>
  <c r="Q7" i="4"/>
  <c r="H6" i="4"/>
  <c r="G7" i="4"/>
  <c r="AB83" i="14"/>
  <c r="AA85" i="14"/>
  <c r="R83" i="14"/>
  <c r="Q85" i="14"/>
  <c r="R82" i="14"/>
  <c r="Q84" i="14"/>
  <c r="AB82" i="14"/>
  <c r="AA84" i="14"/>
  <c r="O53" i="14"/>
  <c r="F54" i="14"/>
  <c r="AB29" i="14"/>
  <c r="AA31" i="14"/>
  <c r="R28" i="14"/>
  <c r="Q30" i="14"/>
  <c r="AB28" i="14"/>
  <c r="AA30" i="14"/>
  <c r="R29" i="14"/>
  <c r="Q31" i="14"/>
  <c r="BE6" i="22" l="1"/>
  <c r="BE7" i="22" s="1"/>
  <c r="BE8" i="22" s="1"/>
  <c r="BE9" i="22" s="1"/>
  <c r="AE21" i="15"/>
  <c r="AD25" i="15"/>
  <c r="T22" i="15"/>
  <c r="T26" i="15" s="1"/>
  <c r="T21" i="15"/>
  <c r="S25" i="15"/>
  <c r="AD22" i="15"/>
  <c r="AD26" i="15" s="1"/>
  <c r="I95" i="14"/>
  <c r="H96" i="14"/>
  <c r="R95" i="14"/>
  <c r="Q96" i="14"/>
  <c r="I6" i="4"/>
  <c r="H7" i="4"/>
  <c r="S6" i="4"/>
  <c r="R7" i="4"/>
  <c r="S83" i="14"/>
  <c r="R85" i="14"/>
  <c r="AC83" i="14"/>
  <c r="AB85" i="14"/>
  <c r="AC82" i="14"/>
  <c r="AB84" i="14"/>
  <c r="S82" i="14"/>
  <c r="R84" i="14"/>
  <c r="H53" i="14"/>
  <c r="G54" i="14"/>
  <c r="O54" i="14"/>
  <c r="P53" i="14"/>
  <c r="Q53" i="14" s="1"/>
  <c r="S29" i="14"/>
  <c r="R31" i="14"/>
  <c r="AC28" i="14"/>
  <c r="AB30" i="14"/>
  <c r="S28" i="14"/>
  <c r="R30" i="14"/>
  <c r="AC29" i="14"/>
  <c r="AB31" i="14"/>
  <c r="BF6" i="22" l="1"/>
  <c r="BF7" i="22" s="1"/>
  <c r="BF8" i="22" s="1"/>
  <c r="BF9" i="22" s="1"/>
  <c r="U21" i="15"/>
  <c r="T25" i="15"/>
  <c r="AE22" i="15"/>
  <c r="AE26" i="15" s="1"/>
  <c r="U22" i="15"/>
  <c r="U26" i="15" s="1"/>
  <c r="AF21" i="15"/>
  <c r="AE25" i="15"/>
  <c r="S95" i="14"/>
  <c r="R96" i="14"/>
  <c r="J95" i="14"/>
  <c r="I96" i="14"/>
  <c r="T6" i="4"/>
  <c r="S7" i="4"/>
  <c r="J6" i="4"/>
  <c r="I7" i="4"/>
  <c r="AD83" i="14"/>
  <c r="AC85" i="14"/>
  <c r="T83" i="14"/>
  <c r="S85" i="14"/>
  <c r="T82" i="14"/>
  <c r="S84" i="14"/>
  <c r="AD82" i="14"/>
  <c r="AC84" i="14"/>
  <c r="P54" i="14"/>
  <c r="I53" i="14"/>
  <c r="J53" i="14" s="1"/>
  <c r="H54" i="14"/>
  <c r="AD29" i="14"/>
  <c r="AC31" i="14"/>
  <c r="T28" i="14"/>
  <c r="S30" i="14"/>
  <c r="AD28" i="14"/>
  <c r="AC30" i="14"/>
  <c r="T29" i="14"/>
  <c r="S31" i="14"/>
  <c r="BG6" i="22" l="1"/>
  <c r="BG7" i="22" s="1"/>
  <c r="BG8" i="22" s="1"/>
  <c r="BG9" i="22" s="1"/>
  <c r="AG21" i="15"/>
  <c r="AG25" i="15" s="1"/>
  <c r="AF25" i="15"/>
  <c r="V22" i="15"/>
  <c r="V26" i="15" s="1"/>
  <c r="AF22" i="15"/>
  <c r="AF26" i="15" s="1"/>
  <c r="V21" i="15"/>
  <c r="U25" i="15"/>
  <c r="K95" i="14"/>
  <c r="J96" i="14"/>
  <c r="T95" i="14"/>
  <c r="S96" i="14"/>
  <c r="K6" i="4"/>
  <c r="J7" i="4"/>
  <c r="U6" i="4"/>
  <c r="T7" i="4"/>
  <c r="U83" i="14"/>
  <c r="T85" i="14"/>
  <c r="AE83" i="14"/>
  <c r="AD85" i="14"/>
  <c r="AE82" i="14"/>
  <c r="AD84" i="14"/>
  <c r="U82" i="14"/>
  <c r="T84" i="14"/>
  <c r="I54" i="14"/>
  <c r="R53" i="14"/>
  <c r="Q54" i="14"/>
  <c r="AE28" i="14"/>
  <c r="AD30" i="14"/>
  <c r="U29" i="14"/>
  <c r="T31" i="14"/>
  <c r="U28" i="14"/>
  <c r="T30" i="14"/>
  <c r="AE29" i="14"/>
  <c r="AD31" i="14"/>
  <c r="BH6" i="22" l="1"/>
  <c r="BH7" i="22" s="1"/>
  <c r="BH8" i="22" s="1"/>
  <c r="BH9" i="22" s="1"/>
  <c r="W21" i="15"/>
  <c r="W25" i="15" s="1"/>
  <c r="V25" i="15"/>
  <c r="AG22" i="15"/>
  <c r="AG26" i="15" s="1"/>
  <c r="W22" i="15"/>
  <c r="W26" i="15" s="1"/>
  <c r="U95" i="14"/>
  <c r="T96" i="14"/>
  <c r="L95" i="14"/>
  <c r="K96" i="14"/>
  <c r="V6" i="4"/>
  <c r="U7" i="4"/>
  <c r="L6" i="4"/>
  <c r="K7" i="4"/>
  <c r="AF83" i="14"/>
  <c r="AE85" i="14"/>
  <c r="V83" i="14"/>
  <c r="U85" i="14"/>
  <c r="V82" i="14"/>
  <c r="U84" i="14"/>
  <c r="AF82" i="14"/>
  <c r="AE84" i="14"/>
  <c r="S53" i="14"/>
  <c r="R54" i="14"/>
  <c r="K53" i="14"/>
  <c r="J54" i="14"/>
  <c r="AF29" i="14"/>
  <c r="AE31" i="14"/>
  <c r="U30" i="14"/>
  <c r="V28" i="14"/>
  <c r="V29" i="14"/>
  <c r="U31" i="14"/>
  <c r="AF28" i="14"/>
  <c r="AE30" i="14"/>
  <c r="BI6" i="22" l="1"/>
  <c r="BI7" i="22" s="1"/>
  <c r="BI8" i="22" s="1"/>
  <c r="BI9" i="22" s="1"/>
  <c r="M95" i="14"/>
  <c r="M96" i="14" s="1"/>
  <c r="L96" i="14"/>
  <c r="V95" i="14"/>
  <c r="U96" i="14"/>
  <c r="M6" i="4"/>
  <c r="M7" i="4" s="1"/>
  <c r="L7" i="4"/>
  <c r="W6" i="4"/>
  <c r="V7" i="4"/>
  <c r="W83" i="14"/>
  <c r="W85" i="14" s="1"/>
  <c r="V85" i="14"/>
  <c r="AG83" i="14"/>
  <c r="AG85" i="14" s="1"/>
  <c r="AF85" i="14"/>
  <c r="AG82" i="14"/>
  <c r="AG84" i="14" s="1"/>
  <c r="AF84" i="14"/>
  <c r="W82" i="14"/>
  <c r="W84" i="14" s="1"/>
  <c r="V84" i="14"/>
  <c r="L53" i="14"/>
  <c r="K54" i="14"/>
  <c r="T53" i="14"/>
  <c r="S54" i="14"/>
  <c r="AG28" i="14"/>
  <c r="AG30" i="14" s="1"/>
  <c r="AF30" i="14"/>
  <c r="W29" i="14"/>
  <c r="W31" i="14" s="1"/>
  <c r="V31" i="14"/>
  <c r="V30" i="14"/>
  <c r="W28" i="14"/>
  <c r="W30" i="14" s="1"/>
  <c r="AG29" i="14"/>
  <c r="AG31" i="14" s="1"/>
  <c r="AF31" i="14"/>
  <c r="BJ6" i="22" l="1"/>
  <c r="BJ7" i="22" s="1"/>
  <c r="BJ8" i="22" s="1"/>
  <c r="BJ9" i="22" s="1"/>
  <c r="W95" i="14"/>
  <c r="V96" i="14"/>
  <c r="X6" i="4"/>
  <c r="W7" i="4"/>
  <c r="U53" i="14"/>
  <c r="T54" i="14"/>
  <c r="M53" i="14"/>
  <c r="M54" i="14" s="1"/>
  <c r="L54" i="14"/>
  <c r="BK6" i="22" l="1"/>
  <c r="BK7" i="22" s="1"/>
  <c r="BK8" i="22" s="1"/>
  <c r="BK9" i="22" s="1"/>
  <c r="X95" i="14"/>
  <c r="W96" i="14"/>
  <c r="Y6" i="4"/>
  <c r="X7" i="4"/>
  <c r="V53" i="14"/>
  <c r="U54" i="14"/>
  <c r="Y95" i="14" l="1"/>
  <c r="X96" i="14"/>
  <c r="Z6" i="4"/>
  <c r="Y7" i="4"/>
  <c r="W53" i="14"/>
  <c r="V54" i="14"/>
  <c r="Z95" i="14" l="1"/>
  <c r="Y96" i="14"/>
  <c r="AA6" i="4"/>
  <c r="Z7" i="4"/>
  <c r="X53" i="14"/>
  <c r="W54" i="14"/>
  <c r="AA95" i="14" l="1"/>
  <c r="Z96" i="14"/>
  <c r="AB6" i="4"/>
  <c r="AA7" i="4"/>
  <c r="Y53" i="14"/>
  <c r="X54" i="14"/>
  <c r="AB95" i="14" l="1"/>
  <c r="AA96" i="14"/>
  <c r="AC6" i="4"/>
  <c r="AB7" i="4"/>
  <c r="Z53" i="14"/>
  <c r="Y54" i="14"/>
  <c r="AC95" i="14" l="1"/>
  <c r="AB96" i="14"/>
  <c r="AD6" i="4"/>
  <c r="AC7" i="4"/>
  <c r="AA53" i="14"/>
  <c r="Z54" i="14"/>
  <c r="AD95" i="14" l="1"/>
  <c r="AC96" i="14"/>
  <c r="AE6" i="4"/>
  <c r="AD7" i="4"/>
  <c r="AB53" i="14"/>
  <c r="AA54" i="14"/>
  <c r="AE95" i="14" l="1"/>
  <c r="AD96" i="14"/>
  <c r="AF6" i="4"/>
  <c r="AE7" i="4"/>
  <c r="AC53" i="14"/>
  <c r="AB54" i="14"/>
  <c r="AF95" i="14" l="1"/>
  <c r="AE96" i="14"/>
  <c r="AG6" i="4"/>
  <c r="AG7" i="4" s="1"/>
  <c r="AF7" i="4"/>
  <c r="AD53" i="14"/>
  <c r="AC54" i="14"/>
  <c r="AG95" i="14" l="1"/>
  <c r="AG96" i="14" s="1"/>
  <c r="AF96" i="14"/>
  <c r="AE53" i="14"/>
  <c r="AD54" i="14"/>
  <c r="AF53" i="14" l="1"/>
  <c r="AE54" i="14"/>
  <c r="AG53" i="14" l="1"/>
  <c r="AG54" i="14" s="1"/>
  <c r="AF54" i="14"/>
  <c r="F5" i="12" l="1"/>
  <c r="H5" i="12" s="1"/>
  <c r="D67" i="14"/>
  <c r="C13" i="14"/>
  <c r="D68" i="14" l="1"/>
  <c r="N67" i="14"/>
  <c r="C16" i="14"/>
  <c r="D16" i="14" s="1"/>
  <c r="N68" i="14" l="1"/>
  <c r="AH67" i="14"/>
  <c r="AH68" i="14" s="1"/>
  <c r="E67" i="14"/>
  <c r="D17" i="14"/>
  <c r="N16" i="14"/>
  <c r="E16" i="14" s="1"/>
  <c r="C17" i="14"/>
  <c r="AH16" i="14"/>
  <c r="AH17" i="14" s="1"/>
  <c r="O67" i="14" l="1"/>
  <c r="E68" i="14"/>
  <c r="F67" i="14"/>
  <c r="N17" i="14"/>
  <c r="F16" i="14"/>
  <c r="G16" i="14" s="1"/>
  <c r="H16" i="14" s="1"/>
  <c r="E17" i="14"/>
  <c r="O16" i="14"/>
  <c r="P16" i="14" s="1"/>
  <c r="G67" i="14" l="1"/>
  <c r="F68" i="14"/>
  <c r="P67" i="14"/>
  <c r="O68" i="14"/>
  <c r="F17" i="14"/>
  <c r="G17" i="14"/>
  <c r="O17" i="14"/>
  <c r="Q67" i="14" l="1"/>
  <c r="P68" i="14"/>
  <c r="H67" i="14"/>
  <c r="G68" i="14"/>
  <c r="I16" i="14"/>
  <c r="H17" i="14"/>
  <c r="P17" i="14"/>
  <c r="Q16" i="14"/>
  <c r="I67" i="14" l="1"/>
  <c r="H68" i="14"/>
  <c r="R67" i="14"/>
  <c r="Q68" i="14"/>
  <c r="R16" i="14"/>
  <c r="Q17" i="14"/>
  <c r="J16" i="14"/>
  <c r="I17" i="14"/>
  <c r="J9" i="12"/>
  <c r="L9" i="12" s="1"/>
  <c r="J10" i="12"/>
  <c r="L10" i="12" s="1"/>
  <c r="J8" i="12"/>
  <c r="L8" i="12" s="1"/>
  <c r="J5" i="12"/>
  <c r="L5" i="12" s="1"/>
  <c r="P4" i="12"/>
  <c r="D4" i="12"/>
  <c r="D3" i="12"/>
  <c r="S67" i="14" l="1"/>
  <c r="R68" i="14"/>
  <c r="J67" i="14"/>
  <c r="I68" i="14"/>
  <c r="K16" i="14"/>
  <c r="J17" i="14"/>
  <c r="S16" i="14"/>
  <c r="T16" i="14" s="1"/>
  <c r="R17" i="14"/>
  <c r="J3" i="12"/>
  <c r="L3" i="12" s="1"/>
  <c r="F3" i="12"/>
  <c r="H3" i="12" s="1"/>
  <c r="J4" i="12"/>
  <c r="L4" i="12" s="1"/>
  <c r="F4" i="12"/>
  <c r="H4" i="12" s="1"/>
  <c r="C12" i="4"/>
  <c r="C13" i="4" s="1"/>
  <c r="K67" i="14" l="1"/>
  <c r="J68" i="14"/>
  <c r="T67" i="14"/>
  <c r="S68" i="14"/>
  <c r="L16" i="14"/>
  <c r="K17" i="14"/>
  <c r="S17" i="14"/>
  <c r="U67" i="14" l="1"/>
  <c r="T68" i="14"/>
  <c r="L67" i="14"/>
  <c r="K68" i="14"/>
  <c r="U16" i="14"/>
  <c r="T17" i="14"/>
  <c r="M16" i="14"/>
  <c r="M17" i="14" s="1"/>
  <c r="L17" i="14"/>
  <c r="M67" i="14" l="1"/>
  <c r="M68" i="14" s="1"/>
  <c r="L68" i="14"/>
  <c r="V67" i="14"/>
  <c r="U68" i="14"/>
  <c r="V16" i="14"/>
  <c r="W16" i="14" s="1"/>
  <c r="U17" i="14"/>
  <c r="W67" i="14" l="1"/>
  <c r="V68" i="14"/>
  <c r="V17" i="14"/>
  <c r="X67" i="14" l="1"/>
  <c r="W68" i="14"/>
  <c r="X16" i="14"/>
  <c r="Y16" i="14" s="1"/>
  <c r="W17" i="14"/>
  <c r="Y67" i="14" l="1"/>
  <c r="X68" i="14"/>
  <c r="X17" i="14"/>
  <c r="Z67" i="14" l="1"/>
  <c r="Y68" i="14"/>
  <c r="Z16" i="14"/>
  <c r="Y17" i="14"/>
  <c r="Z68" i="14" l="1"/>
  <c r="AA67" i="14"/>
  <c r="AA16" i="14"/>
  <c r="Z17" i="14"/>
  <c r="AB67" i="14" l="1"/>
  <c r="AA68" i="14"/>
  <c r="AB16" i="14"/>
  <c r="AA17" i="14"/>
  <c r="AC67" i="14" l="1"/>
  <c r="AB68" i="14"/>
  <c r="AC16" i="14"/>
  <c r="AB17" i="14"/>
  <c r="AD67" i="14" l="1"/>
  <c r="AC68" i="14"/>
  <c r="AD16" i="14"/>
  <c r="AC17" i="14"/>
  <c r="AE67" i="14" l="1"/>
  <c r="AD68" i="14"/>
  <c r="AE16" i="14"/>
  <c r="AD17" i="14"/>
  <c r="AF67" i="14" l="1"/>
  <c r="AE68" i="14"/>
  <c r="AF16" i="14"/>
  <c r="AE17" i="14"/>
  <c r="AG67" i="14" l="1"/>
  <c r="AG68" i="14" s="1"/>
  <c r="AF68" i="14"/>
  <c r="AG16" i="14"/>
  <c r="AF17" i="14"/>
  <c r="AG17" i="14" s="1"/>
  <c r="Q19" i="15"/>
  <c r="R19" i="15" s="1"/>
  <c r="S19" i="15" s="1"/>
  <c r="T19" i="15" s="1"/>
  <c r="U19" i="15" s="1"/>
  <c r="V19" i="15" s="1"/>
  <c r="W1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tc={E1FECE40-AB43-154A-817B-F5C7A24A411D}</author>
    <author>tc={12188276-5CBF-5246-8A73-32483C265772}</author>
    <author>tc={0FC85F1B-1F8E-1B4A-8139-96B74E84876B}</author>
    <author>tc={C2AB1A54-8073-CC48-9067-D41802CCCBB9}</author>
    <author>tc={C459145F-F8CE-2748-BA0E-70343E1920BA}</author>
    <author>tc={0E709AC7-D2A3-6D4E-A77F-A23D4E57F1AC}</author>
    <author>tc={DA35D042-0990-4641-B28F-3869D8977217}</author>
  </authors>
  <commentList>
    <comment ref="AR1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-65% compared to 1990</t>
      </text>
    </comment>
    <comment ref="BB1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- 88% compared to 1990</t>
      </text>
    </comment>
    <comment ref="BG1" authorId="2" shapeId="0" xr:uid="{00000000-0006-0000-05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Zero emission goal	</t>
      </text>
    </comment>
    <comment ref="AI2" authorId="3" shapeId="0" xr:uid="{00000000-0006-0000-05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Historical data up to here
</t>
      </text>
    </comment>
    <comment ref="AI3" authorId="4" shapeId="0" xr:uid="{00000000-0006-0000-05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Historical data up to here</t>
      </text>
    </comment>
    <comment ref="BL6" authorId="5" shapeId="0" xr:uid="{00000000-0006-0000-05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Highest capture rates @ GWP20 and 0.2 % upstream emissions	</t>
      </text>
    </comment>
    <comment ref="A36" authorId="6" shapeId="0" xr:uid="{00000000-0006-0000-05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CH4 Feedstock consumption and CH4 as a fuel for heat and pressure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  <author>tc={61210031-AC89-4846-972C-5E95874D6E54}</author>
  </authors>
  <commentList>
    <comment ref="B35" authorId="0" shapeId="0" xr:uid="{00000000-0006-0000-0800-000001000000}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1USD = 0,89 Eur 2019
</t>
        </r>
        <r>
          <rPr>
            <sz val="9"/>
            <color rgb="FF000000"/>
            <rFont val="Segoe UI"/>
            <charset val="1"/>
          </rPr>
          <t xml:space="preserve">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40" authorId="1" shapeId="0" xr:uid="{00000000-0006-0000-08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  <author>tc={3DD8922F-CAAD-2440-A46C-EA6540E8C186}</author>
    <author>tc={5C96C5AD-2D21-A04E-B7C0-A2330017B77E}</author>
  </authors>
  <commentList>
    <comment ref="E1" authorId="0" shapeId="0" xr:uid="{00000000-0006-0000-0900-000001000000}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Ref. Element Energy cost tool</t>
        </r>
      </text>
    </comment>
    <comment ref="K1" authorId="1" shapeId="0" xr:uid="{00000000-0006-0000-09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>
      </text>
    </comment>
    <comment ref="J10" authorId="0" shapeId="0" xr:uid="{00000000-0006-0000-0900-000003000000}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1USD = 0,89 Eur 2019
</t>
        </r>
        <r>
          <rPr>
            <sz val="9"/>
            <color rgb="FF000000"/>
            <rFont val="Segoe UI"/>
            <charset val="1"/>
          </rPr>
          <t xml:space="preserve">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 xr:uid="{00000000-0006-0000-0900-000004000000}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1USD = 0,89 Eur 2019
</t>
        </r>
        <r>
          <rPr>
            <sz val="9"/>
            <color rgb="FF000000"/>
            <rFont val="Segoe UI"/>
            <charset val="1"/>
          </rPr>
          <t xml:space="preserve">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8" authorId="2" shapeId="0" xr:uid="{00000000-0006-0000-09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tc={2CABF9FC-26A5-6143-832D-8426EE975792}</author>
    <author>tc={D005FED3-69A3-9946-B144-DAB53FFEC281}</author>
    <author>tc={CBAD77B7-A896-824A-8F97-39907A87908F}</author>
    <author>tc={7DE4965D-581E-4B40-8662-A5417D266B07}</author>
    <author>tc={96E63036-5CC5-864B-8993-2C21BB7433A5}</author>
    <author>tc={123C2882-11D4-4947-84EA-41199F7CFEC7}</author>
    <author>tc={4C45A18B-8705-7B48-B55C-358BB9EBC49D}</author>
  </authors>
  <commentList>
    <comment ref="B26" authorId="0" shapeId="0" xr:uid="{00000000-0006-0000-0A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27" authorId="1" shapeId="0" xr:uid="{00000000-0006-0000-0A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28" authorId="2" shapeId="0" xr:uid="{00000000-0006-0000-0A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Project size of IEA 260 kt/a</t>
      </text>
    </comment>
    <comment ref="B29" authorId="3" shapeId="0" xr:uid="{00000000-0006-0000-0A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Project size of IEA 260 kt/a</t>
      </text>
    </comment>
    <comment ref="B82" authorId="4" shapeId="0" xr:uid="{00000000-0006-0000-0A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83" authorId="5" shapeId="0" xr:uid="{00000000-0006-0000-0A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C92" authorId="6" shapeId="0" xr:uid="{00000000-0006-0000-0A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of one week for turnover IRENA 2022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tc={56F28331-1C22-E448-81EC-9CBB3D28584C}</author>
    <author>tc={6DDAB24D-35D7-0643-A948-A8B74C590863}</author>
    <author>tc={DD578781-131D-3E47-97F5-56EF3B418BC4}</author>
    <author>tc={40EBEB6F-4CBF-4842-9D56-0E34E2CA529C}</author>
    <author>tc={417BB390-B814-4447-B605-5AFDF7014DBD}</author>
    <author>tc={6E6CDDE2-CD84-6048-9187-3D5E4BF668A6}</author>
    <author>Reuter, Jakob</author>
    <author>tc={E46EE599-D0B3-7D4A-9E82-669CC424B3A2}</author>
    <author>tc={93E09C8D-0DF5-824C-9202-E5A36B63A892}</author>
    <author>tc={8872D97C-3C37-3D47-BE0F-96D55BAD84B5}</author>
    <author>tc={FADB7707-D8FE-A14D-9FFB-829F28BEF560}</author>
  </authors>
  <commentList>
    <comment ref="B19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20" authorId="1" shapeId="0" xr:uid="{00000000-0006-0000-0B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B29" authorId="2" shapeId="0" xr:uid="{00000000-0006-0000-0B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Text at 0,566 and 0,755kWh/kg Nh3</t>
      </text>
    </comment>
    <comment ref="C34" authorId="3" shapeId="0" xr:uid="{00000000-0006-0000-0B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 60.000 t capacity	</t>
      </text>
    </comment>
    <comment ref="C35" authorId="4" shapeId="0" xr:uid="{00000000-0006-0000-0B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  <comment ref="C43" authorId="5" shapeId="0" xr:uid="{00000000-0006-0000-0B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p. 41</t>
      </text>
    </comment>
    <comment ref="C53" authorId="6" shapeId="0" xr:uid="{00000000-0006-0000-0B00-000007000000}">
      <text>
        <r>
          <rPr>
            <b/>
            <sz val="9"/>
            <color indexed="81"/>
            <rFont val="Segoe UI"/>
            <charset val="1"/>
          </rPr>
          <t>Reuter, Jakob:</t>
        </r>
        <r>
          <rPr>
            <sz val="9"/>
            <color indexed="81"/>
            <rFont val="Segoe UI"/>
            <charset val="1"/>
          </rPr>
          <t xml:space="preserve">
0.12MJ/t-km accoridng ot Ishimoto et al 2020</t>
        </r>
      </text>
    </comment>
    <comment ref="B63" authorId="7" shapeId="0" xr:uid="{00000000-0006-0000-0B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 60.000 t Nh3 carrier</t>
      </text>
    </comment>
    <comment ref="B65" authorId="8" shapeId="0" xr:uid="{00000000-0006-0000-0B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 60.000 t Nh3 carrier</t>
      </text>
    </comment>
    <comment ref="C75" authorId="9" shapeId="0" xr:uid="{00000000-0006-0000-0B00-00000A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 60.000 t capacity	</t>
      </text>
    </comment>
    <comment ref="C76" authorId="10" shapeId="0" xr:uid="{00000000-0006-0000-0B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</text>
    </comment>
  </commentList>
</comments>
</file>

<file path=xl/sharedStrings.xml><?xml version="1.0" encoding="utf-8"?>
<sst xmlns="http://schemas.openxmlformats.org/spreadsheetml/2006/main" count="4747" uniqueCount="2347">
  <si>
    <t>Data &amp; Assmptions</t>
  </si>
  <si>
    <t>Title</t>
  </si>
  <si>
    <t>Integrated evaluation of hydrogen supply routes</t>
  </si>
  <si>
    <t>IEA 2019</t>
  </si>
  <si>
    <t>IEA G20 Hydrogen report: Assumptions</t>
  </si>
  <si>
    <t>DNV GL</t>
  </si>
  <si>
    <t>EHB 2022</t>
  </si>
  <si>
    <t>A european hydrogen infrastructure vision covering 28 countries</t>
  </si>
  <si>
    <t>Norway</t>
  </si>
  <si>
    <t>NGR with CCS</t>
  </si>
  <si>
    <t>Units</t>
  </si>
  <si>
    <t>Reference</t>
  </si>
  <si>
    <t>%</t>
  </si>
  <si>
    <t>Parameter</t>
  </si>
  <si>
    <t>-</t>
  </si>
  <si>
    <t>Utilisation</t>
  </si>
  <si>
    <t>Ref</t>
  </si>
  <si>
    <t>Starting points from IEA (2019b), relative cost reductions from Wijayanta et al. (2020)</t>
  </si>
  <si>
    <t>Conversion</t>
  </si>
  <si>
    <t>1.5 </t>
  </si>
  <si>
    <t>Based on days of storage needed for a given ship loading frequency </t>
  </si>
  <si>
    <t>?</t>
  </si>
  <si>
    <t>0.1% </t>
  </si>
  <si>
    <t>- </t>
  </si>
  <si>
    <t>CAPEX</t>
  </si>
  <si>
    <t>Source: Mizuno2016</t>
  </si>
  <si>
    <t>1.3% </t>
  </si>
  <si>
    <t xml:space="preserve">DNV GL </t>
  </si>
  <si>
    <t>1 500 </t>
  </si>
  <si>
    <t>460 </t>
  </si>
  <si>
    <t>9.7 </t>
  </si>
  <si>
    <t>99% </t>
  </si>
  <si>
    <t>85% </t>
  </si>
  <si>
    <t>Equinor 2021</t>
  </si>
  <si>
    <t>Upstream</t>
  </si>
  <si>
    <t>gCO2e/MJ</t>
  </si>
  <si>
    <t>Midstream</t>
  </si>
  <si>
    <t xml:space="preserve">kWh= </t>
  </si>
  <si>
    <t xml:space="preserve">1MJ= </t>
  </si>
  <si>
    <t>Emission intensity</t>
  </si>
  <si>
    <t>Downstream (to GER)</t>
  </si>
  <si>
    <t>Piped Gas</t>
  </si>
  <si>
    <t>LNG</t>
  </si>
  <si>
    <t>Downstream</t>
  </si>
  <si>
    <t>at GWP of 25 for CH4</t>
  </si>
  <si>
    <t>gCO2e/kWh</t>
  </si>
  <si>
    <t>kWh</t>
  </si>
  <si>
    <t>MJ</t>
  </si>
  <si>
    <t>gCO2e/kg H2</t>
  </si>
  <si>
    <t>https://www.hydrogen.energy.gov/pdfs/19001_hydrogen_liquefaction_costs.pdf</t>
  </si>
  <si>
    <t>LH2</t>
  </si>
  <si>
    <t>Shipping</t>
  </si>
  <si>
    <t>Import terminal</t>
  </si>
  <si>
    <t>DOE 2019</t>
  </si>
  <si>
    <t>Reconversion</t>
  </si>
  <si>
    <t>Properties</t>
  </si>
  <si>
    <t>LNH3</t>
  </si>
  <si>
    <t>https://www.iea-amf.org/content/fuel_information/ammonia</t>
  </si>
  <si>
    <t> https://www.rechargenews.com/energy-transition/special-report-why-shipping-pure-hydrogen-around-the-world-might-already-be-dead-in-the-water/2-1-1155434</t>
  </si>
  <si>
    <t>Liquefaction</t>
  </si>
  <si>
    <t>For large pipelines at 48inch/1200mm. Offshore estimated with multiplication factor of 1,7 to onshore pipelines of the same diameter</t>
  </si>
  <si>
    <t>IEA 2019 (LOHC), Fasihi (NH3)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</si>
  <si>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</si>
  <si>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</si>
  <si>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IRENA 2022</t>
  </si>
  <si>
    <t>Global Hydrogen Trade to Meet the 1.5°C Climate Goal: Technology Review of Hydrogen Carriers</t>
  </si>
  <si>
    <t>IEA 2019, LNG (Raab et al., 2021)</t>
  </si>
  <si>
    <t>Irena 2022</t>
  </si>
  <si>
    <t>Electricty from grid</t>
  </si>
  <si>
    <t>https://pubs.rsc.org/en/content/articlelanding/2020/se/d0se00222d#!</t>
  </si>
  <si>
    <t>Antonini et al 2020</t>
  </si>
  <si>
    <t>GWP20</t>
  </si>
  <si>
    <t>Energy to power carbon capture</t>
  </si>
  <si>
    <t>g CH4/MJ</t>
  </si>
  <si>
    <t>Energy to drive SMR</t>
  </si>
  <si>
    <t>Equinor GWP100</t>
  </si>
  <si>
    <t>https://www.ercevolution.energy/ipcc-sixth-assessment-report/</t>
  </si>
  <si>
    <t>IPCC AR6 GWP100</t>
  </si>
  <si>
    <t>Emission intensity @ GWP100  = 25</t>
  </si>
  <si>
    <t>Emission intensity @ GWP100 = 29,8</t>
  </si>
  <si>
    <t>Emissions intensity</t>
  </si>
  <si>
    <t>ratio LHV/HHV</t>
  </si>
  <si>
    <t>CH4 LHV [KWh/kg]</t>
  </si>
  <si>
    <t>CO2 [g/Mole]</t>
  </si>
  <si>
    <t>CH4 [g/Mole]</t>
  </si>
  <si>
    <t>howarth</t>
  </si>
  <si>
    <t>Heat Input [MJ/mole_H2]</t>
  </si>
  <si>
    <t>H2 LHV [KWh/kg]</t>
  </si>
  <si>
    <t>LHV [CO2/MJ_H2]</t>
  </si>
  <si>
    <t>HHV [CO2/MJ_H2]</t>
  </si>
  <si>
    <t>Direct CO2 emissions [g CO2/MJ]</t>
  </si>
  <si>
    <t>CH4 consumed for grey H2 [g CH4/MJ_H2]</t>
  </si>
  <si>
    <t>CO2 from SMR as feedstock [g CO2/MJ]</t>
  </si>
  <si>
    <t>CO2 from SMR as fuel [g CO2/MJ]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</si>
  <si>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</si>
  <si>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</si>
  <si>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</si>
  <si>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</si>
  <si>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</si>
  <si>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</si>
  <si>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Capture rate [%] low</t>
  </si>
  <si>
    <t>Capture rate [%] mid</t>
  </si>
  <si>
    <t>Capture rate [%] high</t>
  </si>
  <si>
    <t>Indirect upstream emissions [%]</t>
  </si>
  <si>
    <t>Indirect upstream emissions [g CO2e/MJ_CH4]</t>
  </si>
  <si>
    <t>DOE 2019, https://ec.europa.eu/info/sites/default/files/energy_climate_change_environment/events/documents/04.05_mf34_background_document-gle-technologies_and_costs_analysis_on_imports_of_liquid_renewable_energy_v2.pdf</t>
  </si>
  <si>
    <t>Discount rate [%]</t>
  </si>
  <si>
    <t>Lifetime [Years]</t>
  </si>
  <si>
    <t>Availability [%]</t>
  </si>
  <si>
    <t>Opex [% of Capex]</t>
  </si>
  <si>
    <t>BOG 2020</t>
  </si>
  <si>
    <t>sci-hub.st/10.1016/j.egyr.2020.07.013</t>
  </si>
  <si>
    <t>NH3</t>
  </si>
  <si>
    <t>IEA 2020</t>
  </si>
  <si>
    <t>Properties - Gas density [kg/m3]</t>
  </si>
  <si>
    <t>Properties - Boiling point at 1 Bar [°C]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</si>
  <si>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</si>
  <si>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</si>
  <si>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</si>
  <si>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</si>
  <si>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</si>
  <si>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</si>
  <si>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</si>
  <si>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Electricity use [kWh/kg H2]</t>
  </si>
  <si>
    <t>Liquefaction - Capactiy [t/a]</t>
  </si>
  <si>
    <t>Liquefaction - Capex liquefaction plant [€ million]</t>
  </si>
  <si>
    <t>Liquefaction - levelised cost for liquefaction [$/kgH2]</t>
  </si>
  <si>
    <t>Conversion - Capex [€/t*a]</t>
  </si>
  <si>
    <t>Export Terminal - Technical lifetime [Years]</t>
  </si>
  <si>
    <t>Export Terminal - Yearly capacity [t/a]</t>
  </si>
  <si>
    <t>Shipping - Capacity/ship [tH2 or tTol or tNH3]</t>
  </si>
  <si>
    <t>Shipping - CAPEX/ship [USD million]</t>
  </si>
  <si>
    <t>Shipping - CAPEX [$/kg ]</t>
  </si>
  <si>
    <t>Shipping - Fuel use [kg H2/t/km]</t>
  </si>
  <si>
    <t>Shipping - Capex typical [€/MWh]</t>
  </si>
  <si>
    <t>Import Terminal - Technical Lifetime [Years]</t>
  </si>
  <si>
    <t>Import Terminal - Amortisation Factor [%]</t>
  </si>
  <si>
    <t>Import Terminal - Capacity/tank [tH2 or tTol or tNH3]</t>
  </si>
  <si>
    <t>Import Terminal - Yearly capacity [t H2/a]</t>
  </si>
  <si>
    <t>Import Terminal - CAPEX/tank [USD million]</t>
  </si>
  <si>
    <t>Import Terminal - CAPEX [$/kg/a]</t>
  </si>
  <si>
    <t>Import Terminal - Annual OPEX [% of Opex]</t>
  </si>
  <si>
    <t>Import Terminal - Cost of Export without electricity [$/kg H2]</t>
  </si>
  <si>
    <t xml:space="preserve"> Export terminal</t>
  </si>
  <si>
    <t>Reconversion - Ammonia cracking [€/kW H2]</t>
  </si>
  <si>
    <t>Reconversion - Efficiency [% LHV]</t>
  </si>
  <si>
    <t>Liquefaction - Annual OPEX [€/t/a]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</si>
  <si>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</si>
  <si>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</si>
  <si>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</si>
  <si>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</si>
  <si>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Capex opt. [USD/kW product]</t>
  </si>
  <si>
    <t>Liquefaction - Capex opt. [€/kW]</t>
  </si>
  <si>
    <t>Liquefaction - Efficiency opt. [% of LHV]</t>
  </si>
  <si>
    <t>Shipping - Capex opt. [€/MWh]</t>
  </si>
  <si>
    <t>Shipping - Investmet per Ship opt. [USD/t of carrier]</t>
  </si>
  <si>
    <t>Liquefaction - Capex pess. [USD/kW product]</t>
  </si>
  <si>
    <t>Liquefaction - Capex pess. [€/kW]</t>
  </si>
  <si>
    <t>Liquefaction - Efficiency pess. [% of LHV]</t>
  </si>
  <si>
    <t>Shipping - Boil off pess. [%/day ]</t>
  </si>
  <si>
    <t>Shipping - Investmet per Ship pess. [USD/t of carrier]</t>
  </si>
  <si>
    <t>Shipping - Power opt. [MW]</t>
  </si>
  <si>
    <t>Shipping - Power pess. [MW]</t>
  </si>
  <si>
    <t>Reconversion - Opex opt. [% of Capex]</t>
  </si>
  <si>
    <t>Reconversion - Opex pess. [% of Capex]</t>
  </si>
  <si>
    <t>Reconversion - Capex pess. [USD/kW H2]</t>
  </si>
  <si>
    <t>Reconversion - Heat consumption pess. [kWh/kg H2]</t>
  </si>
  <si>
    <t>Reconversion - Capex opt. [USD/kW H2]</t>
  </si>
  <si>
    <t>Reconversion - Heat consumption opt. [kWh/kg H2]</t>
  </si>
  <si>
    <t>Conversion - Efficiency opt. [% of LHV]</t>
  </si>
  <si>
    <t>Conversion - Efficiency pess. [% of LHV]</t>
  </si>
  <si>
    <t>Conversion - Discount rate [%]</t>
  </si>
  <si>
    <t>Liquefaction - Electricity consumption opt. [kWh/kgH2]</t>
  </si>
  <si>
    <t>Liquefaction - Electricity consumption pess. [kWh/kgH2]</t>
  </si>
  <si>
    <t>0,61 </t>
  </si>
  <si>
    <t>Export Terminal - Storage length per load [Days]</t>
  </si>
  <si>
    <t>Export Terminal - Boil off rate [kg/kgH2]</t>
  </si>
  <si>
    <t>Export Terminal - Electricity use [kWh/kgH2]</t>
  </si>
  <si>
    <t>Properties - LHV [MJ/kg]</t>
  </si>
  <si>
    <t>Properties - LHV [kWh/kg]</t>
  </si>
  <si>
    <t>Properties - LHV [kWh/m3]</t>
  </si>
  <si>
    <t>Liquefaction - CAPEX [€/t/a]</t>
  </si>
  <si>
    <t>Liquefaction - CAPEX [€/tpa]</t>
  </si>
  <si>
    <t>Conversion - Installed capacity [ktTol, Nh3/y ]</t>
  </si>
  <si>
    <t>Conversion - Plant CAPEX [€ million 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</si>
  <si>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</si>
  <si>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</si>
  <si>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</si>
  <si>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</si>
  <si>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</si>
  <si>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</si>
  <si>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>Export Terminal - Capacity/tank [tonnes of product]</t>
  </si>
  <si>
    <t>Export Terminal - No. of tanks []</t>
  </si>
  <si>
    <t>Export Terminal - CAPEX/tank [€ million]</t>
  </si>
  <si>
    <t>Export Terminal - CAPEX/tank [€/t/a]</t>
  </si>
  <si>
    <t>Export Terminal - Annual OPEX [% of CAPEX ]</t>
  </si>
  <si>
    <t>Export Terminal - Flash rate [%]</t>
  </si>
  <si>
    <t>Shipping - Technical Lifetime [Years]</t>
  </si>
  <si>
    <t>Shipping - Annual OPEX [% of CAPEX]</t>
  </si>
  <si>
    <t>Shipping - Flash rate [% ]</t>
  </si>
  <si>
    <t>Shipping - [€/kg]</t>
  </si>
  <si>
    <t>Import Terminal - Storage length per load [days]</t>
  </si>
  <si>
    <t>Import Terminal - Electricity use [kWh/kg H2]</t>
  </si>
  <si>
    <t>Import Terminal - Boil-off [%/day]</t>
  </si>
  <si>
    <t>Properties - LHV [MJ/kg] []</t>
  </si>
  <si>
    <t>Export Terminal - CAPEX/tank [€ million ]</t>
  </si>
  <si>
    <t>Export Terminal - CAPEX/tank [$/tpa]</t>
  </si>
  <si>
    <t>Reconversion - Capacity [ktTol/y or ktNH3/y ]</t>
  </si>
  <si>
    <t>Reconversion - Capacity CAPEX [USD million ]</t>
  </si>
  <si>
    <t>Reconversion - H2 purification (PSA) power [kWh/kgH2 ]</t>
  </si>
  <si>
    <t>Export Terminal - Annual OPEX [% of CAPEX]</t>
  </si>
  <si>
    <t>Export Terminal - Boil off rate [%/day]</t>
  </si>
  <si>
    <t>Shipping - Annual Opex opt. [€/t/a]</t>
  </si>
  <si>
    <t>Shipping - Ship speed [km/h]</t>
  </si>
  <si>
    <t>Shipping - Berthing time [hours]</t>
  </si>
  <si>
    <t>Shipping - Boil off opt. [%/day]</t>
  </si>
  <si>
    <t>Shipping - Boil off pess. [%/day]</t>
  </si>
  <si>
    <t>Shipping - Fuel use [MJ/km]</t>
  </si>
  <si>
    <t>Shipping - Annual Opex pess. [€/t/a]</t>
  </si>
  <si>
    <t>Import Terminal - CAPEX/tank [€ million]</t>
  </si>
  <si>
    <t>Import Terminal - CAPEX [€/t/a]</t>
  </si>
  <si>
    <t>Import Terminal - OPEX [€/t/a]</t>
  </si>
  <si>
    <t>Opex [€/kW/a]</t>
  </si>
  <si>
    <t>Gas prices ($/MWh) in the EU</t>
  </si>
  <si>
    <t>CO2 price ($/t CO2) Advanced economies (IEA)</t>
  </si>
  <si>
    <t>CO2 price [€/t CO2] Advanced economies (IEA)</t>
  </si>
  <si>
    <t>CO2 price ($/t_co2) EU ETS</t>
  </si>
  <si>
    <t>IEA 2021</t>
  </si>
  <si>
    <t>World Energy Outlook 2021</t>
  </si>
  <si>
    <t>Dataset</t>
  </si>
  <si>
    <t>https://www.iea.org/data-and-statistics/data-product/world-energy-outlook-2021-free-dataset</t>
  </si>
  <si>
    <t>CO2 price [€/t CO2] EU ETS</t>
  </si>
  <si>
    <t>CO2 price high [€/t CO2e]</t>
  </si>
  <si>
    <t>CO2 price BAU [€/t CO2e]</t>
  </si>
  <si>
    <t>CO2 price mid [€/t CO2e]</t>
  </si>
  <si>
    <t>Capex [USD/kW]</t>
  </si>
  <si>
    <t>Capex [€/kW]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</si>
  <si>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</si>
  <si>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</si>
  <si>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</si>
  <si>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</si>
  <si>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</si>
  <si>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</si>
  <si>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CO2 transport and storage cost [€/t CO2]</t>
  </si>
  <si>
    <t>LHV H2 [kWh/kg]</t>
  </si>
  <si>
    <t>United Arab Emirates</t>
  </si>
  <si>
    <t>Angola</t>
  </si>
  <si>
    <t>Argentina</t>
  </si>
  <si>
    <t>Austria</t>
  </si>
  <si>
    <t>Australia</t>
  </si>
  <si>
    <t>Azerbaijan</t>
  </si>
  <si>
    <t>Estonia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</si>
  <si>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</si>
  <si>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</si>
  <si>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</si>
  <si>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</si>
  <si>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</si>
  <si>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</si>
  <si>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</si>
  <si>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</si>
  <si>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Canada</t>
  </si>
  <si>
    <t>Switzerland</t>
  </si>
  <si>
    <t>Chile</t>
  </si>
  <si>
    <t>China</t>
  </si>
  <si>
    <t>Colombia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</si>
  <si>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</si>
  <si>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</si>
  <si>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</si>
  <si>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</si>
  <si>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</si>
  <si>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</si>
  <si>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</si>
  <si>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</si>
  <si>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</si>
  <si>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Ghana</t>
  </si>
  <si>
    <t>Georgia</t>
  </si>
  <si>
    <t>Equatorial Guinea</t>
  </si>
  <si>
    <t>Greece</t>
  </si>
  <si>
    <t>Hungary</t>
  </si>
  <si>
    <t>Indonesia</t>
  </si>
  <si>
    <t>Ireland</t>
  </si>
  <si>
    <t>India</t>
  </si>
  <si>
    <t>Iraq</t>
  </si>
  <si>
    <t>Iran</t>
  </si>
  <si>
    <t>Italy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</si>
  <si>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</si>
  <si>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</si>
  <si>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</si>
  <si>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</si>
  <si>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</si>
  <si>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</si>
  <si>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</si>
  <si>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</si>
  <si>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</si>
  <si>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</si>
  <si>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</si>
  <si>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</si>
  <si>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</si>
  <si>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</si>
  <si>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</si>
  <si>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</si>
  <si>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</si>
  <si>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</si>
  <si>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Qatar</t>
  </si>
  <si>
    <t>Romania</t>
  </si>
  <si>
    <t>Russian Federation</t>
  </si>
  <si>
    <t>Saudi Arabia</t>
  </si>
  <si>
    <t>Sweden</t>
  </si>
  <si>
    <t>Singapore</t>
  </si>
  <si>
    <t>Slovenia</t>
  </si>
  <si>
    <t>Slovakia</t>
  </si>
  <si>
    <t>Syria</t>
  </si>
  <si>
    <t>Thailand</t>
  </si>
  <si>
    <t>Turkmenistan</t>
  </si>
  <si>
    <t>Tunisia</t>
  </si>
  <si>
    <t>Turkey</t>
  </si>
  <si>
    <t>Trinidad and Tobago</t>
  </si>
  <si>
    <t>Taiwan</t>
  </si>
  <si>
    <t>Ukraine</t>
  </si>
  <si>
    <t>United Kingdom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</si>
  <si>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</si>
  <si>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</si>
  <si>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</si>
  <si>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</si>
  <si>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</si>
  <si>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</si>
  <si>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</si>
  <si>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</si>
  <si>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</si>
  <si>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</si>
  <si>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</si>
  <si>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</si>
  <si>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DNV GL 2018</t>
  </si>
  <si>
    <t>DNV GL. Enery Transition Outlook 2019: A global and regional forecast to 2050. Technical report, 2019.</t>
  </si>
  <si>
    <t>Wholesale electricity prices from DNV GL 2019</t>
  </si>
  <si>
    <t>ID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</si>
  <si>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</si>
  <si>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</si>
  <si>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</si>
  <si>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</si>
  <si>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</si>
  <si>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</si>
  <si>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</si>
  <si>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</si>
  <si>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</si>
  <si>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</si>
  <si>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</si>
  <si>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</si>
  <si>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</si>
  <si>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</si>
  <si>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</si>
  <si>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</si>
  <si>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</si>
  <si>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</si>
  <si>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</si>
  <si>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</si>
  <si>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</si>
  <si>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</si>
  <si>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</si>
  <si>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</si>
  <si>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</si>
  <si>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</si>
  <si>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</si>
  <si>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</si>
  <si>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</si>
  <si>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</si>
  <si>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</si>
  <si>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</si>
  <si>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</si>
  <si>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</si>
  <si>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</si>
  <si>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</si>
  <si>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</si>
  <si>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</si>
  <si>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</si>
  <si>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</si>
  <si>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</si>
  <si>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</si>
  <si>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</si>
  <si>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</si>
  <si>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</si>
  <si>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</si>
  <si>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</si>
  <si>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</si>
  <si>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</si>
  <si>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</si>
  <si>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</si>
  <si>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</si>
  <si>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</si>
  <si>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</si>
  <si>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</si>
  <si>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</si>
  <si>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</si>
  <si>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</si>
  <si>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</si>
  <si>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</si>
  <si>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</si>
  <si>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</si>
  <si>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</si>
  <si>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</si>
  <si>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</si>
  <si>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</si>
  <si>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</si>
  <si>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</si>
  <si>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</si>
  <si>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</si>
  <si>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</si>
  <si>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</si>
  <si>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</si>
  <si>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</si>
  <si>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</si>
  <si>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</si>
  <si>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</si>
  <si>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</si>
  <si>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</si>
  <si>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</si>
  <si>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</si>
  <si>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</si>
  <si>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</si>
  <si>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</si>
  <si>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</si>
  <si>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</si>
  <si>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</si>
  <si>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</si>
  <si>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</si>
  <si>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</si>
  <si>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</si>
  <si>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</si>
  <si>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</si>
  <si>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</si>
  <si>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</si>
  <si>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</si>
  <si>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</si>
  <si>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</si>
  <si>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</si>
  <si>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</si>
  <si>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</si>
  <si>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</si>
  <si>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</si>
  <si>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</si>
  <si>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</si>
  <si>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</si>
  <si>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</si>
  <si>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</si>
  <si>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</si>
  <si>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</si>
  <si>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</si>
  <si>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</si>
  <si>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</si>
  <si>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</si>
  <si>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</si>
  <si>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</si>
  <si>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</si>
  <si>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</si>
  <si>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</si>
  <si>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</si>
  <si>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</si>
  <si>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</si>
  <si>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</si>
  <si>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</si>
  <si>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</si>
  <si>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</si>
  <si>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</si>
  <si>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</si>
  <si>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</si>
  <si>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</si>
  <si>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</si>
  <si>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</si>
  <si>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</si>
  <si>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</si>
  <si>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</si>
  <si>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</si>
  <si>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</si>
  <si>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</si>
  <si>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</si>
  <si>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</si>
  <si>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</si>
  <si>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</si>
  <si>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</si>
  <si>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</si>
  <si>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</si>
  <si>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</si>
  <si>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</si>
  <si>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</si>
  <si>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</si>
  <si>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</si>
  <si>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</si>
  <si>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</si>
  <si>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</si>
  <si>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</si>
  <si>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</si>
  <si>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</si>
  <si>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</si>
  <si>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</si>
  <si>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</si>
  <si>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</si>
  <si>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</si>
  <si>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</si>
  <si>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</si>
  <si>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</si>
  <si>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</si>
  <si>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</si>
  <si>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</si>
  <si>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</si>
  <si>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</si>
  <si>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</si>
  <si>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</si>
  <si>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</si>
  <si>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</si>
  <si>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</si>
  <si>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</si>
  <si>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</si>
  <si>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</si>
  <si>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</si>
  <si>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</si>
  <si>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</si>
  <si>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</si>
  <si>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</si>
  <si>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</si>
  <si>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</si>
  <si>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</si>
  <si>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</si>
  <si>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</si>
  <si>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</si>
  <si>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</si>
  <si>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</si>
  <si>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</si>
  <si>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</si>
  <si>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</si>
  <si>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</si>
  <si>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</si>
  <si>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</si>
  <si>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</si>
  <si>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</si>
  <si>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</si>
  <si>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</si>
  <si>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</si>
  <si>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</si>
  <si>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</si>
  <si>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</si>
  <si>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</si>
  <si>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</si>
  <si>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</si>
  <si>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</si>
  <si>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</si>
  <si>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</si>
  <si>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</si>
  <si>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</si>
  <si>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</si>
  <si>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</si>
  <si>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</si>
  <si>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</si>
  <si>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</si>
  <si>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</si>
  <si>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</si>
  <si>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</si>
  <si>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</si>
  <si>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</si>
  <si>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</si>
  <si>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</si>
  <si>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</si>
  <si>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</si>
  <si>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</si>
  <si>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</si>
  <si>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</si>
  <si>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</si>
  <si>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</si>
  <si>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</si>
  <si>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</si>
  <si>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</si>
  <si>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</si>
  <si>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</si>
  <si>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</si>
  <si>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</si>
  <si>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</si>
  <si>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</si>
  <si>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</si>
  <si>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</si>
  <si>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</si>
  <si>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</si>
  <si>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</si>
  <si>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</si>
  <si>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</si>
  <si>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</si>
  <si>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</si>
  <si>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</si>
  <si>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</si>
  <si>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</si>
  <si>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</si>
  <si>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</si>
  <si>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</si>
  <si>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</si>
  <si>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</si>
  <si>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</si>
  <si>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</si>
  <si>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</si>
  <si>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</si>
  <si>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</si>
  <si>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</si>
  <si>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</si>
  <si>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</si>
  <si>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</si>
  <si>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</si>
  <si>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</si>
  <si>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</si>
  <si>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</si>
  <si>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</si>
  <si>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</si>
  <si>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</si>
  <si>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</si>
  <si>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</si>
  <si>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</si>
  <si>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</si>
  <si>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</si>
  <si>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</si>
  <si>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</si>
  <si>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</si>
  <si>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</si>
  <si>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</si>
  <si>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</si>
  <si>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</si>
  <si>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</si>
  <si>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</si>
  <si>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</si>
  <si>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</si>
  <si>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</si>
  <si>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</si>
  <si>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</si>
  <si>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</si>
  <si>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</si>
  <si>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</si>
  <si>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</si>
  <si>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</si>
  <si>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</si>
  <si>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</si>
  <si>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</si>
  <si>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</si>
  <si>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</si>
  <si>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</si>
  <si>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</si>
  <si>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</si>
  <si>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</si>
  <si>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</si>
  <si>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</si>
  <si>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</si>
  <si>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</si>
  <si>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</si>
  <si>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</si>
  <si>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</si>
  <si>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</si>
  <si>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</si>
  <si>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</si>
  <si>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</si>
  <si>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</si>
  <si>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</si>
  <si>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</si>
  <si>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</si>
  <si>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</si>
  <si>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</si>
  <si>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</si>
  <si>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</si>
  <si>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</si>
  <si>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</si>
  <si>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</si>
  <si>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</si>
  <si>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</si>
  <si>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</si>
  <si>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</si>
  <si>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</si>
  <si>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</si>
  <si>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</si>
  <si>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</si>
  <si>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</si>
  <si>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</si>
  <si>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</si>
  <si>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</si>
  <si>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</si>
  <si>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</si>
  <si>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</si>
  <si>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</si>
  <si>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</si>
  <si>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</si>
  <si>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</si>
  <si>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</si>
  <si>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</si>
  <si>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</si>
  <si>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</si>
  <si>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</si>
  <si>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</si>
  <si>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</si>
  <si>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</si>
  <si>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</si>
  <si>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</si>
  <si>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</si>
  <si>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</si>
  <si>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</si>
  <si>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</si>
  <si>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</si>
  <si>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</si>
  <si>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</si>
  <si>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</si>
  <si>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</si>
  <si>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</si>
  <si>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</si>
  <si>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</si>
  <si>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</si>
  <si>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</si>
  <si>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</si>
  <si>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</si>
  <si>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</si>
  <si>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</si>
  <si>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</si>
  <si>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</si>
  <si>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</si>
  <si>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</si>
  <si>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</si>
  <si>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</si>
  <si>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</si>
  <si>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</si>
  <si>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</si>
  <si>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</si>
  <si>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</si>
  <si>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</si>
  <si>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</si>
  <si>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</si>
  <si>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</si>
  <si>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</si>
  <si>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</si>
  <si>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</si>
  <si>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</si>
  <si>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</si>
  <si>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</si>
  <si>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</si>
  <si>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</si>
  <si>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</si>
  <si>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</si>
  <si>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</si>
  <si>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</si>
  <si>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</si>
  <si>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</si>
  <si>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</si>
  <si>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</si>
  <si>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</si>
  <si>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</si>
  <si>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</si>
  <si>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</si>
  <si>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</si>
  <si>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</si>
  <si>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</si>
  <si>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</si>
  <si>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</si>
  <si>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</si>
  <si>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</si>
  <si>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</si>
  <si>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</si>
  <si>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</si>
  <si>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</si>
  <si>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</si>
  <si>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</si>
  <si>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</si>
  <si>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</si>
  <si>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</si>
  <si>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</si>
  <si>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</si>
  <si>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</si>
  <si>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</si>
  <si>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</si>
  <si>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</si>
  <si>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</si>
  <si>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</si>
  <si>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</si>
  <si>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</si>
  <si>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</si>
  <si>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</si>
  <si>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</si>
  <si>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</si>
  <si>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</si>
  <si>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</si>
  <si>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</si>
  <si>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</si>
  <si>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</si>
  <si>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</si>
  <si>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</si>
  <si>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</si>
  <si>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</si>
  <si>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</si>
  <si>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</si>
  <si>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</si>
  <si>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</si>
  <si>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</si>
  <si>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</si>
  <si>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</si>
  <si>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</si>
  <si>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</si>
  <si>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</si>
  <si>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</si>
  <si>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</si>
  <si>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</si>
  <si>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</si>
  <si>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</si>
  <si>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</si>
  <si>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</si>
  <si>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</si>
  <si>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</si>
  <si>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</si>
  <si>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</si>
  <si>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</si>
  <si>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</si>
  <si>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</si>
  <si>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</si>
  <si>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</si>
  <si>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</si>
  <si>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</si>
  <si>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</si>
  <si>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</si>
  <si>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</si>
  <si>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</si>
  <si>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</si>
  <si>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</si>
  <si>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</si>
  <si>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</si>
  <si>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</si>
  <si>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</si>
  <si>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</si>
  <si>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</si>
  <si>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</si>
  <si>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</si>
  <si>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</si>
  <si>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</si>
  <si>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</si>
  <si>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</si>
  <si>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</si>
  <si>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</si>
  <si>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</si>
  <si>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</si>
  <si>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</si>
  <si>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</si>
  <si>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</si>
  <si>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Norway_Onshore_1_low_temp_baseline</t>
  </si>
  <si>
    <t>Norway_Onshore_2_low_temp_baseline</t>
  </si>
  <si>
    <t>Norway_Onshore_3_low_temp_baseline</t>
  </si>
  <si>
    <t>Norway_Offshore_1_low_temp_baseline</t>
  </si>
  <si>
    <t>Norway_Offshore_2_low_temp_baseline</t>
  </si>
  <si>
    <t>Norway_PV_4_low_temp_baseline</t>
  </si>
  <si>
    <t>Norway_Onshore_1_high_temp_baseline</t>
  </si>
  <si>
    <t>Norway_Onshore_2_high_temp_baseline</t>
  </si>
  <si>
    <t>Norway_Onshore_3_high_temp_baseline</t>
  </si>
  <si>
    <t>Norway_Offshore_1_high_temp_baseline</t>
  </si>
  <si>
    <t>Norway_Offshore_2_high_temp_baseline</t>
  </si>
  <si>
    <t>Norway_PV_4_high_temp_baseline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</si>
  <si>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</si>
  <si>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</si>
  <si>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</si>
  <si>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</si>
  <si>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</si>
  <si>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</si>
  <si>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</si>
  <si>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</si>
  <si>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</si>
  <si>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</si>
  <si>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</si>
  <si>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</si>
  <si>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</si>
  <si>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</si>
  <si>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</si>
  <si>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</si>
  <si>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</si>
  <si>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</si>
  <si>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</si>
  <si>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</si>
  <si>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</si>
  <si>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</si>
  <si>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</si>
  <si>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</si>
  <si>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</si>
  <si>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</si>
  <si>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</si>
  <si>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</si>
  <si>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</si>
  <si>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</si>
  <si>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</si>
  <si>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</si>
  <si>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</si>
  <si>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</si>
  <si>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</si>
  <si>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</si>
  <si>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</si>
  <si>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</si>
  <si>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</si>
  <si>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</si>
  <si>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</si>
  <si>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</si>
  <si>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</si>
  <si>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</si>
  <si>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</si>
  <si>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</si>
  <si>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</si>
  <si>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</si>
  <si>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</si>
  <si>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</si>
  <si>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</si>
  <si>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</si>
  <si>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</si>
  <si>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</si>
  <si>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</si>
  <si>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</si>
  <si>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</si>
  <si>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</si>
  <si>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</si>
  <si>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</si>
  <si>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</si>
  <si>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</si>
  <si>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</si>
  <si>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</si>
  <si>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</si>
  <si>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</si>
  <si>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</si>
  <si>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</si>
  <si>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</si>
  <si>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</si>
  <si>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</si>
  <si>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</si>
  <si>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</si>
  <si>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</si>
  <si>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</si>
  <si>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</si>
  <si>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</si>
  <si>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</si>
  <si>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</si>
  <si>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</si>
  <si>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</si>
  <si>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</si>
  <si>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</si>
  <si>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</si>
  <si>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</si>
  <si>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</si>
  <si>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</si>
  <si>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</si>
  <si>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</si>
  <si>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</si>
  <si>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</si>
  <si>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</si>
  <si>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</si>
  <si>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</si>
  <si>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</si>
  <si>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</si>
  <si>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</si>
  <si>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</si>
  <si>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</si>
  <si>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</si>
  <si>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</si>
  <si>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</si>
  <si>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</si>
  <si>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</si>
  <si>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</si>
  <si>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</si>
  <si>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</si>
  <si>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</si>
  <si>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</si>
  <si>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</si>
  <si>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</si>
  <si>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</si>
  <si>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</si>
  <si>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</si>
  <si>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</si>
  <si>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</si>
  <si>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</si>
  <si>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</si>
  <si>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</si>
  <si>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</si>
  <si>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</si>
  <si>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</si>
  <si>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</si>
  <si>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</si>
  <si>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</si>
  <si>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</si>
  <si>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</si>
  <si>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</si>
  <si>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</si>
  <si>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</si>
  <si>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</si>
  <si>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</si>
  <si>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</si>
  <si>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</si>
  <si>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</si>
  <si>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</si>
  <si>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</si>
  <si>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</si>
  <si>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</si>
  <si>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</si>
  <si>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</si>
  <si>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</si>
  <si>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</si>
  <si>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</si>
  <si>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</si>
  <si>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</si>
  <si>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</si>
  <si>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</si>
  <si>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</si>
  <si>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</si>
  <si>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</si>
  <si>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</si>
  <si>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</si>
  <si>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</si>
  <si>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</si>
  <si>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</si>
  <si>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</si>
  <si>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</si>
  <si>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</si>
  <si>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</si>
  <si>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</si>
  <si>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</si>
  <si>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</si>
  <si>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</si>
  <si>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</si>
  <si>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</si>
  <si>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</si>
  <si>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</si>
  <si>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</si>
  <si>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</si>
  <si>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</si>
  <si>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</si>
  <si>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</si>
  <si>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</si>
  <si>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</si>
  <si>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</si>
  <si>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</si>
  <si>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</si>
  <si>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</si>
  <si>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</si>
  <si>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</si>
  <si>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</si>
  <si>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</si>
  <si>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</si>
  <si>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</si>
  <si>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</si>
  <si>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</si>
  <si>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</si>
  <si>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</si>
  <si>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</si>
  <si>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</si>
  <si>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</si>
  <si>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</si>
  <si>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</si>
  <si>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</si>
  <si>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</si>
  <si>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</si>
  <si>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</si>
  <si>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</si>
  <si>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</si>
  <si>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</si>
  <si>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</si>
  <si>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</si>
  <si>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</si>
  <si>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</si>
  <si>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</si>
  <si>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</si>
  <si>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</si>
  <si>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</si>
  <si>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</si>
  <si>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</si>
  <si>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</si>
  <si>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</si>
  <si>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</si>
  <si>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</si>
  <si>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</si>
  <si>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</si>
  <si>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</si>
  <si>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</si>
  <si>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</si>
  <si>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</si>
  <si>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</si>
  <si>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</si>
  <si>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</si>
  <si>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</si>
  <si>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</si>
  <si>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</si>
  <si>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</si>
  <si>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</si>
  <si>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</si>
  <si>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</si>
  <si>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</si>
  <si>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</si>
  <si>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</si>
  <si>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</si>
  <si>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</si>
  <si>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</si>
  <si>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</si>
  <si>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</si>
  <si>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</si>
  <si>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</si>
  <si>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</si>
  <si>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</si>
  <si>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</si>
  <si>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</si>
  <si>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</si>
  <si>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</si>
  <si>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</si>
  <si>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</si>
  <si>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</si>
  <si>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</si>
  <si>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</si>
  <si>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</si>
  <si>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</si>
  <si>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</si>
  <si>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</si>
  <si>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</si>
  <si>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</si>
  <si>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</si>
  <si>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</si>
  <si>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</si>
  <si>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</si>
  <si>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</si>
  <si>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</si>
  <si>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</si>
  <si>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</si>
  <si>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</si>
  <si>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</si>
  <si>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</si>
  <si>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</si>
  <si>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</si>
  <si>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</si>
  <si>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</si>
  <si>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</si>
  <si>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</si>
  <si>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</si>
  <si>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</si>
  <si>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</si>
  <si>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</si>
  <si>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</si>
  <si>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</si>
  <si>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</si>
  <si>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</si>
  <si>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</si>
  <si>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</si>
  <si>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</si>
  <si>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</si>
  <si>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</si>
  <si>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</si>
  <si>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</si>
  <si>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</si>
  <si>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</si>
  <si>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</si>
  <si>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</si>
  <si>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</si>
  <si>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</si>
  <si>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</si>
  <si>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</si>
  <si>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</si>
  <si>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</si>
  <si>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</si>
  <si>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</si>
  <si>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</si>
  <si>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</si>
  <si>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</si>
  <si>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</si>
  <si>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</si>
  <si>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</si>
  <si>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</si>
  <si>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</si>
  <si>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</si>
  <si>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</si>
  <si>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</si>
  <si>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</si>
  <si>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</si>
  <si>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</si>
  <si>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</si>
  <si>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</si>
  <si>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</si>
  <si>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</si>
  <si>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</si>
  <si>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</si>
  <si>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</si>
  <si>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</si>
  <si>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</si>
  <si>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</si>
  <si>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</si>
  <si>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</si>
  <si>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</si>
  <si>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</si>
  <si>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</si>
  <si>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</si>
  <si>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</si>
  <si>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</si>
  <si>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</si>
  <si>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</si>
  <si>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</si>
  <si>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</si>
  <si>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</si>
  <si>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</si>
  <si>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</si>
  <si>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</si>
  <si>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</si>
  <si>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</si>
  <si>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</si>
  <si>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</si>
  <si>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</si>
  <si>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</si>
  <si>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</si>
  <si>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</si>
  <si>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</si>
  <si>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</si>
  <si>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</si>
  <si>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</si>
  <si>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</si>
  <si>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</si>
  <si>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</si>
  <si>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</si>
  <si>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</si>
  <si>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</si>
  <si>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</si>
  <si>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</si>
  <si>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</si>
  <si>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</si>
  <si>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</si>
  <si>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</si>
  <si>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</si>
  <si>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</si>
  <si>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</si>
  <si>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</si>
  <si>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</si>
  <si>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</si>
  <si>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</si>
  <si>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</si>
  <si>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</si>
  <si>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</si>
  <si>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</si>
  <si>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</si>
  <si>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</si>
  <si>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</si>
  <si>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</si>
  <si>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</si>
  <si>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</si>
  <si>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</si>
  <si>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</si>
  <si>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</si>
  <si>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</si>
  <si>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</si>
  <si>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</si>
  <si>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</si>
  <si>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</si>
  <si>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</si>
  <si>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</si>
  <si>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</si>
  <si>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</si>
  <si>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</si>
  <si>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</si>
  <si>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</si>
  <si>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</si>
  <si>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</si>
  <si>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</si>
  <si>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</si>
  <si>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</si>
  <si>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</si>
  <si>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</si>
  <si>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</si>
  <si>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</si>
  <si>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</si>
  <si>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</si>
  <si>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</si>
  <si>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</si>
  <si>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</si>
  <si>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</si>
  <si>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</si>
  <si>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</si>
  <si>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</si>
  <si>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</si>
  <si>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</si>
  <si>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</si>
  <si>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</si>
  <si>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</si>
  <si>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</si>
  <si>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</si>
  <si>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</si>
  <si>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</si>
  <si>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</si>
  <si>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</si>
  <si>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</si>
  <si>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</si>
  <si>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</si>
  <si>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</si>
  <si>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</si>
  <si>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</si>
  <si>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</si>
  <si>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</si>
  <si>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</si>
  <si>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</si>
  <si>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</si>
  <si>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</si>
  <si>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</si>
  <si>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</si>
  <si>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</si>
  <si>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</si>
  <si>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</si>
  <si>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</si>
  <si>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</si>
  <si>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</si>
  <si>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</si>
  <si>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</si>
  <si>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</si>
  <si>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</si>
  <si>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</si>
  <si>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</si>
  <si>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</si>
  <si>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</si>
  <si>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</si>
  <si>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</si>
  <si>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</si>
  <si>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</si>
  <si>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</si>
  <si>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</si>
  <si>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</si>
  <si>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</si>
  <si>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</si>
  <si>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</si>
  <si>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</si>
  <si>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</si>
  <si>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</si>
  <si>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</si>
  <si>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</si>
  <si>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</si>
  <si>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</si>
  <si>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</si>
  <si>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</si>
  <si>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</si>
  <si>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</si>
  <si>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</si>
  <si>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</si>
  <si>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</si>
  <si>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</si>
  <si>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</si>
  <si>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</si>
  <si>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</si>
  <si>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</si>
  <si>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</si>
  <si>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</si>
  <si>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</si>
  <si>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</si>
  <si>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</si>
  <si>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</si>
  <si>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</si>
  <si>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</si>
  <si>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</si>
  <si>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</si>
  <si>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</si>
  <si>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</si>
  <si>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</si>
  <si>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</si>
  <si>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</si>
  <si>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</si>
  <si>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</si>
  <si>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</si>
  <si>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</si>
  <si>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</si>
  <si>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</si>
  <si>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</si>
  <si>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</si>
  <si>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</si>
  <si>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</si>
  <si>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</si>
  <si>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</si>
  <si>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</si>
  <si>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</si>
  <si>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</si>
  <si>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</si>
  <si>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</si>
  <si>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</si>
  <si>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</si>
  <si>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</si>
  <si>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</si>
  <si>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</si>
  <si>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</si>
  <si>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</si>
  <si>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</si>
  <si>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</si>
  <si>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</si>
  <si>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</si>
  <si>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</si>
  <si>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</si>
  <si>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</si>
  <si>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</si>
  <si>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</si>
  <si>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</si>
  <si>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</si>
  <si>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</si>
  <si>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</si>
  <si>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</si>
  <si>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</si>
  <si>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</si>
  <si>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</si>
  <si>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</si>
  <si>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</si>
  <si>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</si>
  <si>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</si>
  <si>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</si>
  <si>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</si>
  <si>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</si>
  <si>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</si>
  <si>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</si>
  <si>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</si>
  <si>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</si>
  <si>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</si>
  <si>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</si>
  <si>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</si>
  <si>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</si>
  <si>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</si>
  <si>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</si>
  <si>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</si>
  <si>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</si>
  <si>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</si>
  <si>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</si>
  <si>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</si>
  <si>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</si>
  <si>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</si>
  <si>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</si>
  <si>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</si>
  <si>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</si>
  <si>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</si>
  <si>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</si>
  <si>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</si>
  <si>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</si>
  <si>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</si>
  <si>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</si>
  <si>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</si>
  <si>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</si>
  <si>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</si>
  <si>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</si>
  <si>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</si>
  <si>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</si>
  <si>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</si>
  <si>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</si>
  <si>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</si>
  <si>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</si>
  <si>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</si>
  <si>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</si>
  <si>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</si>
  <si>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</si>
  <si>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</si>
  <si>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</si>
  <si>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</si>
  <si>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</si>
  <si>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</si>
  <si>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</si>
  <si>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</si>
  <si>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</si>
  <si>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</si>
  <si>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</si>
  <si>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</si>
  <si>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</si>
  <si>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</si>
  <si>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</si>
  <si>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</si>
  <si>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</si>
  <si>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</si>
  <si>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</si>
  <si>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</si>
  <si>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</si>
  <si>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</si>
  <si>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</si>
  <si>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</si>
  <si>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</si>
  <si>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</si>
  <si>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</si>
  <si>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</si>
  <si>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</si>
  <si>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</si>
  <si>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</si>
  <si>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</si>
  <si>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</si>
  <si>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</si>
  <si>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</si>
  <si>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</si>
  <si>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</si>
  <si>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</si>
  <si>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</si>
  <si>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</si>
  <si>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</si>
  <si>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</si>
  <si>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</si>
  <si>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</si>
  <si>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</si>
  <si>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</si>
  <si>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</si>
  <si>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</si>
  <si>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</si>
  <si>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</si>
  <si>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</si>
  <si>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</si>
  <si>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</si>
  <si>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</si>
  <si>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</si>
  <si>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</si>
  <si>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</si>
  <si>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</si>
  <si>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</si>
  <si>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</si>
  <si>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</si>
  <si>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</si>
  <si>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</si>
  <si>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</si>
  <si>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</si>
  <si>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</si>
  <si>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</si>
  <si>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</si>
  <si>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</si>
  <si>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</si>
  <si>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</si>
  <si>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</si>
  <si>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</si>
  <si>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</si>
  <si>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</si>
  <si>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</si>
  <si>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</si>
  <si>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</si>
  <si>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</si>
  <si>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</si>
  <si>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</si>
  <si>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</si>
  <si>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</si>
  <si>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</si>
  <si>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</si>
  <si>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</si>
  <si>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</si>
  <si>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</si>
  <si>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</si>
  <si>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</si>
  <si>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</si>
  <si>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</si>
  <si>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</si>
  <si>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</si>
  <si>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</si>
  <si>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</si>
  <si>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</si>
  <si>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</si>
  <si>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</si>
  <si>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</si>
  <si>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</si>
  <si>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</si>
  <si>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</si>
  <si>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</si>
  <si>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</si>
  <si>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</si>
  <si>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</si>
  <si>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</si>
  <si>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</si>
  <si>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</si>
  <si>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</si>
  <si>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</si>
  <si>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</si>
  <si>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</si>
  <si>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</si>
  <si>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</si>
  <si>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</si>
  <si>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</si>
  <si>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</si>
  <si>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</si>
  <si>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</si>
  <si>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</si>
  <si>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</si>
  <si>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</si>
  <si>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</si>
  <si>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</si>
  <si>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</si>
  <si>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</si>
  <si>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</si>
  <si>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</si>
  <si>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</si>
  <si>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</si>
  <si>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</si>
  <si>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</si>
  <si>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</si>
  <si>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</si>
  <si>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</si>
  <si>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</si>
  <si>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</si>
  <si>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</si>
  <si>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</si>
  <si>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</si>
  <si>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</si>
  <si>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</si>
  <si>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</si>
  <si>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</si>
  <si>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</si>
  <si>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</si>
  <si>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</si>
  <si>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</si>
  <si>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</si>
  <si>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</si>
  <si>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</si>
  <si>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</si>
  <si>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</si>
  <si>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</si>
  <si>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</si>
  <si>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</si>
  <si>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</si>
  <si>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</si>
  <si>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</si>
  <si>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</si>
  <si>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</si>
  <si>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</si>
  <si>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</si>
  <si>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</si>
  <si>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</si>
  <si>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</si>
  <si>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</si>
  <si>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</si>
  <si>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</si>
  <si>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</si>
  <si>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</si>
  <si>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</si>
  <si>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</si>
  <si>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</si>
  <si>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</si>
  <si>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</si>
  <si>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</si>
  <si>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</si>
  <si>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</si>
  <si>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</si>
  <si>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</si>
  <si>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</si>
  <si>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</si>
  <si>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</si>
  <si>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</si>
  <si>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</si>
  <si>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</si>
  <si>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</si>
  <si>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</si>
  <si>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</si>
  <si>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</si>
  <si>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</si>
  <si>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</si>
  <si>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</si>
  <si>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</si>
  <si>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</si>
  <si>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</si>
  <si>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</si>
  <si>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</si>
  <si>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</si>
  <si>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</si>
  <si>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</si>
  <si>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</si>
  <si>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</si>
  <si>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</si>
  <si>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</si>
  <si>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</si>
  <si>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</si>
  <si>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</si>
  <si>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</si>
  <si>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</si>
  <si>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</si>
  <si>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</si>
  <si>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</si>
  <si>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</si>
  <si>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</si>
  <si>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</si>
  <si>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</si>
  <si>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</si>
  <si>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</si>
  <si>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</si>
  <si>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</si>
  <si>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</si>
  <si>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</si>
  <si>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</si>
  <si>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</si>
  <si>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</si>
  <si>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</si>
  <si>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</si>
  <si>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</si>
  <si>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Norway_Onshore_1_low_temp_optimistic</t>
  </si>
  <si>
    <t>Norway_Onshore_2_low_temp_optimistic</t>
  </si>
  <si>
    <t>Norway_Onshore_3_low_temp_optimistic</t>
  </si>
  <si>
    <t>Norway_Offshore_1_low_temp_optimistic</t>
  </si>
  <si>
    <t>Norway_Offshore_2_low_temp_optimistic</t>
  </si>
  <si>
    <t>Norway_PV_4_low_temp_optimistic</t>
  </si>
  <si>
    <t>Norway_Onshore_1_high_temp_optimistic</t>
  </si>
  <si>
    <t>Norway_Onshore_2_high_temp_optimistic</t>
  </si>
  <si>
    <t>Norway_Onshore_3_high_temp_optimistic</t>
  </si>
  <si>
    <t>Norway_Offshore_1_high_temp_optimistic</t>
  </si>
  <si>
    <t>Norway_Offshore_2_high_temp_optimistic</t>
  </si>
  <si>
    <t>Norway_PV_4_high_temp_optimistic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</si>
  <si>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</si>
  <si>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</si>
  <si>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</si>
  <si>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</si>
  <si>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</si>
  <si>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</si>
  <si>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</si>
  <si>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</si>
  <si>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</si>
  <si>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</si>
  <si>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</si>
  <si>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</si>
  <si>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</si>
  <si>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</si>
  <si>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</si>
  <si>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</si>
  <si>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</si>
  <si>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</si>
  <si>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</si>
  <si>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</si>
  <si>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</si>
  <si>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</si>
  <si>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</si>
  <si>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</si>
  <si>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</si>
  <si>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</si>
  <si>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</si>
  <si>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</si>
  <si>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</si>
  <si>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</si>
  <si>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</si>
  <si>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</si>
  <si>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</si>
  <si>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</si>
  <si>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</si>
  <si>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</si>
  <si>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</si>
  <si>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</si>
  <si>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</si>
  <si>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</si>
  <si>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</si>
  <si>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</si>
  <si>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</si>
  <si>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</si>
  <si>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</si>
  <si>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</si>
  <si>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</si>
  <si>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</si>
  <si>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</si>
  <si>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</si>
  <si>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</si>
  <si>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</si>
  <si>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</si>
  <si>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</si>
  <si>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</si>
  <si>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</si>
  <si>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</si>
  <si>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</si>
  <si>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</si>
  <si>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</si>
  <si>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</si>
  <si>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</si>
  <si>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</si>
  <si>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</si>
  <si>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</si>
  <si>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</si>
  <si>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</si>
  <si>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</si>
  <si>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</si>
  <si>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</si>
  <si>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</si>
  <si>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</si>
  <si>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</si>
  <si>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</si>
  <si>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</si>
  <si>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</si>
  <si>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</si>
  <si>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</si>
  <si>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</si>
  <si>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</si>
  <si>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</si>
  <si>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</si>
  <si>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</si>
  <si>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</si>
  <si>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</si>
  <si>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</si>
  <si>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</si>
  <si>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</si>
  <si>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</si>
  <si>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</si>
  <si>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</si>
  <si>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</si>
  <si>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</si>
  <si>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</si>
  <si>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</si>
  <si>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</si>
  <si>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</si>
  <si>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</si>
  <si>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</si>
  <si>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</si>
  <si>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</si>
  <si>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</si>
  <si>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</si>
  <si>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</si>
  <si>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</si>
  <si>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</si>
  <si>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</si>
  <si>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</si>
  <si>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</si>
  <si>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</si>
  <si>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</si>
  <si>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</si>
  <si>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</si>
  <si>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</si>
  <si>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</si>
  <si>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</si>
  <si>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</si>
  <si>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</si>
  <si>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</si>
  <si>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</si>
  <si>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</si>
  <si>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</si>
  <si>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</si>
  <si>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</si>
  <si>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</si>
  <si>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</si>
  <si>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</si>
  <si>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</si>
  <si>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</si>
  <si>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</si>
  <si>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</si>
  <si>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</si>
  <si>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</si>
  <si>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</si>
  <si>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</si>
  <si>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</si>
  <si>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</si>
  <si>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</si>
  <si>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</si>
  <si>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</si>
  <si>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</si>
  <si>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</si>
  <si>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</si>
  <si>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</si>
  <si>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</si>
  <si>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</si>
  <si>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</si>
  <si>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</si>
  <si>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</si>
  <si>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</si>
  <si>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</si>
  <si>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</si>
  <si>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</si>
  <si>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</si>
  <si>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</si>
  <si>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</si>
  <si>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</si>
  <si>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</si>
  <si>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</si>
  <si>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</si>
  <si>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</si>
  <si>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</si>
  <si>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</si>
  <si>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</si>
  <si>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</si>
  <si>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</si>
  <si>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</si>
  <si>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</si>
  <si>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</si>
  <si>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</si>
  <si>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</si>
  <si>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</si>
  <si>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</si>
  <si>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</si>
  <si>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</si>
  <si>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</si>
  <si>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</si>
  <si>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</si>
  <si>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</si>
  <si>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</si>
  <si>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</si>
  <si>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</si>
  <si>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</si>
  <si>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</si>
  <si>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</si>
  <si>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</si>
  <si>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</si>
  <si>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</si>
  <si>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</si>
  <si>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</si>
  <si>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</si>
  <si>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</si>
  <si>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</si>
  <si>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</si>
  <si>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</si>
  <si>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</si>
  <si>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</si>
  <si>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</si>
  <si>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</si>
  <si>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</si>
  <si>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</si>
  <si>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</si>
  <si>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</si>
  <si>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</si>
  <si>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</si>
  <si>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</si>
  <si>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</si>
  <si>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</si>
  <si>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</si>
  <si>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</si>
  <si>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</si>
  <si>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</si>
  <si>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</si>
  <si>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</si>
  <si>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</si>
  <si>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</si>
  <si>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</si>
  <si>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</si>
  <si>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</si>
  <si>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</si>
  <si>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</si>
  <si>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</si>
  <si>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</si>
  <si>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</si>
  <si>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</si>
  <si>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</si>
  <si>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</si>
  <si>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</si>
  <si>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</si>
  <si>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</si>
  <si>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</si>
  <si>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</si>
  <si>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</si>
  <si>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</si>
  <si>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</si>
  <si>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</si>
  <si>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</si>
  <si>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</si>
  <si>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</si>
  <si>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</si>
  <si>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</si>
  <si>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</si>
  <si>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</si>
  <si>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</si>
  <si>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</si>
  <si>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</si>
  <si>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</si>
  <si>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</si>
  <si>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</si>
  <si>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</si>
  <si>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</si>
  <si>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</si>
  <si>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</si>
  <si>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</si>
  <si>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</si>
  <si>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</si>
  <si>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</si>
  <si>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</si>
  <si>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</si>
  <si>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</si>
  <si>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</si>
  <si>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</si>
  <si>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</si>
  <si>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</si>
  <si>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</si>
  <si>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</si>
  <si>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</si>
  <si>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</si>
  <si>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</si>
  <si>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</si>
  <si>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</si>
  <si>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</si>
  <si>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</si>
  <si>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</si>
  <si>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</si>
  <si>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</si>
  <si>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</si>
  <si>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</si>
  <si>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</si>
  <si>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</si>
  <si>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</si>
  <si>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</si>
  <si>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</si>
  <si>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</si>
  <si>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</si>
  <si>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</si>
  <si>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</si>
  <si>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</si>
  <si>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</si>
  <si>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</si>
  <si>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</si>
  <si>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</si>
  <si>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</si>
  <si>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</si>
  <si>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</si>
  <si>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</si>
  <si>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</si>
  <si>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</si>
  <si>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</si>
  <si>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</si>
  <si>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</si>
  <si>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</si>
  <si>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</si>
  <si>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</si>
  <si>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</si>
  <si>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</si>
  <si>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</si>
  <si>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</si>
  <si>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</si>
  <si>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</si>
  <si>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</si>
  <si>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</si>
  <si>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</si>
  <si>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</si>
  <si>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</si>
  <si>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</si>
  <si>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Sheet</t>
  </si>
  <si>
    <t>EWI 2019</t>
  </si>
  <si>
    <t>Cost tool</t>
  </si>
  <si>
    <t>in $_2019/kg H2</t>
  </si>
  <si>
    <t>Comment</t>
  </si>
  <si>
    <t>Link</t>
  </si>
  <si>
    <t>Gas prices NOR [€/MWh]</t>
  </si>
  <si>
    <t>Gas prices EU [€/MWh]</t>
  </si>
  <si>
    <t>IEAGHG 2017</t>
  </si>
  <si>
    <t>Low - New onshore (Wang 2020)</t>
  </si>
  <si>
    <t>High - New onshore (IEA 2019)</t>
  </si>
  <si>
    <t>Transport Distances</t>
  </si>
  <si>
    <t>CERDI seadistance database for shipping, own calculations for pipeline distances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</si>
  <si>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</si>
  <si>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</si>
  <si>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</si>
  <si>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</si>
  <si>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</si>
  <si>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</si>
  <si>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Smiltene (Latvia)</t>
  </si>
  <si>
    <t>Minsk</t>
  </si>
  <si>
    <t>Madrid</t>
  </si>
  <si>
    <t>Saint-Maurice-la-Souterraine</t>
  </si>
  <si>
    <t>Ampelia (403 00)</t>
  </si>
  <si>
    <t>Budapest</t>
  </si>
  <si>
    <t>Athlone</t>
  </si>
  <si>
    <t>Rom</t>
  </si>
  <si>
    <t>Coimbra</t>
  </si>
  <si>
    <t>Coroi</t>
  </si>
  <si>
    <t>Jönköping</t>
  </si>
  <si>
    <t>Ljubljana</t>
  </si>
  <si>
    <t>Velke Zlievce</t>
  </si>
  <si>
    <t>Leicester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</si>
  <si>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</si>
  <si>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</si>
  <si>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</si>
  <si>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</si>
  <si>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</si>
  <si>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</si>
  <si>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</si>
  <si>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</si>
  <si>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</si>
  <si>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</si>
  <si>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</si>
  <si>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</si>
  <si>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</si>
  <si>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</si>
  <si>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</si>
  <si>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</si>
  <si>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</si>
  <si>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</si>
  <si>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</si>
  <si>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</si>
  <si>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Shipping - Capex/Ship opt. [€/t/a]</t>
  </si>
  <si>
    <t>Shipping - Capex/Ship pess. [€/t/a]</t>
  </si>
  <si>
    <t>Conversion - Lifetime [Years]</t>
  </si>
  <si>
    <t>??</t>
  </si>
  <si>
    <t>IRENA 2022 (Morgan 2013)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</si>
  <si>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</si>
  <si>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</si>
  <si>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</si>
  <si>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</si>
  <si>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</si>
  <si>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</si>
  <si>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Import Terminal - CAPEX for storage tanks [$/t NH3]</t>
  </si>
  <si>
    <t>Conversion - Electricity consumption opt. [kWh/kgH2]</t>
  </si>
  <si>
    <t>Conversion - Electricity consumption pess. [kWh/kgH2]</t>
  </si>
  <si>
    <t>Conversion - Opex opt. [€/t/a]</t>
  </si>
  <si>
    <t>Conversion - Opex pess. [€/t/a]</t>
  </si>
  <si>
    <t>WACC [%]</t>
  </si>
  <si>
    <t>Value</t>
  </si>
  <si>
    <t>CAPEX ($/t-H2/a)</t>
  </si>
  <si>
    <t>CAPEX ($/kW-H2), incl. Util.</t>
  </si>
  <si>
    <t>OPEX ($/kW-H2/a), incl. Util.</t>
  </si>
  <si>
    <t>Electricity use (kWh/kWh-H2</t>
  </si>
  <si>
    <t>EWI PTX</t>
  </si>
  <si>
    <t>0,005 </t>
  </si>
  <si>
    <t>Export Terminal - CAPEX for storage tanks [€/t/a]</t>
  </si>
  <si>
    <t>Export Terminal - CAPEX for storage tanks [$/t/a]</t>
  </si>
  <si>
    <t>Export Terminal - Annual OPEX [€/t/a]</t>
  </si>
  <si>
    <t>Ewi PTx</t>
  </si>
  <si>
    <t>https://www.exchangerates.org.uk/USD-EUR-spot-exchange-rates-history-2022.html</t>
  </si>
  <si>
    <t>Shipping - Annual Opex pes. [€/t/a]</t>
  </si>
  <si>
    <t>0,02 </t>
  </si>
  <si>
    <t>Import Terminal - Annual OPEX [€/t/a]</t>
  </si>
  <si>
    <t>Import Terminal - CAPEX for storage tanks [€/t/a]</t>
  </si>
  <si>
    <t>Reconversion - Capex pess. [€/t/a]</t>
  </si>
  <si>
    <t>Reconversion - Capex opt. [€/t/a]</t>
  </si>
  <si>
    <t>Reconversion - Lifetime [Years]</t>
  </si>
  <si>
    <t>Reconversion - Electricity consumption opt. [kWh/kg H2]</t>
  </si>
  <si>
    <t>Reconversion - Electricity consumption pess. [kWh/kg H2]</t>
  </si>
  <si>
    <t>Reconversion - Annual OPEX pess. [% of CAPEX]</t>
  </si>
  <si>
    <t>Reconversion - Annual OPEX opt. [% of CAPEX]</t>
  </si>
  <si>
    <t>Reconversion - Heat required [kWh/kgH2]</t>
  </si>
  <si>
    <t>Reconversion - Plant power [kWh/kgH2]</t>
  </si>
  <si>
    <t>Reconversion - H2 recovery rate [%]</t>
  </si>
  <si>
    <t>Reconversion - PSA H2 recovery rate [%]</t>
  </si>
  <si>
    <t>Reconversion - Opex opt. [€/t/a]</t>
  </si>
  <si>
    <t>Reconversion - Opex pess. [€/t/a]</t>
  </si>
  <si>
    <t>Pipeline transport</t>
  </si>
  <si>
    <t>Energy use for compression</t>
  </si>
  <si>
    <t xml:space="preserve">Offshore Capex cost factor </t>
  </si>
  <si>
    <t>Low - New Offshore (EHB 2022)</t>
  </si>
  <si>
    <t>Medium - New Offshore (EHB 2022)</t>
  </si>
  <si>
    <t>High - New Offshore (EHB 2022)</t>
  </si>
  <si>
    <t>Retrofit Offshore (IEA 2019)</t>
  </si>
  <si>
    <t>Low - retrofit Offshore (EHB 2022)</t>
  </si>
  <si>
    <t>Medium - retrofit Offshore (EHB 2022)</t>
  </si>
  <si>
    <t>High - retrofit Offshore (EHB 2022)</t>
  </si>
  <si>
    <t>EHB 2022; IRENA 2022</t>
  </si>
  <si>
    <t>Low - Compression capacity @ 48inch [MW_el/1000km]</t>
  </si>
  <si>
    <t>High - Compression capacity @ 48inch [MW_el/1000km]</t>
  </si>
  <si>
    <t>EHB 2020</t>
  </si>
  <si>
    <t>Assumed load factor for compressor electricity consumption [h/a]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</si>
  <si>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</si>
  <si>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</si>
  <si>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</si>
  <si>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</si>
  <si>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</si>
  <si>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</si>
  <si>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</si>
  <si>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</si>
  <si>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</si>
  <si>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</si>
  <si>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</si>
  <si>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</si>
  <si>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</si>
  <si>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</si>
  <si>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</si>
  <si>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</si>
  <si>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</si>
  <si>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</si>
  <si>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</si>
  <si>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</si>
  <si>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</si>
  <si>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</si>
  <si>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</si>
  <si>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</si>
  <si>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</si>
  <si>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</si>
  <si>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Utilisation [%]</t>
  </si>
  <si>
    <t>Medium - New Offshore (EHB 2022) Levelised transport costs [€/kg/1000km]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</si>
  <si>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</si>
  <si>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</si>
  <si>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</si>
  <si>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</si>
  <si>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</si>
  <si>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</si>
  <si>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</si>
  <si>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</si>
  <si>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</si>
  <si>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</si>
  <si>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</si>
  <si>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</si>
  <si>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</si>
  <si>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</si>
  <si>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</si>
  <si>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 Lifetime [Years]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</si>
  <si>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</si>
  <si>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</si>
  <si>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</si>
  <si>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</si>
  <si>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 million/km]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</si>
  <si>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</si>
  <si>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</si>
  <si>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</si>
  <si>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</si>
  <si>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</si>
  <si>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</si>
  <si>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Lifetime [Years]</t>
  </si>
  <si>
    <t>Medium - retrofit Offshore (EHB 2022) Amortisation factor [%]</t>
  </si>
  <si>
    <t>Medium - retrofit Offshore (EHB 2022) Design throughput [kt H2/a]</t>
  </si>
  <si>
    <t>Medium - retrofit Offshore (EHB 2022) Capacity [GW]</t>
  </si>
  <si>
    <t>Medium - retrofit Offshore (EHB 2022) Gas velocity [m/s]</t>
  </si>
  <si>
    <t>Medium - retrofit Offshore (EHB 2022) Capex Pipeline [€ million/km]</t>
  </si>
  <si>
    <t>Medium - retrofit Offshore (EHB 2022) Capex Pipeline [€/tpa/km]</t>
  </si>
  <si>
    <t>Medium - retrofit Offshore (EHB 2022) Capex Pipeline [€/kg/1000km]</t>
  </si>
  <si>
    <t>Medium - retrofit Offshore (EHB 2022) Capex Compression [€/kg/1000km]</t>
  </si>
  <si>
    <t>Medium - retrofit Offshore (EHB 2022) Opex and compression [€/a as % of Capex]</t>
  </si>
  <si>
    <t>Medium - retrofit Offshore (EHB 2022) Utilisation [%]</t>
  </si>
  <si>
    <t>Medium - retrofit Offshore (EHB 2022) Levelised transport costs [€/kg/1000km]</t>
  </si>
  <si>
    <t>High - retrofit Offshore (EHB 2022) Lifetime [Years]</t>
  </si>
  <si>
    <t>High - retrofit Offshore (EHB 2022) Amortisation factor [%]</t>
  </si>
  <si>
    <t>High - retrofit Offshore (EHB 2022) Design throughput [kt H2/a]</t>
  </si>
  <si>
    <t>High - retrofit Offshore (EHB 2022) Capacity [GW]</t>
  </si>
  <si>
    <t>High - retrofit Offshore (EHB 2022) Gas velocity [m/s]</t>
  </si>
  <si>
    <t>High - retrofit Offshore (EHB 2022) Capex Pipeline [€ million/km]</t>
  </si>
  <si>
    <t>High - retrofit Offshore (EHB 2022) Capex Pipeline [€/tpa/km]</t>
  </si>
  <si>
    <t>High - retrofit Offshore (EHB 2022) Capex Pipeline [€/kg/1000km]</t>
  </si>
  <si>
    <t>High - retrofit Offshore (EHB 2022) Capex Compression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</si>
  <si>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</si>
  <si>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</si>
  <si>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</si>
  <si>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Pipeline load factor [%]</t>
  </si>
  <si>
    <t>Medium - New Offshore (EHB 2022) Opex w/o electricity[as % of Capex]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</si>
  <si>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</si>
  <si>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</si>
  <si>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</si>
  <si>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 xml:space="preserve">Medium - New Onshore (EHB 2022) </t>
  </si>
  <si>
    <t>Medium - Retrofit Onshore (EHB 2022) Capex Pipeline [€/kg/1000km]</t>
  </si>
  <si>
    <t>Medium - Retrofit Onshore (EHB 2022) Capex Compression [€/kg/1000km]</t>
  </si>
  <si>
    <t>Medium - Retrofit Onshore (EHB 2022)</t>
  </si>
  <si>
    <t>Medium - Compression capacity @ 48inch [MW_el/1000km]</t>
  </si>
  <si>
    <t>Assumed load factor for compressor electricity consumption [%]</t>
  </si>
  <si>
    <t>0.8475</t>
  </si>
  <si>
    <t>https://www.exchangerates.org.uk/USD-EUR-spot-exchange-rates-history-2018.html</t>
  </si>
  <si>
    <t> 0.8931</t>
  </si>
  <si>
    <t>https://www.exchangerates.org.uk/USD-EUR-spot-exchange-rates-history-2019.html</t>
  </si>
  <si>
    <t>0.877 </t>
  </si>
  <si>
    <t>Average exchange rate 2022 [€/$]</t>
  </si>
  <si>
    <t>Average exchange rate 2021 [€/$]</t>
  </si>
  <si>
    <t>Average exchange rate 2020 [€/$]</t>
  </si>
  <si>
    <t>Average exchange rate 2019 [€/$]</t>
  </si>
  <si>
    <t>Average exchange rate 2018 [€/$]</t>
  </si>
  <si>
    <t>https://www.exchangerates.org.uk/USD-EUR-spot-exchange-rates-history-2021.html</t>
  </si>
  <si>
    <t>0.8458</t>
  </si>
  <si>
    <t>Capacity at full load factor [GW_H2_LHV]</t>
  </si>
  <si>
    <t>Capacity at full load factor [kg H2/a]</t>
  </si>
  <si>
    <t>Pipeline Opex [€/a as % of Capex]</t>
  </si>
  <si>
    <t>Compressor Opex [€/a as % of Capex]</t>
  </si>
  <si>
    <t>Capex Pipeline [€/kg/1000km]</t>
  </si>
  <si>
    <t>Capex Compression [€/kg/1000km]</t>
  </si>
  <si>
    <t>Opex w/o electricity[as % of Capex]</t>
  </si>
  <si>
    <t>Levelised transport costs [€/kg/1000km]</t>
  </si>
  <si>
    <t>Capacity [GW]</t>
  </si>
  <si>
    <t>General Assumptions</t>
  </si>
  <si>
    <t>GHG intensity</t>
  </si>
  <si>
    <t>EEA</t>
  </si>
  <si>
    <t>https://www.eea.europa.eu/data-and-maps/daviz/co2-emission-intensity-12/#tab-chart_2</t>
  </si>
  <si>
    <t>EEA 2022</t>
  </si>
  <si>
    <t>Our world in Data</t>
  </si>
  <si>
    <t>Germany (EU)</t>
  </si>
  <si>
    <t>https://ourworldindata.org/grapher/carbon-intensity-electricity?country=~NOR</t>
  </si>
  <si>
    <t>Hydrogen leakage</t>
  </si>
  <si>
    <t>GHG footprints</t>
  </si>
  <si>
    <t>https://assets.publishing.service.gov.uk/government/uploads/system/uploads/attachment_data/file/1067137/fugitive-hydrogen-emissions-future-hydrogen-economy.pdf</t>
  </si>
  <si>
    <t xml:space="preserve"> </t>
  </si>
  <si>
    <t>H2 leakage</t>
  </si>
  <si>
    <t>Electrolytic hydrogen production [% of produced hyodrogen] w/ recombination</t>
  </si>
  <si>
    <t xml:space="preserve">Electrolytic hydrogen production [% of produced hyodrogen] </t>
  </si>
  <si>
    <t>CCS enabled hydrogen production [% of produced hyodrogen]</t>
  </si>
  <si>
    <t>Large-scale transmission [% of transported hyodrogen]</t>
  </si>
  <si>
    <t xml:space="preserve">Predicted Emission Confidence level </t>
  </si>
  <si>
    <t>DOE 2022</t>
  </si>
  <si>
    <t>Reconversion (Regasification) w/o storage</t>
  </si>
  <si>
    <t>Import terminal - IEA including storage/ IRENA only storage</t>
  </si>
  <si>
    <t>Import Terminal - Boil-off opt. [%/day]</t>
  </si>
  <si>
    <t>Import Terminal - Boil-off pess. [%/day]</t>
  </si>
  <si>
    <t>15-45€/kg</t>
  </si>
  <si>
    <t>IEA 2019/IRENA 2022</t>
  </si>
  <si>
    <t>Import Terminal - CAPEX  €/kg @ 2500t/d</t>
  </si>
  <si>
    <t>Conversion - Opex opt. [% of Capex]</t>
  </si>
  <si>
    <t>IRENA 2022 (LR 2020)</t>
  </si>
  <si>
    <t>ir</t>
  </si>
  <si>
    <t>Export Terminal - Energy use to reliquefy pess. [kWh/kg H2/day]</t>
  </si>
  <si>
    <t>Export Terminal - Energy use to reliquefy opt. [kWh/kg H2/day]</t>
  </si>
  <si>
    <t>Shipping - Fuel use [kg NH3/t/km]</t>
  </si>
  <si>
    <t>IEA 2019 (own assumption)</t>
  </si>
  <si>
    <t>Export Terminal - Energy use to reliquefy opt. [kWh/kg NH3/day]</t>
  </si>
  <si>
    <t>Conversion - Opex pess. [% of Capex]</t>
  </si>
  <si>
    <t xml:space="preserve">1kg H2 = </t>
  </si>
  <si>
    <t>Capture rate [%] flue gas low</t>
  </si>
  <si>
    <t>Capture rate [%] flue gas high</t>
  </si>
  <si>
    <t>Blue hydrogen emissions [g CO2/MJ H2] - Norway</t>
  </si>
  <si>
    <t>Blue hydrogen emissions [kg CO2/kg H2] - Norway</t>
  </si>
  <si>
    <t>CH4 GWP20 [Years]</t>
  </si>
  <si>
    <t>H2 HHV [MJ/mole]</t>
  </si>
  <si>
    <t>H2 LHV [MJ/mole]</t>
  </si>
  <si>
    <t>H2 HHV [mole/MJ]</t>
  </si>
  <si>
    <t>H2 HHV [MJ/kg]</t>
  </si>
  <si>
    <t>H2 LHV [MJ/kg]</t>
  </si>
  <si>
    <t>H2 LHV [mole/MJ]</t>
  </si>
  <si>
    <t>H2 from SMR</t>
  </si>
  <si>
    <t xml:space="preserve">Bauer, https://www.ercevolution.energy/ipcc-sixth-assessment-report/ </t>
  </si>
  <si>
    <t>CH4 GWP100 [Years]</t>
  </si>
  <si>
    <t>Combustion emissions CH4 [g CO2/MJ]</t>
  </si>
  <si>
    <t>GHG intensity of electricity generation [g CO2eq/kWh] - Germany</t>
  </si>
  <si>
    <t>GHG intensity of electricity generation [g CO2eq/kWh] - Norway</t>
  </si>
  <si>
    <t>Import Terminal - Energy use to reliquefy opt. [kWh/kg H2/day]</t>
  </si>
  <si>
    <t>Import Terminal - Energy use to reliquefy opt. [kWh/kg NH3/day]</t>
  </si>
  <si>
    <t>Grey hydrogen emissions [g CO2/MJ H2] - Norway</t>
  </si>
  <si>
    <t>Grey hydrogen emissions [kg CO2/kg H2] - Norway</t>
  </si>
  <si>
    <t>Own calculation @ GWP20</t>
  </si>
  <si>
    <t>Captured emissions [kg CO2/kg H2]</t>
  </si>
  <si>
    <t>Resulting system capture rate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</si>
  <si>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</si>
  <si>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</si>
  <si>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</si>
  <si>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</si>
  <si>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</si>
  <si>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</si>
  <si>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Liquid CO2 Density [kg/m^3]</t>
  </si>
  <si>
    <t>Irena</t>
  </si>
  <si>
    <t>IRena</t>
  </si>
  <si>
    <t>Liquefaction CAPEX [GBP/t CO2/y]</t>
  </si>
  <si>
    <t>Liquefaction - fixed OPEX [% of Capex]</t>
  </si>
  <si>
    <t>Element Energy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</si>
  <si>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</si>
  <si>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</si>
  <si>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</si>
  <si>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</si>
  <si>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</si>
  <si>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</si>
  <si>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Pressure drop (MPa)</t>
  </si>
  <si>
    <t>Flow rate (Mt CO2/y)</t>
  </si>
  <si>
    <t>Transportation distance (km)</t>
  </si>
  <si>
    <t>Pressure drop (MPa/m)</t>
  </si>
  <si>
    <t>Pipeline diameter (inches)</t>
  </si>
  <si>
    <t>Compressor size (MW)</t>
  </si>
  <si>
    <t>Average exchange rate in 2018 [GBP/EUR]</t>
  </si>
  <si>
    <t>https://www.exchangerates.org.uk/GBP-EUR-spot-exchange-rates-history-2018.html</t>
  </si>
  <si>
    <t>Compressor capex (£/MW)</t>
  </si>
  <si>
    <t>Capacity [Mtpa]</t>
  </si>
  <si>
    <t>Pipeline Capex (€/inch/km)</t>
  </si>
  <si>
    <t>NG</t>
  </si>
  <si>
    <t>Assumptions - natural gas pipeline</t>
  </si>
  <si>
    <t>OPEX &amp; Fuel (% CAPEX)</t>
  </si>
  <si>
    <t>Ec. Lifet.</t>
  </si>
  <si>
    <t>$/t-CH4/a/km</t>
  </si>
  <si>
    <t>years</t>
  </si>
  <si>
    <t>onshore</t>
  </si>
  <si>
    <t>Modelled on NSP2</t>
  </si>
  <si>
    <t>Technology availability</t>
  </si>
  <si>
    <t>New H2 pipeline - time from FID to commissioning [years]</t>
  </si>
  <si>
    <t>NG pipeline - time from FID to commissioning [years]</t>
  </si>
  <si>
    <t>New CO2 pipeline - time from FID to commissioning [years]</t>
  </si>
  <si>
    <t>CO2 offshore Pipeline</t>
  </si>
  <si>
    <t>@40inch'</t>
  </si>
  <si>
    <t>NG offshore pipeline</t>
  </si>
  <si>
    <t>CO2 transport cost USD per tonne 250km</t>
  </si>
  <si>
    <t>ZEP https://www.iea.org/data-and-statistics/charts/indicative-unit-co2-pipeline-transport-costs-offshore</t>
  </si>
  <si>
    <t>free NG pipelines available</t>
  </si>
  <si>
    <t>LH2 shipping - availability</t>
  </si>
  <si>
    <t>time to build ship and terminals</t>
  </si>
  <si>
    <t>Ammonia shipping - availability</t>
  </si>
  <si>
    <t>Retrofit H2 pipeline - availability from now [years]</t>
  </si>
  <si>
    <t>Expert interviews Uniper and TES H2</t>
  </si>
  <si>
    <t>both say FID to COD of 3 years for terminals, cracker etc.</t>
  </si>
  <si>
    <t>Electricity Prices</t>
  </si>
  <si>
    <t>GHG Footprint</t>
  </si>
  <si>
    <t>LCOH RES</t>
  </si>
  <si>
    <t>LCOH NGR</t>
  </si>
  <si>
    <t>including Gas Prices, CO2 prices</t>
  </si>
  <si>
    <t>Pipeline Transport</t>
  </si>
  <si>
    <t>CO2</t>
  </si>
  <si>
    <t>Gas prices in Germany [€_2020/MWh]</t>
  </si>
  <si>
    <t>Electricity prices in Germany [€_2020/MWh]</t>
  </si>
  <si>
    <t>EU ETS [€_2020/t_CO2]</t>
  </si>
  <si>
    <t>Gas prices in Canada [€_2020/MWh]</t>
  </si>
  <si>
    <t>https://www2.deloitte.com/content/dam/Deloitte/ca/Documents/energy-resources/ca-en-energy-and-resources-oil-and-gas-price-forecast-q3_AODA.pdf</t>
  </si>
  <si>
    <t>Adjust scnerario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</si>
</sst>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4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1">
    <xf numFmtId="0" fontId="0" fillId="0" borderId="0"/>
    <xf numFmtId="0" fontId="15" fillId="0" borderId="0" applyNumberFormat="0" applyFill="0" applyBorder="0" applyProtection="0"/>
    <xf numFmtId="44" fontId="39" fillId="0" borderId="0" applyFont="0" applyFill="0" applyBorder="0" applyAlignment="0" applyProtection="0"/>
    <xf numFmtId="0" fontId="3" fillId="3" borderId="0"/>
    <xf numFmtId="43" fontId="39" fillId="0" borderId="0" applyFon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42" fillId="0" borderId="0"/>
    <xf numFmtId="0" fontId="42" fillId="0" borderId="0"/>
    <xf numFmtId="0" fontId="43" fillId="0" borderId="0"/>
    <xf numFmtId="0" fontId="2" fillId="0" borderId="0"/>
    <xf numFmtId="0" fontId="42" fillId="0" borderId="0"/>
    <xf numFmtId="0" fontId="44" fillId="0" borderId="0"/>
    <xf numFmtId="0" fontId="44" fillId="0" borderId="0"/>
    <xf numFmtId="43" fontId="2" fillId="0" borderId="0" applyFont="0" applyFill="0" applyBorder="0" applyAlignment="0" applyProtection="0"/>
    <xf numFmtId="0" fontId="44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3" fillId="0" borderId="0"/>
    <xf numFmtId="0" fontId="45" fillId="0" borderId="0" applyNumberFormat="0" applyFill="0" applyBorder="0" applyAlignment="0" applyProtection="0"/>
    <xf numFmtId="0" fontId="46" fillId="6" borderId="0" applyNumberFormat="0" applyBorder="0" applyAlignment="0" applyProtection="0"/>
  </cellStyleXfs>
  <cellXfs count="99">
    <xf numFmtId="0" fontId="0" fillId="0" borderId="0" xfId="0"/>
    <xf numFmtId="0" fontId="16" fillId="2" borderId="0" xfId="0" applyFont="1" applyFill="1"/>
    <xf numFmtId="0" fontId="0" fillId="2" borderId="0" xfId="0" applyFill="1"/>
    <xf numFmtId="0" fontId="16" fillId="0" borderId="0" xfId="0" applyFont="1"/>
    <xf numFmtId="0" fontId="17" fillId="0" borderId="0" xfId="0" applyFont="1"/>
    <xf numFmtId="0" fontId="17" fillId="0" borderId="1" xfId="0" applyFont="1" applyBorder="1"/>
    <xf numFmtId="0" fontId="17" fillId="0" borderId="2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10" fontId="18" fillId="0" borderId="0" xfId="0" applyNumberFormat="1" applyFont="1"/>
    <xf numFmtId="2" fontId="18" fillId="0" borderId="0" xfId="0" applyNumberFormat="1" applyFont="1"/>
    <xf numFmtId="10" fontId="0" fillId="0" borderId="0" xfId="0" applyNumberFormat="1"/>
    <xf numFmtId="0" fontId="21" fillId="0" borderId="0" xfId="0" applyFont="1"/>
    <xf numFmtId="2" fontId="0" fillId="0" borderId="0" xfId="0" applyNumberFormat="1"/>
    <xf numFmtId="0" fontId="22" fillId="0" borderId="0" xfId="0" applyFont="1"/>
    <xf numFmtId="0" fontId="23" fillId="0" borderId="0" xfId="0" applyFont="1"/>
    <xf numFmtId="0" fontId="15" fillId="0" borderId="0" xfId="1"/>
    <xf numFmtId="0" fontId="24" fillId="0" borderId="0" xfId="0" applyFont="1"/>
    <xf numFmtId="0" fontId="25" fillId="0" borderId="0" xfId="0" applyFont="1"/>
    <xf numFmtId="1" fontId="25" fillId="0" borderId="0" xfId="0" applyNumberFormat="1" applyFont="1"/>
    <xf numFmtId="10" fontId="25" fillId="0" borderId="0" xfId="0" applyNumberFormat="1" applyFont="1"/>
    <xf numFmtId="4" fontId="25" fillId="0" borderId="0" xfId="0" applyNumberFormat="1" applyFont="1"/>
    <xf numFmtId="2" fontId="25" fillId="0" borderId="0" xfId="0" applyNumberFormat="1" applyFont="1"/>
    <xf numFmtId="0" fontId="26" fillId="0" borderId="0" xfId="0" applyFont="1"/>
    <xf numFmtId="9" fontId="25" fillId="0" borderId="0" xfId="0" applyNumberFormat="1" applyFont="1"/>
    <xf numFmtId="2" fontId="25" fillId="0" borderId="0" xfId="0" applyNumberFormat="1" applyFont="1" applyAlignment="1">
      <alignment horizontal="right"/>
    </xf>
    <xf numFmtId="0" fontId="27" fillId="0" borderId="0" xfId="1" applyFont="1"/>
    <xf numFmtId="0" fontId="25" fillId="0" borderId="0" xfId="0" applyFont="1" applyAlignment="1">
      <alignment horizontal="right"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wrapText="1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30" fillId="0" borderId="0" xfId="0" applyFont="1"/>
    <xf numFmtId="0" fontId="0" fillId="0" borderId="1" xfId="0" applyBorder="1"/>
    <xf numFmtId="2" fontId="21" fillId="0" borderId="0" xfId="0" applyNumberFormat="1" applyFont="1"/>
    <xf numFmtId="2" fontId="25" fillId="0" borderId="0" xfId="0" applyNumberFormat="1" applyFont="1" applyAlignment="1">
      <alignment horizontal="right" vertical="center" wrapText="1"/>
    </xf>
    <xf numFmtId="2" fontId="27" fillId="0" borderId="0" xfId="1" applyNumberFormat="1" applyFont="1"/>
    <xf numFmtId="2" fontId="0" fillId="0" borderId="1" xfId="0" applyNumberFormat="1" applyBorder="1"/>
    <xf numFmtId="2" fontId="24" fillId="0" borderId="0" xfId="0" applyNumberFormat="1" applyFont="1"/>
    <xf numFmtId="2" fontId="13" fillId="0" borderId="0" xfId="0" applyNumberFormat="1" applyFont="1"/>
    <xf numFmtId="1" fontId="0" fillId="0" borderId="0" xfId="0" applyNumberFormat="1"/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2" fontId="18" fillId="0" borderId="0" xfId="0" applyNumberFormat="1" applyFont="1" applyAlignment="1">
      <alignment horizontal="center" vertical="center" wrapText="1"/>
    </xf>
    <xf numFmtId="10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/>
    <xf numFmtId="0" fontId="31" fillId="0" borderId="0" xfId="0" applyFont="1"/>
    <xf numFmtId="0" fontId="31" fillId="0" borderId="1" xfId="0" applyFont="1" applyBorder="1"/>
    <xf numFmtId="0" fontId="31" fillId="0" borderId="3" xfId="0" applyFont="1" applyBorder="1"/>
    <xf numFmtId="0" fontId="31" fillId="0" borderId="4" xfId="0" applyFont="1" applyBorder="1"/>
    <xf numFmtId="0" fontId="32" fillId="0" borderId="0" xfId="0" applyFont="1"/>
    <xf numFmtId="0" fontId="32" fillId="0" borderId="1" xfId="0" applyFont="1" applyBorder="1"/>
    <xf numFmtId="0" fontId="11" fillId="0" borderId="0" xfId="0" applyFont="1"/>
    <xf numFmtId="0" fontId="10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left" vertical="center" indent="4"/>
    </xf>
    <xf numFmtId="0" fontId="37" fillId="0" borderId="0" xfId="0" applyFont="1" applyAlignment="1">
      <alignment horizontal="left" vertical="center" indent="8"/>
    </xf>
    <xf numFmtId="0" fontId="38" fillId="0" borderId="0" xfId="0" applyFont="1" applyAlignment="1">
      <alignment horizontal="left" vertical="center" indent="12"/>
    </xf>
    <xf numFmtId="0" fontId="36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1" fontId="29" fillId="0" borderId="0" xfId="0" applyNumberFormat="1" applyFont="1" applyAlignment="1">
      <alignment horizontal="center"/>
    </xf>
    <xf numFmtId="164" fontId="25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2" fontId="10" fillId="0" borderId="0" xfId="0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1" fillId="4" borderId="5" xfId="0" applyFont="1" applyFill="1" applyBorder="1"/>
    <xf numFmtId="9" fontId="9" fillId="0" borderId="0" xfId="0" applyNumberFormat="1" applyFont="1"/>
    <xf numFmtId="9" fontId="0" fillId="5" borderId="7" xfId="4" applyNumberFormat="1" applyFont="1" applyFill="1" applyBorder="1"/>
    <xf numFmtId="0" fontId="41" fillId="4" borderId="8" xfId="0" applyFont="1" applyFill="1" applyBorder="1"/>
    <xf numFmtId="0" fontId="0" fillId="5" borderId="6" xfId="2" applyNumberFormat="1" applyFont="1" applyFill="1" applyBorder="1"/>
    <xf numFmtId="44" fontId="0" fillId="0" borderId="0" xfId="0" applyNumberFormat="1"/>
    <xf numFmtId="0" fontId="2" fillId="0" borderId="0" xfId="5" applyAlignment="1">
      <alignment horizontal="center"/>
    </xf>
    <xf numFmtId="0" fontId="2" fillId="0" borderId="0" xfId="5"/>
    <xf numFmtId="0" fontId="40" fillId="0" borderId="0" xfId="5" applyFont="1"/>
    <xf numFmtId="0" fontId="2" fillId="0" borderId="9" xfId="5" applyBorder="1"/>
    <xf numFmtId="0" fontId="2" fillId="0" borderId="10" xfId="5" applyBorder="1"/>
    <xf numFmtId="0" fontId="2" fillId="0" borderId="11" xfId="5" applyBorder="1"/>
    <xf numFmtId="0" fontId="2" fillId="0" borderId="12" xfId="5" applyBorder="1" applyAlignment="1">
      <alignment horizontal="center"/>
    </xf>
    <xf numFmtId="167" fontId="2" fillId="0" borderId="3" xfId="5" applyNumberFormat="1" applyBorder="1" applyAlignment="1">
      <alignment horizontal="center"/>
    </xf>
    <xf numFmtId="9" fontId="2" fillId="0" borderId="3" xfId="5" applyNumberFormat="1" applyBorder="1" applyAlignment="1">
      <alignment horizontal="center"/>
    </xf>
    <xf numFmtId="0" fontId="2" fillId="0" borderId="3" xfId="5" applyBorder="1" applyAlignment="1">
      <alignment horizontal="center"/>
    </xf>
    <xf numFmtId="9" fontId="2" fillId="0" borderId="3" xfId="16" applyFont="1" applyBorder="1" applyAlignment="1">
      <alignment horizontal="center"/>
    </xf>
    <xf numFmtId="0" fontId="1" fillId="0" borderId="0" xfId="0" applyFont="1"/>
    <xf numFmtId="0" fontId="1" fillId="0" borderId="0" xfId="0" quotePrefix="1" applyFont="1"/>
    <xf numFmtId="165" fontId="1" fillId="0" borderId="0" xfId="0" applyNumberFormat="1" applyFont="1"/>
    <xf numFmtId="2" fontId="18" fillId="0" borderId="0" xfId="0" applyNumberFormat="1" applyFont="1" applyAlignment="1">
      <alignment horizontal="right"/>
    </xf>
    <xf numFmtId="0" fontId="46" fillId="6" borderId="0" xfId="20"/>
    <xf numFmtId="0" fontId="2" fillId="0" borderId="0" xfId="5" applyAlignment="1">
      <alignment horizontal="center"/>
    </xf>
  </cellXfs>
  <cellStyles count="21">
    <cellStyle name="Comma" xfId="4" builtinId="3"/>
    <cellStyle name="Comma 2" xfId="14" xr:uid="{00000000-0005-0000-0000-000000000000}"/>
    <cellStyle name="Comma 2 2" xfId="17" xr:uid="{00000000-0005-0000-0000-000001000000}"/>
    <cellStyle name="Currency" xfId="2" builtinId="4"/>
    <cellStyle name="Erklärender Text 2" xfId="6" xr:uid="{00000000-0005-0000-0000-000002000000}"/>
    <cellStyle name="Foreground" xfId="3" xr:uid="{00000000-0005-0000-0000-000003000000}"/>
    <cellStyle name="Hyperlink" xfId="1" builtinId="8"/>
    <cellStyle name="Link 2" xfId="19" xr:uid="{00000000-0005-0000-0000-000006000000}"/>
    <cellStyle name="Neutral" xfId="20" builtinId="28"/>
    <cellStyle name="Normal" xfId="0" builtinId="0"/>
    <cellStyle name="Normal 10" xfId="11" xr:uid="{00000000-0005-0000-0000-000008000000}"/>
    <cellStyle name="Normal 2" xfId="12" xr:uid="{00000000-0005-0000-0000-000009000000}"/>
    <cellStyle name="Normal 3" xfId="13" xr:uid="{00000000-0005-0000-0000-00000A000000}"/>
    <cellStyle name="Normal 3 2" xfId="15" xr:uid="{00000000-0005-0000-0000-00000B000000}"/>
    <cellStyle name="Normal 4" xfId="10" xr:uid="{00000000-0005-0000-0000-00000C000000}"/>
    <cellStyle name="Normal 5" xfId="18" xr:uid="{00000000-0005-0000-0000-00000D000000}"/>
    <cellStyle name="Prozent 2" xfId="16" xr:uid="{00000000-0005-0000-0000-00000E000000}"/>
    <cellStyle name="Standard 2" xfId="9" xr:uid="{00000000-0005-0000-0000-000010000000}"/>
    <cellStyle name="Standard 3" xfId="7" xr:uid="{00000000-0005-0000-0000-000011000000}"/>
    <cellStyle name="Standard 3 2" xfId="8" xr:uid="{00000000-0005-0000-0000-000012000000}"/>
    <cellStyle name="Standard 4" xfId="5" xr:uid="{00000000-0005-0000-0000-00001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Quellen/Data/beis-co2-shipping-cost-mod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na.de/Daten/dena.de/Daten/dena.de/Daten/Users/jakob/Downloads/EWI_PtX_Cost_Tool_v1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/>
      <sheetData sheetId="1"/>
      <sheetData sheetId="2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/>
      <sheetData sheetId="7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nversio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U-Pseudonym 1212525607520138" id="{123A6336-37A4-6446-A3A7-54E36BDAAF37}" userId="S::1212525607520138@msopseudo.tu-berlin.de::3211015d-9782-49c8-8818-414f67e7488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R1" dT="2022-11-04T08:28:09.35" personId="{123A6336-37A4-6446-A3A7-54E36BDAAF37}" id="{E1FECE40-AB43-154A-817B-F5C7A24A411D}">
    <text>-65% compared to 1990</text>
  </threadedComment>
  <threadedComment ref="BB1" dT="2022-11-04T08:27:54.98" personId="{123A6336-37A4-6446-A3A7-54E36BDAAF37}" id="{12188276-5CBF-5246-8A73-32483C265772}">
    <text>- 88% compared to 1990</text>
  </threadedComment>
  <threadedComment ref="BG1" dT="2022-11-04T08:27:30.39" personId="{123A6336-37A4-6446-A3A7-54E36BDAAF37}" id="{0FC85F1B-1F8E-1B4A-8139-96B74E84876B}">
    <text xml:space="preserve">Zero emission goal	</text>
  </threadedComment>
  <threadedComment ref="AI2" dT="2022-11-04T08:38:06.90" personId="{123A6336-37A4-6446-A3A7-54E36BDAAF37}" id="{C2AB1A54-8073-CC48-9067-D41802CCCBB9}">
    <text xml:space="preserve">Historical data up to here
</text>
  </threadedComment>
  <threadedComment ref="AI3" dT="2022-11-04T09:39:02.52" personId="{123A6336-37A4-6446-A3A7-54E36BDAAF37}" id="{C459145F-F8CE-2748-BA0E-70343E1920BA}">
    <text>Historical data up to here</text>
  </threadedComment>
  <threadedComment ref="BL6" dT="2022-11-11T15:33:02.98" personId="{123A6336-37A4-6446-A3A7-54E36BDAAF37}" id="{0E709AC7-D2A3-6D4E-A77F-A23D4E57F1AC}">
    <text xml:space="preserve">Highest capture rates @ GWP20 and 0.2 % upstream emissions	</text>
  </threadedComment>
  <threadedComment ref="A36" dT="2022-09-29T15:27:24.17" personId="{123A6336-37A4-6446-A3A7-54E36BDAAF37}" id="{DA35D042-0990-4641-B28F-3869D8977217}">
    <text>Includes CH4 Feedstock consumption and CH4 as a fuel for heat and pressure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0" dT="2022-10-24T10:59:09.47" personId="{123A6336-37A4-6446-A3A7-54E36BDAAF37}" id="{61210031-AC89-4846-972C-5E95874D6E54}">
    <text>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2-10-24T10:59:09.47" personId="{123A6336-37A4-6446-A3A7-54E36BDAAF37}" id="{3DD8922F-CAAD-2440-A46C-EA6540E8C186}">
    <text>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ext>
  </threadedComment>
  <threadedComment ref="B68" dT="2022-10-24T10:59:09.47" personId="{123A6336-37A4-6446-A3A7-54E36BDAAF37}" id="{5C96C5AD-2D21-A04E-B7C0-A2330017B77E}">
    <text>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6" dT="2022-10-18T10:46:28.73" personId="{123A6336-37A4-6446-A3A7-54E36BDAAF37}" id="{2CABF9FC-26A5-6143-832D-8426EE975792}">
    <text>@ 0.9462 €/$ in 2022 https://www.exchangerates.org.uk/USD-EUR-spot-exchange-rates-history-2022.html</text>
  </threadedComment>
  <threadedComment ref="B27" dT="2022-10-18T10:46:28.73" personId="{123A6336-37A4-6446-A3A7-54E36BDAAF37}" id="{D005FED3-69A3-9946-B144-DAB53FFEC281}">
    <text>@ 0.9462 €/$ in 2022 https://www.exchangerates.org.uk/USD-EUR-spot-exchange-rates-history-2022.html</text>
  </threadedComment>
  <threadedComment ref="B28" dT="2022-10-18T10:46:28.73" personId="{123A6336-37A4-6446-A3A7-54E36BDAAF37}" id="{CBAD77B7-A896-824A-8F97-39907A87908F}">
    <text>@ Project size of IEA 260 kt/a</text>
  </threadedComment>
  <threadedComment ref="B29" dT="2022-10-18T10:46:28.73" personId="{123A6336-37A4-6446-A3A7-54E36BDAAF37}" id="{7DE4965D-581E-4B40-8662-A5417D266B07}">
    <text>@ Project size of IEA 260 kt/a</text>
  </threadedComment>
  <threadedComment ref="B82" dT="2022-10-19T09:32:03.49" personId="{123A6336-37A4-6446-A3A7-54E36BDAAF37}" id="{96E63036-5CC5-864B-8993-2C21BB7433A5}">
    <text>@ 0.9462 €/$ in 2022 https://www.exchangerates.org.uk/USD-EUR-spot-exchange-rates-history-2022.html</text>
  </threadedComment>
  <threadedComment ref="B83" dT="2022-10-19T09:40:20.44" personId="{123A6336-37A4-6446-A3A7-54E36BDAAF37}" id="{123C2882-11D4-4947-84EA-41199F7CFEC7}">
    <text>@ 0.9462 €/$ in 2022 https://www.exchangerates.org.uk/USD-EUR-spot-exchange-rates-history-2022.html</text>
  </threadedComment>
  <threadedComment ref="C92" dT="2022-11-07T09:49:29.25" personId="{123A6336-37A4-6446-A3A7-54E36BDAAF37}" id="{4C45A18B-8705-7B48-B55C-358BB9EBC49D}">
    <text>Minimum of one week for turnover IRENA 2022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9" dT="2022-10-25T11:30:45.61" personId="{123A6336-37A4-6446-A3A7-54E36BDAAF37}" id="{56F28331-1C22-E448-81EC-9CBB3D28584C}">
    <text>@ 0.9462 €/$ in 2022 https://www.exchangerates.org.uk/USD-EUR-spot-exchange-rates-history-2022.html</text>
  </threadedComment>
  <threadedComment ref="B20" dT="2022-10-25T11:30:51.64" personId="{123A6336-37A4-6446-A3A7-54E36BDAAF37}" id="{6DDAB24D-35D7-0643-A948-A8B74C590863}">
    <text>@ 0.9462 €/$ in 2022 https://www.exchangerates.org.uk/USD-EUR-spot-exchange-rates-history-2022.html</text>
  </threadedComment>
  <threadedComment ref="B29" dT="2022-10-25T09:58:20.88" personId="{123A6336-37A4-6446-A3A7-54E36BDAAF37}" id="{DD578781-131D-3E47-97F5-56EF3B418BC4}">
    <text>In Text at 0,566 and 0,755kWh/kg Nh3</text>
  </threadedComment>
  <threadedComment ref="C34" dT="2022-10-25T10:08:18.49" personId="{123A6336-37A4-6446-A3A7-54E36BDAAF37}" id="{40EBEB6F-4CBF-4842-9D56-0E34E2CA529C}">
    <text xml:space="preserve">@ 60.000 t capacity	</text>
  </threadedComment>
  <threadedComment ref="C35" dT="2022-10-26T09:43:11.32" personId="{123A6336-37A4-6446-A3A7-54E36BDAAF37}" id="{417BB390-B814-4447-B605-5AFDF7014DBD}">
    <text>@ 0.9462 €/$ in 2022 https://www.exchangerates.org.uk/USD-EUR-spot-exchange-rates-history-2022.html</text>
  </threadedComment>
  <threadedComment ref="C43" dT="2022-10-25T10:05:28.01" personId="{123A6336-37A4-6446-A3A7-54E36BDAAF37}" id="{6E6CDDE2-CD84-6048-9187-3D5E4BF668A6}">
    <text>p. 41</text>
  </threadedComment>
  <threadedComment ref="B63" dT="2022-10-25T10:02:49.56" personId="{123A6336-37A4-6446-A3A7-54E36BDAAF37}" id="{E46EE599-D0B3-7D4A-9E82-669CC424B3A2}">
    <text>For a 60.000 t Nh3 carrier</text>
  </threadedComment>
  <threadedComment ref="B65" dT="2022-10-25T10:02:49.56" personId="{123A6336-37A4-6446-A3A7-54E36BDAAF37}" id="{93E09C8D-0DF5-824C-9202-E5A36B63A892}">
    <text>For a 60.000 t Nh3 carrier</text>
  </threadedComment>
  <threadedComment ref="C75" dT="2022-10-25T10:08:18.49" personId="{123A6336-37A4-6446-A3A7-54E36BDAAF37}" id="{8872D97C-3C37-3D47-BE0F-96D55BAD84B5}">
    <text xml:space="preserve">@ 60.000 t capacity	</text>
  </threadedComment>
  <threadedComment ref="C76" dT="2022-10-26T09:43:11.32" personId="{123A6336-37A4-6446-A3A7-54E36BDAAF37}" id="{FADB7707-D8FE-A14D-9FFB-829F28BEF560}">
    <text>@ 0.9462 €/$ in 2022 https://www.exchangerates.org.uk/USD-EUR-spot-exchange-rates-history-2022.html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lobalchange.mit.edu/sites/default/files/Smith-TPP-2021.pdf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ci-hub.st/10.1016/j.egyr.2020.07.013" TargetMode="External"/><Relationship Id="rId1" Type="http://schemas.openxmlformats.org/officeDocument/2006/relationships/hyperlink" Target="https://www.hydrogen.energy.gov/pdfs/19001_hydrogen_liquefaction_cost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69FE-BA6F-684E-AFAC-2CF938242EF3}">
  <dimension ref="A1"/>
  <sheetViews>
    <sheetView tabSelected="1" workbookViewId="0">
      <selection activeCell="N50" sqref="N50"/>
    </sheetView>
  </sheetViews>
  <sheetFormatPr baseColWidth="10" defaultRowHeight="16"/>
  <sheetData>
    <row r="1" spans="1:1">
      <c r="A1" s="3" t="s">
        <v>2346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B12" sqref="B12"/>
    </sheetView>
  </sheetViews>
  <sheetFormatPr baseColWidth="10" defaultRowHeight="16"/>
  <cols>
    <col min="1" max="1" width="62" customWidth="1"/>
    <col min="2" max="2" width="18.6640625" bestFit="1" customWidth="1"/>
    <col min="3" max="3" width="18.6640625" customWidth="1"/>
    <col min="4" max="4" width="11.1640625" bestFit="1" customWidth="1"/>
  </cols>
  <sheetData>
    <row r="1" spans="1:4">
      <c r="A1" t="s">
        <v>335</v>
      </c>
      <c r="B1" t="s">
        <v>13</v>
      </c>
      <c r="C1" s="64" t="s">
        <v>11</v>
      </c>
      <c r="D1" s="18">
        <v>2020</v>
      </c>
    </row>
    <row r="2" spans="1:4">
      <c r="A2" s="48" t="s">
        <v>106</v>
      </c>
      <c r="B2">
        <v>0.05</v>
      </c>
    </row>
    <row r="3" spans="1:4">
      <c r="A3" s="64" t="s">
        <v>2097</v>
      </c>
      <c r="B3">
        <v>1.7</v>
      </c>
      <c r="C3" t="s">
        <v>2105</v>
      </c>
    </row>
    <row r="4" spans="1:4">
      <c r="A4" s="65" t="s">
        <v>2214</v>
      </c>
      <c r="B4">
        <v>1.7000000000000001E-2</v>
      </c>
    </row>
    <row r="5" spans="1:4">
      <c r="A5" s="65" t="s">
        <v>2215</v>
      </c>
      <c r="B5">
        <v>8.9999999999999993E-3</v>
      </c>
    </row>
    <row r="6" spans="1:4">
      <c r="A6" s="63" t="s">
        <v>2106</v>
      </c>
      <c r="B6">
        <v>190</v>
      </c>
      <c r="C6" s="56" t="s">
        <v>2108</v>
      </c>
    </row>
    <row r="7" spans="1:4" ht="17" customHeight="1">
      <c r="A7" s="63" t="s">
        <v>2198</v>
      </c>
      <c r="B7">
        <f>(B6+B8)/2</f>
        <v>260</v>
      </c>
      <c r="C7" s="56" t="s">
        <v>2108</v>
      </c>
      <c r="D7">
        <f>13000000/33.33*8760/1000</f>
        <v>3416741.674167417</v>
      </c>
    </row>
    <row r="8" spans="1:4">
      <c r="A8" s="63" t="s">
        <v>2107</v>
      </c>
      <c r="B8">
        <v>330</v>
      </c>
      <c r="C8" s="56" t="s">
        <v>2108</v>
      </c>
    </row>
    <row r="9" spans="1:4">
      <c r="A9" s="63" t="s">
        <v>2109</v>
      </c>
      <c r="B9">
        <v>5000</v>
      </c>
      <c r="C9" s="56" t="s">
        <v>2108</v>
      </c>
    </row>
    <row r="10" spans="1:4">
      <c r="A10" s="63" t="s">
        <v>2199</v>
      </c>
      <c r="B10">
        <f>B9/8760</f>
        <v>0.57077625570776258</v>
      </c>
      <c r="C10" s="56" t="s">
        <v>2108</v>
      </c>
    </row>
    <row r="11" spans="1:4">
      <c r="A11" s="63" t="s">
        <v>2212</v>
      </c>
      <c r="B11">
        <v>13</v>
      </c>
      <c r="C11" s="56"/>
    </row>
    <row r="12" spans="1:4">
      <c r="A12" s="63" t="s">
        <v>2213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107</v>
      </c>
      <c r="B13">
        <v>40</v>
      </c>
      <c r="C13" s="56"/>
    </row>
    <row r="14" spans="1:4">
      <c r="A14" s="63" t="s">
        <v>2189</v>
      </c>
      <c r="B14">
        <v>0.75</v>
      </c>
      <c r="C14" s="65" t="s">
        <v>6</v>
      </c>
    </row>
    <row r="15" spans="1:4">
      <c r="A15" s="63"/>
      <c r="B15" s="3" t="s">
        <v>2194</v>
      </c>
      <c r="C15" s="56"/>
    </row>
    <row r="16" spans="1:4">
      <c r="A16" s="64" t="s">
        <v>2191</v>
      </c>
      <c r="B16">
        <v>2.8</v>
      </c>
      <c r="C16" s="56"/>
    </row>
    <row r="17" spans="1:4">
      <c r="A17" t="s">
        <v>2192</v>
      </c>
      <c r="B17">
        <v>0.62</v>
      </c>
      <c r="C17" s="56"/>
    </row>
    <row r="18" spans="1:4">
      <c r="A18" t="s">
        <v>2193</v>
      </c>
      <c r="B18">
        <v>0.19</v>
      </c>
      <c r="C18" s="56"/>
    </row>
    <row r="19" spans="1:4">
      <c r="A19" s="63"/>
      <c r="B19" s="3" t="s">
        <v>2197</v>
      </c>
      <c r="C19" s="56"/>
    </row>
    <row r="20" spans="1:4">
      <c r="A20" s="65" t="s">
        <v>2195</v>
      </c>
      <c r="B20">
        <v>0.5</v>
      </c>
      <c r="C20" s="56"/>
    </row>
    <row r="21" spans="1:4">
      <c r="A21" t="s">
        <v>2196</v>
      </c>
      <c r="B21">
        <v>0.62</v>
      </c>
      <c r="C21" s="56"/>
    </row>
    <row r="22" spans="1:4">
      <c r="B22" s="3" t="s">
        <v>2005</v>
      </c>
      <c r="C22" s="14"/>
    </row>
    <row r="23" spans="1:4">
      <c r="A23" t="s">
        <v>2110</v>
      </c>
      <c r="B23">
        <v>40</v>
      </c>
    </row>
    <row r="24" spans="1:4">
      <c r="A24" t="s">
        <v>2111</v>
      </c>
      <c r="B24">
        <f>'Pipeline Transport'!$B$2/(1-(1+'Pipeline Transport'!$B$2)^-'Pipeline Transport'!$B$31)</f>
        <v>5.8278161166035E-2</v>
      </c>
    </row>
    <row r="25" spans="1:4">
      <c r="A25" t="s">
        <v>2112</v>
      </c>
      <c r="B25">
        <v>340</v>
      </c>
    </row>
    <row r="26" spans="1:4">
      <c r="A26" t="s">
        <v>2113</v>
      </c>
      <c r="B26">
        <f>1.33*0.89</f>
        <v>1.1837</v>
      </c>
      <c r="D26">
        <f>$B$26/$B$28</f>
        <v>1.5782666666666667</v>
      </c>
    </row>
    <row r="27" spans="1:4">
      <c r="A27" t="s">
        <v>2114</v>
      </c>
      <c r="B27">
        <v>0.05</v>
      </c>
    </row>
    <row r="28" spans="1:4">
      <c r="A28" t="s">
        <v>2115</v>
      </c>
      <c r="B28">
        <v>0.75</v>
      </c>
    </row>
    <row r="29" spans="1:4">
      <c r="A29" t="s">
        <v>2116</v>
      </c>
      <c r="B29" s="12">
        <f>0.238*0.89</f>
        <v>0.21181999999999998</v>
      </c>
      <c r="C29" s="12"/>
    </row>
    <row r="30" spans="1:4">
      <c r="B30" s="3" t="s">
        <v>2006</v>
      </c>
      <c r="C30" s="14"/>
    </row>
    <row r="31" spans="1:4">
      <c r="A31" t="s">
        <v>2117</v>
      </c>
      <c r="B31">
        <v>40</v>
      </c>
    </row>
    <row r="32" spans="1:4">
      <c r="A32" t="s">
        <v>2118</v>
      </c>
      <c r="B32">
        <f>'Pipeline Transport'!$B$2/(1-(1+'Pipeline Transport'!$B$2)^-'Pipeline Transport'!$B$31)</f>
        <v>5.8278161166035E-2</v>
      </c>
    </row>
    <row r="33" spans="1:4">
      <c r="A33" t="s">
        <v>2119</v>
      </c>
      <c r="B33">
        <v>340</v>
      </c>
    </row>
    <row r="34" spans="1:4">
      <c r="A34" t="s">
        <v>2120</v>
      </c>
      <c r="B34">
        <v>15</v>
      </c>
    </row>
    <row r="35" spans="1:4">
      <c r="A35" t="s">
        <v>2121</v>
      </c>
      <c r="B35">
        <f>1.21*0.89</f>
        <v>1.0769</v>
      </c>
    </row>
    <row r="36" spans="1:4">
      <c r="A36" t="s">
        <v>2122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2123</v>
      </c>
      <c r="B37">
        <v>0.05</v>
      </c>
    </row>
    <row r="38" spans="1:4">
      <c r="A38" t="s">
        <v>2124</v>
      </c>
      <c r="B38">
        <v>0.75</v>
      </c>
    </row>
    <row r="39" spans="1:4">
      <c r="A39" t="s">
        <v>2125</v>
      </c>
      <c r="B39">
        <f>(B32+B37)*B35/(B33*B38)*1000</f>
        <v>0.45727353631256112</v>
      </c>
    </row>
    <row r="40" spans="1:4">
      <c r="B40" s="3" t="s">
        <v>2098</v>
      </c>
      <c r="C40" s="3"/>
    </row>
    <row r="41" spans="1:4">
      <c r="A41" t="s">
        <v>2126</v>
      </c>
      <c r="B41">
        <v>40</v>
      </c>
    </row>
    <row r="42" spans="1:4">
      <c r="A42" t="s">
        <v>2127</v>
      </c>
      <c r="B42">
        <v>13</v>
      </c>
    </row>
    <row r="43" spans="1:4">
      <c r="A43" t="s">
        <v>2128</v>
      </c>
      <c r="B43" s="12">
        <v>4.3</v>
      </c>
      <c r="C43" s="12"/>
    </row>
    <row r="44" spans="1:4">
      <c r="A44" t="s">
        <v>2129</v>
      </c>
      <c r="B44">
        <f>1.7+0.8</f>
        <v>2.5</v>
      </c>
    </row>
    <row r="45" spans="1:4">
      <c r="A45" t="s">
        <v>2130</v>
      </c>
      <c r="B45">
        <v>0.75</v>
      </c>
    </row>
    <row r="46" spans="1:4">
      <c r="B46" s="3" t="s">
        <v>2099</v>
      </c>
      <c r="C46" s="14"/>
    </row>
    <row r="47" spans="1:4">
      <c r="A47" t="s">
        <v>2131</v>
      </c>
      <c r="B47">
        <v>40</v>
      </c>
    </row>
    <row r="48" spans="1:4">
      <c r="A48" t="s">
        <v>2132</v>
      </c>
      <c r="B48">
        <v>13</v>
      </c>
    </row>
    <row r="49" spans="1:4">
      <c r="A49" t="s">
        <v>2133</v>
      </c>
      <c r="B49">
        <v>4.8</v>
      </c>
    </row>
    <row r="50" spans="1:4">
      <c r="A50" s="64" t="s">
        <v>2134</v>
      </c>
      <c r="B50">
        <v>4.8</v>
      </c>
      <c r="C50">
        <f>B50+B51</f>
        <v>5.8599999999999994</v>
      </c>
    </row>
    <row r="51" spans="1:4">
      <c r="A51" t="s">
        <v>2135</v>
      </c>
      <c r="B51">
        <v>1.06</v>
      </c>
    </row>
    <row r="52" spans="1:4">
      <c r="A52" s="64" t="s">
        <v>2190</v>
      </c>
      <c r="B52">
        <v>1.7000000000000001E-2</v>
      </c>
    </row>
    <row r="53" spans="1:4">
      <c r="A53" t="s">
        <v>2136</v>
      </c>
      <c r="B53">
        <v>0.75</v>
      </c>
    </row>
    <row r="54" spans="1:4">
      <c r="A54" t="s">
        <v>2137</v>
      </c>
      <c r="B54">
        <v>0.32</v>
      </c>
    </row>
    <row r="55" spans="1:4">
      <c r="B55" s="3" t="s">
        <v>2100</v>
      </c>
      <c r="C55" s="14"/>
    </row>
    <row r="56" spans="1:4">
      <c r="A56" t="s">
        <v>2138</v>
      </c>
      <c r="B56">
        <v>40</v>
      </c>
    </row>
    <row r="57" spans="1:4">
      <c r="A57" t="s">
        <v>2139</v>
      </c>
      <c r="B57">
        <v>13</v>
      </c>
    </row>
    <row r="58" spans="1:4">
      <c r="A58" t="s">
        <v>2140</v>
      </c>
      <c r="B58">
        <v>5.8</v>
      </c>
    </row>
    <row r="59" spans="1:4">
      <c r="A59" t="s">
        <v>2141</v>
      </c>
      <c r="B59">
        <v>4.8</v>
      </c>
    </row>
    <row r="60" spans="1:4">
      <c r="A60" t="s">
        <v>2142</v>
      </c>
      <c r="B60">
        <v>1.06</v>
      </c>
    </row>
    <row r="61" spans="1:4">
      <c r="A61" t="s">
        <v>2143</v>
      </c>
      <c r="B61">
        <f>1.7+1</f>
        <v>2.7</v>
      </c>
    </row>
    <row r="62" spans="1:4">
      <c r="A62" t="s">
        <v>2144</v>
      </c>
      <c r="B62">
        <v>0.75</v>
      </c>
    </row>
    <row r="63" spans="1:4">
      <c r="B63" s="3" t="s">
        <v>2101</v>
      </c>
      <c r="C63" s="14"/>
      <c r="D63" s="12"/>
    </row>
    <row r="64" spans="1:4">
      <c r="A64" t="s">
        <v>2145</v>
      </c>
      <c r="B64">
        <v>40</v>
      </c>
    </row>
    <row r="65" spans="1:3">
      <c r="A65" t="s">
        <v>2146</v>
      </c>
      <c r="B65">
        <v>8.386016150058534E-2</v>
      </c>
    </row>
    <row r="66" spans="1:3">
      <c r="A66" t="s">
        <v>2147</v>
      </c>
      <c r="B66">
        <v>340</v>
      </c>
    </row>
    <row r="67" spans="1:3">
      <c r="A67" t="s">
        <v>2148</v>
      </c>
      <c r="B67">
        <v>0.73341462388397538</v>
      </c>
    </row>
    <row r="68" spans="1:3">
      <c r="A68" t="s">
        <v>2149</v>
      </c>
      <c r="B68" t="s">
        <v>14</v>
      </c>
    </row>
    <row r="69" spans="1:3">
      <c r="A69" t="s">
        <v>2150</v>
      </c>
      <c r="B69">
        <v>0.05</v>
      </c>
    </row>
    <row r="70" spans="1:3">
      <c r="A70" t="s">
        <v>2151</v>
      </c>
      <c r="B70">
        <v>0.75</v>
      </c>
    </row>
    <row r="71" spans="1:3">
      <c r="A71" t="s">
        <v>2152</v>
      </c>
      <c r="B71">
        <f>0.1309*0.89</f>
        <v>0.11650099999999999</v>
      </c>
    </row>
    <row r="72" spans="1:3">
      <c r="B72" s="3" t="s">
        <v>2102</v>
      </c>
      <c r="C72" s="14"/>
    </row>
    <row r="73" spans="1:3">
      <c r="A73" t="s">
        <v>2153</v>
      </c>
      <c r="B73" s="12">
        <v>40</v>
      </c>
      <c r="C73" s="12"/>
    </row>
    <row r="74" spans="1:3">
      <c r="A74" t="s">
        <v>2158</v>
      </c>
      <c r="B74">
        <v>0.4</v>
      </c>
    </row>
    <row r="75" spans="1:3">
      <c r="B75" s="3" t="s">
        <v>2103</v>
      </c>
      <c r="C75" s="14"/>
    </row>
    <row r="76" spans="1:3">
      <c r="A76" t="s">
        <v>2165</v>
      </c>
      <c r="B76" s="12">
        <v>40</v>
      </c>
      <c r="C76" s="12"/>
    </row>
    <row r="77" spans="1:3">
      <c r="A77" t="s">
        <v>2168</v>
      </c>
      <c r="B77">
        <v>13</v>
      </c>
    </row>
    <row r="78" spans="1:3">
      <c r="A78" t="s">
        <v>2170</v>
      </c>
      <c r="B78">
        <v>0.5</v>
      </c>
    </row>
    <row r="79" spans="1:3">
      <c r="A79" t="s">
        <v>2172</v>
      </c>
      <c r="B79">
        <v>0.5</v>
      </c>
    </row>
    <row r="80" spans="1:3">
      <c r="A80" t="s">
        <v>2173</v>
      </c>
      <c r="B80">
        <v>1.06</v>
      </c>
    </row>
    <row r="81" spans="1:3">
      <c r="A81" t="s">
        <v>2175</v>
      </c>
      <c r="B81">
        <v>0.75</v>
      </c>
    </row>
    <row r="82" spans="1:3">
      <c r="A82" t="s">
        <v>2176</v>
      </c>
      <c r="B82">
        <v>0.14000000000000001</v>
      </c>
    </row>
    <row r="83" spans="1:3">
      <c r="B83" s="3" t="s">
        <v>2104</v>
      </c>
      <c r="C83" s="14"/>
    </row>
    <row r="84" spans="1:3">
      <c r="A84" t="s">
        <v>2177</v>
      </c>
      <c r="B84" s="12">
        <v>40</v>
      </c>
      <c r="C84" s="12"/>
    </row>
    <row r="85" spans="1:3">
      <c r="A85" t="s">
        <v>2180</v>
      </c>
      <c r="B85">
        <v>13</v>
      </c>
    </row>
    <row r="86" spans="1:3">
      <c r="A86" t="s">
        <v>2182</v>
      </c>
      <c r="B86">
        <v>0.6</v>
      </c>
    </row>
    <row r="87" spans="1:3">
      <c r="A87" t="s">
        <v>2185</v>
      </c>
      <c r="B87">
        <v>1.06</v>
      </c>
    </row>
    <row r="91" spans="1:3">
      <c r="B91" s="48" t="s">
        <v>2004</v>
      </c>
      <c r="C91" s="48"/>
    </row>
  </sheetData>
  <autoFilter ref="B1:B91" xr:uid="{00000000-0009-0000-0000-000008000000}"/>
  <pageMargins left="0.7" right="0.7" top="0.75" bottom="0.75" header="0.3" footer="0.3"/>
  <pageSetup paperSize="9" firstPageNumber="4294967295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6"/>
  <cols>
    <col min="1" max="1" width="50.83203125" customWidth="1"/>
    <col min="2" max="2" width="20" bestFit="1" customWidth="1"/>
    <col min="3" max="3" width="24.1640625" customWidth="1"/>
    <col min="4" max="4" width="18.6640625" customWidth="1"/>
    <col min="5" max="5" width="31.83203125" bestFit="1" customWidth="1"/>
    <col min="6" max="6" width="33.83203125" bestFit="1" customWidth="1"/>
    <col min="7" max="7" width="31.5" bestFit="1" customWidth="1"/>
    <col min="8" max="8" width="28.6640625" bestFit="1" customWidth="1"/>
    <col min="9" max="9" width="27" bestFit="1" customWidth="1"/>
    <col min="10" max="10" width="28" bestFit="1" customWidth="1"/>
    <col min="11" max="11" width="31.5" bestFit="1" customWidth="1"/>
    <col min="12" max="12" width="28.5" bestFit="1" customWidth="1"/>
    <col min="13" max="13" width="24.5" bestFit="1" customWidth="1"/>
    <col min="14" max="14" width="30" bestFit="1" customWidth="1"/>
    <col min="15" max="15" width="33.6640625" bestFit="1" customWidth="1"/>
    <col min="16" max="16" width="30.5" bestFit="1" customWidth="1"/>
  </cols>
  <sheetData>
    <row r="1" spans="1:17">
      <c r="A1" s="3" t="s">
        <v>55</v>
      </c>
      <c r="B1" t="s">
        <v>13</v>
      </c>
      <c r="C1" s="64" t="s">
        <v>11</v>
      </c>
      <c r="D1" s="3" t="s">
        <v>2324</v>
      </c>
      <c r="E1" s="3" t="s">
        <v>2322</v>
      </c>
      <c r="F1" s="3" t="s">
        <v>2194</v>
      </c>
      <c r="G1" s="3" t="s">
        <v>2197</v>
      </c>
      <c r="H1" s="3" t="s">
        <v>2099</v>
      </c>
      <c r="I1" s="3" t="s">
        <v>2005</v>
      </c>
      <c r="J1" s="3" t="s">
        <v>2006</v>
      </c>
      <c r="K1" s="3" t="s">
        <v>2098</v>
      </c>
      <c r="L1" s="3" t="s">
        <v>2099</v>
      </c>
      <c r="M1" s="3" t="s">
        <v>2100</v>
      </c>
      <c r="N1" s="3" t="s">
        <v>2101</v>
      </c>
      <c r="O1" s="3" t="s">
        <v>2102</v>
      </c>
      <c r="P1" s="3" t="s">
        <v>2103</v>
      </c>
      <c r="Q1" s="3" t="s">
        <v>2104</v>
      </c>
    </row>
    <row r="2" spans="1:17">
      <c r="A2" s="93" t="s">
        <v>2216</v>
      </c>
      <c r="C2" s="64"/>
      <c r="D2" s="64"/>
      <c r="E2" s="73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2217</v>
      </c>
      <c r="C3" s="64"/>
      <c r="D3" s="64"/>
      <c r="E3" s="75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2218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2220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2308</v>
      </c>
      <c r="C6" s="64"/>
      <c r="D6" s="64"/>
      <c r="E6" s="64">
        <v>10</v>
      </c>
    </row>
    <row r="7" spans="1:17">
      <c r="A7" t="s">
        <v>2219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" customHeight="1">
      <c r="A8" s="93" t="s">
        <v>2214</v>
      </c>
      <c r="B8">
        <v>1.7</v>
      </c>
      <c r="C8" t="s">
        <v>6</v>
      </c>
      <c r="E8" s="74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93" t="s">
        <v>2215</v>
      </c>
      <c r="B9">
        <v>0.9</v>
      </c>
      <c r="C9" t="s">
        <v>6</v>
      </c>
      <c r="E9" s="77">
        <v>0.04</v>
      </c>
      <c r="N9">
        <v>0.73341462388397538</v>
      </c>
    </row>
    <row r="10" spans="1:17">
      <c r="A10" s="48" t="s">
        <v>106</v>
      </c>
      <c r="B10">
        <v>0.08</v>
      </c>
      <c r="E10" s="74">
        <v>0.05</v>
      </c>
      <c r="J10">
        <f>1.21*0.89</f>
        <v>1.0769</v>
      </c>
    </row>
    <row r="11" spans="1:17">
      <c r="A11" s="64" t="s">
        <v>2097</v>
      </c>
      <c r="B11">
        <v>1.7</v>
      </c>
      <c r="C11" t="s">
        <v>6</v>
      </c>
      <c r="J11">
        <f>'Pipeline Transport_V2'!$B$10/(1-(1+'Pipeline Transport_V2'!$B$10)^-'Pipeline Transport_V2'!$B$20)</f>
        <v>8.386016150058534E-2</v>
      </c>
    </row>
    <row r="12" spans="1:17">
      <c r="A12" s="3" t="s">
        <v>2221</v>
      </c>
      <c r="I12">
        <v>0.05</v>
      </c>
    </row>
    <row r="13" spans="1:17">
      <c r="A13" s="63" t="s">
        <v>2106</v>
      </c>
      <c r="B13">
        <v>190</v>
      </c>
      <c r="C13" s="56" t="s">
        <v>2108</v>
      </c>
      <c r="D13" s="56"/>
      <c r="I13">
        <v>0.75</v>
      </c>
    </row>
    <row r="14" spans="1:17">
      <c r="A14" s="63" t="s">
        <v>2198</v>
      </c>
      <c r="B14">
        <f>(B13+B15)/2</f>
        <v>260</v>
      </c>
      <c r="C14" s="56" t="s">
        <v>2108</v>
      </c>
      <c r="D14" s="56"/>
    </row>
    <row r="15" spans="1:17">
      <c r="A15" s="63" t="s">
        <v>2107</v>
      </c>
      <c r="B15">
        <v>330</v>
      </c>
      <c r="C15" s="56" t="s">
        <v>2108</v>
      </c>
      <c r="D15" s="56"/>
      <c r="I15">
        <v>15</v>
      </c>
    </row>
    <row r="16" spans="1:17">
      <c r="A16" s="63" t="s">
        <v>2109</v>
      </c>
      <c r="B16">
        <v>5000</v>
      </c>
      <c r="C16" s="56" t="s">
        <v>2108</v>
      </c>
      <c r="D16" s="56"/>
    </row>
    <row r="17" spans="1:5">
      <c r="A17" s="63" t="s">
        <v>2199</v>
      </c>
      <c r="B17">
        <f>B16/8760</f>
        <v>0.57077625570776258</v>
      </c>
      <c r="C17" s="56" t="s">
        <v>2108</v>
      </c>
      <c r="D17" s="56"/>
    </row>
    <row r="18" spans="1:5">
      <c r="A18" s="63" t="s">
        <v>2212</v>
      </c>
      <c r="B18">
        <v>13</v>
      </c>
      <c r="C18" s="56"/>
      <c r="D18" s="56"/>
    </row>
    <row r="19" spans="1:5">
      <c r="A19" s="63" t="s">
        <v>2213</v>
      </c>
      <c r="B19">
        <f>B18*1000000/33.33*8760</f>
        <v>3416741674.167417</v>
      </c>
      <c r="C19" s="56"/>
      <c r="D19" s="56"/>
    </row>
    <row r="20" spans="1:5">
      <c r="A20" s="63" t="s">
        <v>107</v>
      </c>
      <c r="B20">
        <v>40</v>
      </c>
      <c r="C20" s="56"/>
      <c r="D20" s="56"/>
    </row>
    <row r="21" spans="1:5">
      <c r="A21" s="63" t="s">
        <v>2189</v>
      </c>
      <c r="B21">
        <v>0.75</v>
      </c>
      <c r="C21" s="65" t="s">
        <v>6</v>
      </c>
      <c r="D21" s="65"/>
    </row>
    <row r="23" spans="1:5">
      <c r="A23" t="s">
        <v>2307</v>
      </c>
      <c r="B23" s="81">
        <v>3750000</v>
      </c>
      <c r="C23" s="73">
        <v>43828181.354466401</v>
      </c>
      <c r="D23" s="73"/>
    </row>
    <row r="24" spans="1:5" ht="17" thickBot="1">
      <c r="A24" s="76" t="s">
        <v>2309</v>
      </c>
      <c r="B24" s="80">
        <v>60651.567508012798</v>
      </c>
      <c r="C24" s="79">
        <f>B24*40000</f>
        <v>2426062700.3205118</v>
      </c>
      <c r="D24" s="94" t="s">
        <v>2323</v>
      </c>
    </row>
    <row r="25" spans="1:5" ht="17" thickTop="1">
      <c r="A25" t="s">
        <v>2304</v>
      </c>
      <c r="B25">
        <v>10</v>
      </c>
      <c r="C25" s="78"/>
    </row>
    <row r="26" spans="1:5">
      <c r="A26" t="s">
        <v>2299</v>
      </c>
      <c r="B26">
        <v>1</v>
      </c>
    </row>
    <row r="27" spans="1:5">
      <c r="A27" t="s">
        <v>2300</v>
      </c>
      <c r="B27">
        <v>10</v>
      </c>
    </row>
    <row r="28" spans="1:5">
      <c r="A28" t="s">
        <v>2301</v>
      </c>
      <c r="B28">
        <v>1000</v>
      </c>
      <c r="E28" s="71"/>
    </row>
    <row r="29" spans="1:5">
      <c r="A29" t="s">
        <v>2302</v>
      </c>
      <c r="B29">
        <v>9.9999999999999995E-7</v>
      </c>
    </row>
    <row r="30" spans="1:5">
      <c r="A30" t="s">
        <v>2303</v>
      </c>
      <c r="B30">
        <v>48</v>
      </c>
    </row>
    <row r="31" spans="1:5" ht="17" customHeight="1"/>
    <row r="32" spans="1:5">
      <c r="A32" s="3" t="s">
        <v>2310</v>
      </c>
      <c r="B32" t="s">
        <v>2317</v>
      </c>
      <c r="C32" s="73"/>
    </row>
    <row r="33" spans="1:5" ht="17" thickBot="1">
      <c r="A33" s="84" t="s">
        <v>2311</v>
      </c>
      <c r="B33" s="83"/>
      <c r="C33" s="83"/>
      <c r="D33" s="83"/>
      <c r="E33" s="83"/>
    </row>
    <row r="34" spans="1:5">
      <c r="A34" s="87"/>
      <c r="B34" s="88" t="s">
        <v>24</v>
      </c>
      <c r="C34" s="88" t="s">
        <v>2312</v>
      </c>
      <c r="D34" s="88" t="s">
        <v>15</v>
      </c>
      <c r="E34" s="88" t="s">
        <v>2313</v>
      </c>
    </row>
    <row r="35" spans="1:5">
      <c r="A35" s="85"/>
      <c r="B35" s="98" t="s">
        <v>2314</v>
      </c>
      <c r="C35" s="98"/>
      <c r="D35" s="82" t="s">
        <v>12</v>
      </c>
      <c r="E35" s="82" t="s">
        <v>2315</v>
      </c>
    </row>
    <row r="36" spans="1:5" ht="17" thickBot="1">
      <c r="A36" s="86" t="s">
        <v>2316</v>
      </c>
      <c r="B36" s="89">
        <v>0.54214897444208532</v>
      </c>
      <c r="C36" s="92">
        <v>0.05</v>
      </c>
      <c r="D36" s="90">
        <v>0.75</v>
      </c>
      <c r="E36" s="91">
        <v>55</v>
      </c>
    </row>
    <row r="37" spans="1:5">
      <c r="A37" s="71"/>
      <c r="C37" s="73"/>
      <c r="D37" s="73"/>
    </row>
    <row r="38" spans="1:5">
      <c r="A38" s="71"/>
      <c r="B38" s="73"/>
      <c r="C38" s="73"/>
      <c r="D38" s="73"/>
    </row>
    <row r="39" spans="1:5">
      <c r="A39" s="93" t="s">
        <v>2325</v>
      </c>
      <c r="B39" s="73">
        <v>4.63</v>
      </c>
      <c r="C39" s="95" t="s">
        <v>2326</v>
      </c>
      <c r="D39" s="73"/>
    </row>
    <row r="40" spans="1:5">
      <c r="A40" s="71"/>
      <c r="B40" s="73"/>
      <c r="C40" s="73"/>
      <c r="D40" s="73"/>
    </row>
    <row r="41" spans="1:5">
      <c r="C41" s="73"/>
      <c r="D41" s="73"/>
    </row>
    <row r="42" spans="1:5">
      <c r="A42" s="71"/>
      <c r="B42" s="74"/>
      <c r="C42" s="73"/>
      <c r="D42" s="73"/>
    </row>
    <row r="43" spans="1:5">
      <c r="A43" s="71"/>
      <c r="B43" s="74"/>
      <c r="D43" s="73"/>
    </row>
    <row r="44" spans="1:5">
      <c r="D44" s="73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/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2152</v>
      </c>
      <c r="B119">
        <f>0.1309*0.89</f>
        <v>0.11650099999999999</v>
      </c>
    </row>
    <row r="120" spans="1:4" ht="17" customHeight="1">
      <c r="B120" s="3" t="s">
        <v>2102</v>
      </c>
      <c r="C120" s="14"/>
    </row>
    <row r="121" spans="1:4">
      <c r="A121" t="s">
        <v>2153</v>
      </c>
      <c r="B121" s="12">
        <v>40</v>
      </c>
      <c r="C121" s="12"/>
    </row>
    <row r="122" spans="1:4">
      <c r="A122" t="s">
        <v>2154</v>
      </c>
      <c r="D122" s="14"/>
    </row>
    <row r="123" spans="1:4">
      <c r="A123" t="s">
        <v>2155</v>
      </c>
      <c r="D123" s="12"/>
    </row>
    <row r="124" spans="1:4">
      <c r="A124" t="s">
        <v>2156</v>
      </c>
    </row>
    <row r="125" spans="1:4">
      <c r="A125" t="s">
        <v>2157</v>
      </c>
    </row>
    <row r="126" spans="1:4">
      <c r="A126" t="s">
        <v>2158</v>
      </c>
      <c r="B126">
        <v>0.4</v>
      </c>
    </row>
    <row r="127" spans="1:4">
      <c r="A127" t="s">
        <v>2159</v>
      </c>
    </row>
    <row r="128" spans="1:4">
      <c r="A128" t="s">
        <v>2160</v>
      </c>
    </row>
    <row r="129" spans="1:5">
      <c r="A129" t="s">
        <v>2161</v>
      </c>
    </row>
    <row r="130" spans="1:5">
      <c r="A130" t="s">
        <v>2162</v>
      </c>
    </row>
    <row r="131" spans="1:5">
      <c r="A131" t="s">
        <v>2163</v>
      </c>
    </row>
    <row r="132" spans="1:5">
      <c r="A132" t="s">
        <v>2164</v>
      </c>
    </row>
    <row r="133" spans="1:5">
      <c r="B133" s="3" t="s">
        <v>2103</v>
      </c>
      <c r="C133" s="14"/>
    </row>
    <row r="134" spans="1:5">
      <c r="A134" t="s">
        <v>2165</v>
      </c>
      <c r="B134" s="12">
        <v>40</v>
      </c>
      <c r="C134" s="12"/>
    </row>
    <row r="135" spans="1:5">
      <c r="A135" t="s">
        <v>2166</v>
      </c>
      <c r="D135" s="14"/>
    </row>
    <row r="136" spans="1:5">
      <c r="A136" t="s">
        <v>2167</v>
      </c>
      <c r="D136" s="12"/>
    </row>
    <row r="137" spans="1:5">
      <c r="A137" t="s">
        <v>2168</v>
      </c>
      <c r="B137">
        <v>13</v>
      </c>
    </row>
    <row r="138" spans="1:5">
      <c r="A138" t="s">
        <v>2169</v>
      </c>
      <c r="E138" s="12"/>
    </row>
    <row r="139" spans="1:5">
      <c r="A139" t="s">
        <v>2170</v>
      </c>
      <c r="B139">
        <v>0.5</v>
      </c>
    </row>
    <row r="140" spans="1:5">
      <c r="A140" t="s">
        <v>2171</v>
      </c>
    </row>
    <row r="141" spans="1:5">
      <c r="A141" t="s">
        <v>2172</v>
      </c>
      <c r="B141">
        <v>0.5</v>
      </c>
    </row>
    <row r="142" spans="1:5">
      <c r="A142" t="s">
        <v>2173</v>
      </c>
      <c r="B142">
        <v>1.06</v>
      </c>
    </row>
    <row r="143" spans="1:5">
      <c r="A143" t="s">
        <v>2174</v>
      </c>
    </row>
    <row r="144" spans="1:5">
      <c r="A144" t="s">
        <v>2175</v>
      </c>
      <c r="B144">
        <v>0.75</v>
      </c>
    </row>
    <row r="145" spans="1:4">
      <c r="A145" t="s">
        <v>2176</v>
      </c>
      <c r="B145">
        <v>0.14000000000000001</v>
      </c>
    </row>
    <row r="146" spans="1:4">
      <c r="B146" s="3" t="s">
        <v>2104</v>
      </c>
      <c r="C146" s="14"/>
    </row>
    <row r="147" spans="1:4">
      <c r="A147" t="s">
        <v>2177</v>
      </c>
      <c r="B147" s="12">
        <v>40</v>
      </c>
      <c r="C147" s="12"/>
    </row>
    <row r="148" spans="1:4">
      <c r="A148" t="s">
        <v>2178</v>
      </c>
      <c r="D148" s="14"/>
    </row>
    <row r="149" spans="1:4">
      <c r="A149" t="s">
        <v>2179</v>
      </c>
      <c r="D149" s="12"/>
    </row>
    <row r="150" spans="1:4">
      <c r="A150" t="s">
        <v>2180</v>
      </c>
      <c r="B150">
        <v>13</v>
      </c>
    </row>
    <row r="151" spans="1:4">
      <c r="A151" t="s">
        <v>2181</v>
      </c>
    </row>
    <row r="152" spans="1:4">
      <c r="A152" t="s">
        <v>2182</v>
      </c>
      <c r="B152">
        <v>0.6</v>
      </c>
    </row>
    <row r="153" spans="1:4">
      <c r="A153" t="s">
        <v>2183</v>
      </c>
    </row>
    <row r="154" spans="1:4">
      <c r="A154" t="s">
        <v>2184</v>
      </c>
    </row>
    <row r="155" spans="1:4">
      <c r="A155" t="s">
        <v>2185</v>
      </c>
      <c r="B155">
        <v>1.06</v>
      </c>
    </row>
    <row r="156" spans="1:4">
      <c r="A156" t="s">
        <v>2186</v>
      </c>
    </row>
    <row r="157" spans="1:4">
      <c r="A157" t="s">
        <v>2187</v>
      </c>
    </row>
    <row r="158" spans="1:4">
      <c r="A158" t="s">
        <v>2188</v>
      </c>
    </row>
    <row r="162" spans="2:4">
      <c r="B162" s="48" t="s">
        <v>2004</v>
      </c>
      <c r="C162" s="48"/>
    </row>
    <row r="164" spans="2:4">
      <c r="D164" s="48"/>
    </row>
  </sheetData>
  <mergeCells count="1">
    <mergeCell ref="B35:C35"/>
  </mergeCells>
  <phoneticPr fontId="28" type="noConversion"/>
  <pageMargins left="0.7" right="0.7" top="0.75" bottom="0.75" header="0.3" footer="0.3"/>
  <pageSetup paperSize="9" firstPageNumber="4294967295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</sheetPr>
  <dimension ref="A1:AJ122"/>
  <sheetViews>
    <sheetView zoomScaleNormal="100" workbookViewId="0">
      <pane ySplit="1" topLeftCell="A2" activePane="bottomLeft" state="frozen"/>
      <selection pane="bottomLeft" activeCell="Q28" sqref="Q28"/>
    </sheetView>
  </sheetViews>
  <sheetFormatPr baseColWidth="10" defaultColWidth="10.6640625" defaultRowHeight="16"/>
  <cols>
    <col min="1" max="1" width="48.83203125" style="18" customWidth="1"/>
    <col min="2" max="2" width="11.5" style="18" customWidth="1"/>
    <col min="3" max="3" width="13" style="18" customWidth="1"/>
    <col min="4" max="4" width="13.1640625" style="18" bestFit="1" customWidth="1"/>
    <col min="5" max="23" width="12.1640625" style="18" bestFit="1" customWidth="1"/>
    <col min="24" max="24" width="16" style="18" bestFit="1" customWidth="1"/>
    <col min="25" max="33" width="12.1640625" style="18" bestFit="1" customWidth="1"/>
    <col min="34" max="34" width="12.1640625" style="12" bestFit="1" customWidth="1"/>
    <col min="35" max="16384" width="10.6640625" style="18"/>
  </cols>
  <sheetData>
    <row r="1" spans="1:34" s="17" customFormat="1">
      <c r="A1" s="17" t="s">
        <v>55</v>
      </c>
      <c r="B1" s="17" t="s">
        <v>16</v>
      </c>
      <c r="C1" s="17" t="s">
        <v>50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114</v>
      </c>
      <c r="B2" s="18" t="s">
        <v>110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178</v>
      </c>
      <c r="B3" s="18" t="s">
        <v>110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179</v>
      </c>
      <c r="B4" s="18" t="s">
        <v>57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180</v>
      </c>
      <c r="B5" s="28" t="s">
        <v>58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115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59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116</v>
      </c>
      <c r="B9" s="18" t="s">
        <v>3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117</v>
      </c>
      <c r="B10" s="18" t="s">
        <v>3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118</v>
      </c>
      <c r="B11" s="18" t="s">
        <v>3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119</v>
      </c>
      <c r="B12" s="18" t="s">
        <v>3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120</v>
      </c>
      <c r="B13" s="18" t="s">
        <v>3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121</v>
      </c>
      <c r="B14" s="18" t="s">
        <v>3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122</v>
      </c>
      <c r="B15" s="18" t="s">
        <v>3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181</v>
      </c>
      <c r="B16" s="18" t="s">
        <v>17</v>
      </c>
      <c r="C16" s="18">
        <f>C13/C12*1000</f>
        <v>4792.3076923076924</v>
      </c>
      <c r="D16" s="13">
        <f>C16/C15</f>
        <v>5324.7863247863252</v>
      </c>
      <c r="E16" s="13">
        <f>D16+($N16-$D16)/($N$1-$D$1)</f>
        <v>5271.5384615384619</v>
      </c>
      <c r="F16" s="13">
        <f t="shared" ref="F16:M16" si="0">E16+($N16-$D16)/($N$1-$D$1)</f>
        <v>5218.2905982905986</v>
      </c>
      <c r="G16" s="13">
        <f t="shared" si="0"/>
        <v>5165.0427350427353</v>
      </c>
      <c r="H16" s="13">
        <f>G16+($N16-$D16)/($N$1-$D$1)</f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>N16+($AH16-$N16)/($AH$1-$N$1)</f>
        <v>4744.3846153846152</v>
      </c>
      <c r="P16" s="13">
        <f>O16+($AH16-$N16)/($AH$1-$N$1)</f>
        <v>4696.4615384615381</v>
      </c>
      <c r="Q16" s="13">
        <f t="shared" ref="Q16:AG17" si="1">P16+($AH16-$N16)/($AH$1-$N$1)</f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>S16+($AH16-$N16)/($AH$1-$N$1)</f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>V16+($AH16-$N16)/($AH$1-$N$1)</f>
        <v>4360.9999999999982</v>
      </c>
      <c r="X16" s="13">
        <f t="shared" si="1"/>
        <v>4313.076923076921</v>
      </c>
      <c r="Y16" s="13">
        <f>X16+($AH16-$N16)/($AH$1-$N$1)</f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146</v>
      </c>
      <c r="B17" s="18" t="s">
        <v>3</v>
      </c>
      <c r="C17" s="18">
        <f>C16*C14</f>
        <v>191.69230769230771</v>
      </c>
      <c r="D17" s="13">
        <f>D16*$C$14</f>
        <v>212.991452991453</v>
      </c>
      <c r="E17" s="13">
        <f t="shared" ref="E17:AH17" si="2">E16*$C$14</f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 t="shared" si="1"/>
        <v>155.2707692307691</v>
      </c>
      <c r="AH17" s="13">
        <f t="shared" si="2"/>
        <v>153.35384615384618</v>
      </c>
    </row>
    <row r="18" spans="1:34">
      <c r="A18" s="18" t="s">
        <v>123</v>
      </c>
      <c r="B18" s="18" t="s">
        <v>3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124</v>
      </c>
      <c r="B20" s="18" t="s">
        <v>53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125</v>
      </c>
      <c r="B21" s="18" t="s">
        <v>53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182</v>
      </c>
      <c r="B22" s="18" t="s">
        <v>53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126</v>
      </c>
      <c r="B23" s="18" t="s">
        <v>105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151</v>
      </c>
      <c r="B24" s="18" t="s">
        <v>64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156</v>
      </c>
      <c r="B25" s="18" t="s">
        <v>64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152</v>
      </c>
      <c r="B26" s="18" t="s">
        <v>64</v>
      </c>
      <c r="D26" s="22">
        <f t="shared" ref="D26:L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>$N$26+(($X$26-$N$26)/($X$1-$N$1))*(M1-$N$1)</f>
        <v>1838.7031500000003</v>
      </c>
      <c r="N26" s="22">
        <f>N24*0.9462</f>
        <v>1760.4051000000002</v>
      </c>
      <c r="O26" s="22">
        <f>N26+(($X$26-$N$26)/($X$1-$N$1))</f>
        <v>1682.1070500000001</v>
      </c>
      <c r="P26" s="22">
        <f t="shared" ref="P26:W26" si="4">O26+(($X$26-$N$26)/($X$1-$N$1))</f>
        <v>1603.809</v>
      </c>
      <c r="Q26" s="22">
        <f>P26+(($X$26-$N$26)/($X$1-$N$1))</f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>X26+($AH26-$X26)/($AH$1-$X$1)</f>
        <v>936.775848</v>
      </c>
      <c r="Z26" s="13">
        <f t="shared" ref="Z26:AF26" si="5">Y26+($AH26-$X26)/($AH$1-$X$1)</f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>AF26+($AH26-$X26)/($AH$1-$X$1)</f>
        <v>611.58583199999953</v>
      </c>
      <c r="AH26" s="22">
        <f>AH24*0.9462</f>
        <v>570.93708000000004</v>
      </c>
    </row>
    <row r="27" spans="1:34" ht="19.5" customHeight="1">
      <c r="A27" s="18" t="s">
        <v>157</v>
      </c>
      <c r="B27" s="18" t="s">
        <v>64</v>
      </c>
      <c r="D27" s="22">
        <f t="shared" ref="D27:L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>$N$27+(($X$27-$N$27)/($X$1-$N$1))*(M1-$N$1)</f>
        <v>3672.8929260000004</v>
      </c>
      <c r="N27" s="22">
        <f>N25*0.9462</f>
        <v>3485.6115600000003</v>
      </c>
      <c r="O27" s="22">
        <f>N27+(($X$27-$N$27)/($X$1-$N$1))</f>
        <v>3298.3301940000001</v>
      </c>
      <c r="P27" s="22">
        <f t="shared" ref="P27:W27" si="7">O27+(($X$27-$N$27)/($X$1-$N$1))</f>
        <v>3111.048828</v>
      </c>
      <c r="Q27" s="22">
        <f>P27+(($X$27-$N$27)/($X$1-$N$1))</f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F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ref="AG27" si="9">AF27+($AH27-$X27)/($AH$1-$X$1)</f>
        <v>1009.1128380000005</v>
      </c>
      <c r="AH27" s="22">
        <f>AH25*0.9462</f>
        <v>942.03672000000006</v>
      </c>
    </row>
    <row r="28" spans="1:34" ht="19.5" customHeight="1">
      <c r="A28" s="18" t="s">
        <v>147</v>
      </c>
      <c r="B28" s="18" t="s">
        <v>64</v>
      </c>
      <c r="D28" s="22">
        <f>$N$28+(($X$28-$N$28)/($X$1-$N$1))*(D1-$N$1)</f>
        <v>9677.0595945205496</v>
      </c>
      <c r="E28" s="22">
        <f t="shared" ref="E28:H28" si="10">$N$28+(($X$28-$N$28)/($X$1-$N$1))*(E1-$N$1)</f>
        <v>9379.1516029109607</v>
      </c>
      <c r="F28" s="22">
        <f>$N$28+(($X$28-$N$28)/($X$1-$N$1))*(F1-$N$1)</f>
        <v>9081.2436113013719</v>
      </c>
      <c r="G28" s="22">
        <f t="shared" si="10"/>
        <v>8783.3356196917812</v>
      </c>
      <c r="H28" s="22">
        <f t="shared" si="10"/>
        <v>8485.4276280821941</v>
      </c>
      <c r="I28" s="22">
        <f>$N$28+(($X$28-$N$28)/($X$1-$N$1))*(I1-$N$1)</f>
        <v>8187.5196364726035</v>
      </c>
      <c r="J28" s="22">
        <f t="shared" ref="J28:M28" si="11">$N$28+(($X$28-$N$28)/($X$1-$N$1))*(J1-$N$1)</f>
        <v>7889.6116448630146</v>
      </c>
      <c r="K28" s="22">
        <f t="shared" si="11"/>
        <v>7591.7036532534257</v>
      </c>
      <c r="L28" s="22">
        <f t="shared" si="11"/>
        <v>7293.7956616438369</v>
      </c>
      <c r="M28" s="22">
        <f t="shared" si="11"/>
        <v>6995.8876700342471</v>
      </c>
      <c r="N28" s="22">
        <f>N26*33.33*1000/8760</f>
        <v>6697.9796784246582</v>
      </c>
      <c r="O28" s="22">
        <f>N28+(($X$28-$N$28)/($X$1-$N$1))</f>
        <v>6400.0716868150694</v>
      </c>
      <c r="P28" s="22">
        <f t="shared" ref="P28:U28" si="12">O28+(($X$28-$N$28)/($X$1-$N$1))</f>
        <v>6102.1636952054805</v>
      </c>
      <c r="Q28" s="22">
        <f t="shared" si="12"/>
        <v>5804.2557035958916</v>
      </c>
      <c r="R28" s="22">
        <f t="shared" si="12"/>
        <v>5506.3477119863028</v>
      </c>
      <c r="S28" s="22">
        <f t="shared" si="12"/>
        <v>5208.4397203767139</v>
      </c>
      <c r="T28" s="22">
        <f t="shared" si="12"/>
        <v>4910.5317287671251</v>
      </c>
      <c r="U28" s="22">
        <f t="shared" si="12"/>
        <v>4612.6237371575362</v>
      </c>
      <c r="V28" s="22">
        <f>U28+(($X$28-$N$28)/($X$1-$N$1))</f>
        <v>4314.7157455479473</v>
      </c>
      <c r="W28" s="22">
        <f>V28+(($X$28-$N$28)/($X$1-$N$1))</f>
        <v>4016.807753938358</v>
      </c>
      <c r="X28" s="22">
        <f>X26*33.33*1000/8760</f>
        <v>3718.8997623287669</v>
      </c>
      <c r="Y28" s="13">
        <f>X28+($AH28-$X28)/($AH$1-$X$1)</f>
        <v>3564.2396134520545</v>
      </c>
      <c r="Z28" s="13">
        <f t="shared" ref="Z28:AG28" si="13">Y28+($AH28-$X28)/($AH$1-$X$1)</f>
        <v>3409.5794645753422</v>
      </c>
      <c r="AA28" s="13">
        <f t="shared" si="13"/>
        <v>3254.9193156986298</v>
      </c>
      <c r="AB28" s="13">
        <f t="shared" si="13"/>
        <v>3100.2591668219175</v>
      </c>
      <c r="AC28" s="13">
        <f t="shared" si="13"/>
        <v>2945.5990179452051</v>
      </c>
      <c r="AD28" s="13">
        <f t="shared" si="13"/>
        <v>2790.9388690684927</v>
      </c>
      <c r="AE28" s="13">
        <f t="shared" si="13"/>
        <v>2636.2787201917804</v>
      </c>
      <c r="AF28" s="13">
        <f t="shared" si="13"/>
        <v>2481.618571315068</v>
      </c>
      <c r="AG28" s="13">
        <f t="shared" si="13"/>
        <v>2326.9584224383557</v>
      </c>
      <c r="AH28" s="22">
        <f>AH26*33.33*1000/8760</f>
        <v>2172.2982735616438</v>
      </c>
    </row>
    <row r="29" spans="1:34" ht="19.5" customHeight="1">
      <c r="A29" s="18" t="s">
        <v>148</v>
      </c>
      <c r="B29" s="18" t="s">
        <v>64</v>
      </c>
      <c r="D29" s="22">
        <f t="shared" ref="D29:H29" si="14">$N$29+(($X$29-$N$29)/($X$1-$N$1))*(D1-$N$1)</f>
        <v>20387.70691582192</v>
      </c>
      <c r="E29" s="22">
        <f t="shared" si="14"/>
        <v>19675.139800664387</v>
      </c>
      <c r="F29" s="22">
        <f t="shared" si="14"/>
        <v>18962.572685506853</v>
      </c>
      <c r="G29" s="22">
        <f t="shared" si="14"/>
        <v>18250.00557034932</v>
      </c>
      <c r="H29" s="22">
        <f t="shared" si="14"/>
        <v>17537.438455191783</v>
      </c>
      <c r="I29" s="22">
        <f>$N$29+(($X$29-$N$29)/($X$1-$N$1))*(I1-$N$1)</f>
        <v>16824.871340034249</v>
      </c>
      <c r="J29" s="22">
        <f t="shared" ref="J29:M29" si="15">$N$29+(($X$29-$N$29)/($X$1-$N$1))*(J1-$N$1)</f>
        <v>16112.304224876714</v>
      </c>
      <c r="K29" s="22">
        <f t="shared" si="15"/>
        <v>15399.737109719181</v>
      </c>
      <c r="L29" s="22">
        <f t="shared" si="15"/>
        <v>14687.169994561646</v>
      </c>
      <c r="M29" s="22">
        <f t="shared" si="15"/>
        <v>13974.602879404112</v>
      </c>
      <c r="N29" s="22">
        <f>N27*33.33*1000/8760</f>
        <v>13262.035764246577</v>
      </c>
      <c r="O29" s="22">
        <f>N29+(($X$29-$N$29)/($X$1-$N$1))</f>
        <v>12549.468649089042</v>
      </c>
      <c r="P29" s="22">
        <f t="shared" ref="P29:W29" si="16">O29+(($X$29-$N$29)/($X$1-$N$1))</f>
        <v>11836.901533931506</v>
      </c>
      <c r="Q29" s="22">
        <f t="shared" si="16"/>
        <v>11124.334418773971</v>
      </c>
      <c r="R29" s="22">
        <f t="shared" si="16"/>
        <v>10411.767303616436</v>
      </c>
      <c r="S29" s="22">
        <f t="shared" si="16"/>
        <v>9699.2001884589008</v>
      </c>
      <c r="T29" s="22">
        <f t="shared" si="16"/>
        <v>8986.6330733013656</v>
      </c>
      <c r="U29" s="22">
        <f t="shared" si="16"/>
        <v>8274.0659581438304</v>
      </c>
      <c r="V29" s="22">
        <f t="shared" si="16"/>
        <v>7561.498842986296</v>
      </c>
      <c r="W29" s="22">
        <f t="shared" si="16"/>
        <v>6848.9317278287617</v>
      </c>
      <c r="X29" s="22">
        <f>X27*33.33*1000/8760</f>
        <v>6136.3646126712329</v>
      </c>
      <c r="Y29" s="13">
        <f>X29+($AH29-$X29)/($AH$1-$X$1)</f>
        <v>5881.1537664452053</v>
      </c>
      <c r="Z29" s="13">
        <f t="shared" ref="Z29:AG29" si="17">Y29+($AH29-$X29)/($AH$1-$X$1)</f>
        <v>5625.9429202191777</v>
      </c>
      <c r="AA29" s="13">
        <f t="shared" si="17"/>
        <v>5370.7320739931502</v>
      </c>
      <c r="AB29" s="13">
        <f t="shared" si="17"/>
        <v>5115.5212277671226</v>
      </c>
      <c r="AC29" s="13">
        <f t="shared" si="17"/>
        <v>4860.310381541095</v>
      </c>
      <c r="AD29" s="13">
        <f t="shared" si="17"/>
        <v>4605.0995353150674</v>
      </c>
      <c r="AE29" s="13">
        <f t="shared" si="17"/>
        <v>4349.8886890890399</v>
      </c>
      <c r="AF29" s="13">
        <f t="shared" si="17"/>
        <v>4094.6778428630123</v>
      </c>
      <c r="AG29" s="13">
        <f t="shared" si="17"/>
        <v>3839.4669966369847</v>
      </c>
      <c r="AH29" s="22">
        <f>AH27*33.33*1000/8760</f>
        <v>3584.2561504109594</v>
      </c>
    </row>
    <row r="30" spans="1:34" ht="19.5" customHeight="1">
      <c r="A30" s="18" t="s">
        <v>149</v>
      </c>
      <c r="B30" s="18" t="s">
        <v>64</v>
      </c>
      <c r="C30" s="22">
        <v>0.04</v>
      </c>
      <c r="D30" s="22"/>
      <c r="E30" s="22"/>
      <c r="F30" s="22"/>
      <c r="G30" s="22"/>
      <c r="H30" s="22"/>
      <c r="I30" s="22">
        <f>I28*$C$30</f>
        <v>327.50078545890415</v>
      </c>
      <c r="J30" s="22">
        <f t="shared" ref="J30:AH30" si="18">J28*$C$30</f>
        <v>315.58446579452061</v>
      </c>
      <c r="K30" s="22">
        <f t="shared" si="18"/>
        <v>303.66814613013702</v>
      </c>
      <c r="L30" s="22">
        <f t="shared" si="18"/>
        <v>291.75182646575348</v>
      </c>
      <c r="M30" s="22">
        <f t="shared" si="18"/>
        <v>279.83550680136989</v>
      </c>
      <c r="N30" s="22">
        <f t="shared" si="18"/>
        <v>267.91918713698635</v>
      </c>
      <c r="O30" s="22">
        <f t="shared" si="18"/>
        <v>256.00286747260276</v>
      </c>
      <c r="P30" s="22">
        <f t="shared" si="18"/>
        <v>244.08654780821922</v>
      </c>
      <c r="Q30" s="22">
        <f t="shared" si="18"/>
        <v>232.17022814383566</v>
      </c>
      <c r="R30" s="22">
        <f t="shared" si="18"/>
        <v>220.25390847945212</v>
      </c>
      <c r="S30" s="22">
        <f t="shared" si="18"/>
        <v>208.33758881506856</v>
      </c>
      <c r="T30" s="22">
        <f t="shared" si="18"/>
        <v>196.42126915068502</v>
      </c>
      <c r="U30" s="22">
        <f t="shared" si="18"/>
        <v>184.50494948630146</v>
      </c>
      <c r="V30" s="22">
        <f t="shared" si="18"/>
        <v>172.58862982191789</v>
      </c>
      <c r="W30" s="22">
        <f t="shared" si="18"/>
        <v>160.67231015753433</v>
      </c>
      <c r="X30" s="22">
        <f t="shared" si="18"/>
        <v>148.75599049315068</v>
      </c>
      <c r="Y30" s="22">
        <f t="shared" si="18"/>
        <v>142.56958453808218</v>
      </c>
      <c r="Z30" s="22">
        <f t="shared" si="18"/>
        <v>136.38317858301369</v>
      </c>
      <c r="AA30" s="22">
        <f t="shared" si="18"/>
        <v>130.19677262794519</v>
      </c>
      <c r="AB30" s="22">
        <f t="shared" si="18"/>
        <v>124.0103666728767</v>
      </c>
      <c r="AC30" s="22">
        <f t="shared" si="18"/>
        <v>117.82396071780821</v>
      </c>
      <c r="AD30" s="22">
        <f t="shared" si="18"/>
        <v>111.63755476273971</v>
      </c>
      <c r="AE30" s="22">
        <f t="shared" si="18"/>
        <v>105.45114880767122</v>
      </c>
      <c r="AF30" s="22">
        <f t="shared" si="18"/>
        <v>99.264742852602723</v>
      </c>
      <c r="AG30" s="22">
        <f t="shared" si="18"/>
        <v>93.078336897534228</v>
      </c>
      <c r="AH30" s="22">
        <f t="shared" si="18"/>
        <v>86.891930942465748</v>
      </c>
    </row>
    <row r="31" spans="1:34" ht="19.5" customHeight="1">
      <c r="A31" s="18" t="s">
        <v>150</v>
      </c>
      <c r="B31" s="18" t="s">
        <v>64</v>
      </c>
      <c r="C31" s="22">
        <v>0.04</v>
      </c>
      <c r="D31" s="22"/>
      <c r="E31" s="22"/>
      <c r="F31" s="22"/>
      <c r="G31" s="22"/>
      <c r="H31" s="22"/>
      <c r="I31" s="22">
        <f>I29*$C$30</f>
        <v>672.99485360136998</v>
      </c>
      <c r="J31" s="22">
        <f t="shared" ref="J31:AH31" si="19">J29*$C$30</f>
        <v>644.4921689950686</v>
      </c>
      <c r="K31" s="22">
        <f t="shared" si="19"/>
        <v>615.98948438876721</v>
      </c>
      <c r="L31" s="22">
        <f t="shared" si="19"/>
        <v>587.48679978246582</v>
      </c>
      <c r="M31" s="22">
        <f t="shared" si="19"/>
        <v>558.98411517616455</v>
      </c>
      <c r="N31" s="22">
        <f t="shared" si="19"/>
        <v>530.48143056986305</v>
      </c>
      <c r="O31" s="22">
        <f t="shared" si="19"/>
        <v>501.97874596356166</v>
      </c>
      <c r="P31" s="22">
        <f t="shared" si="19"/>
        <v>473.47606135726028</v>
      </c>
      <c r="Q31" s="22">
        <f t="shared" si="19"/>
        <v>444.97337675095883</v>
      </c>
      <c r="R31" s="22">
        <f t="shared" si="19"/>
        <v>416.47069214465745</v>
      </c>
      <c r="S31" s="22">
        <f t="shared" si="19"/>
        <v>387.96800753835606</v>
      </c>
      <c r="T31" s="22">
        <f t="shared" si="19"/>
        <v>359.46532293205462</v>
      </c>
      <c r="U31" s="22">
        <f t="shared" si="19"/>
        <v>330.96263832575323</v>
      </c>
      <c r="V31" s="22">
        <f t="shared" si="19"/>
        <v>302.45995371945185</v>
      </c>
      <c r="W31" s="22">
        <f t="shared" si="19"/>
        <v>273.95726911315046</v>
      </c>
      <c r="X31" s="22">
        <f t="shared" si="19"/>
        <v>245.45458450684933</v>
      </c>
      <c r="Y31" s="22">
        <f t="shared" si="19"/>
        <v>235.24615065780822</v>
      </c>
      <c r="Z31" s="22">
        <f t="shared" si="19"/>
        <v>225.0377168087671</v>
      </c>
      <c r="AA31" s="22">
        <f t="shared" si="19"/>
        <v>214.82928295972602</v>
      </c>
      <c r="AB31" s="22">
        <f t="shared" si="19"/>
        <v>204.6208491106849</v>
      </c>
      <c r="AC31" s="22">
        <f t="shared" si="19"/>
        <v>194.41241526164382</v>
      </c>
      <c r="AD31" s="22">
        <f t="shared" si="19"/>
        <v>184.2039814126027</v>
      </c>
      <c r="AE31" s="22">
        <f t="shared" si="19"/>
        <v>173.99554756356159</v>
      </c>
      <c r="AF31" s="22">
        <f t="shared" si="19"/>
        <v>163.7871137145205</v>
      </c>
      <c r="AG31" s="22">
        <f t="shared" si="19"/>
        <v>153.57867986547939</v>
      </c>
      <c r="AH31" s="22">
        <f t="shared" si="19"/>
        <v>143.37024601643839</v>
      </c>
    </row>
    <row r="32" spans="1:34" ht="19.5" customHeight="1">
      <c r="A32" s="18" t="s">
        <v>153</v>
      </c>
      <c r="B32" s="18" t="s">
        <v>64</v>
      </c>
      <c r="D32" s="22">
        <f t="shared" ref="D32:L32" si="20">$N$32+(($X$32-$N$32)/($X$1-$N$1))*(D1-$N$1)</f>
        <v>0.91999999999999993</v>
      </c>
      <c r="E32" s="22">
        <f t="shared" si="20"/>
        <v>0.92299999999999993</v>
      </c>
      <c r="F32" s="22">
        <f t="shared" si="20"/>
        <v>0.92599999999999993</v>
      </c>
      <c r="G32" s="22">
        <f t="shared" si="20"/>
        <v>0.92899999999999994</v>
      </c>
      <c r="H32" s="22">
        <f t="shared" si="20"/>
        <v>0.93199999999999994</v>
      </c>
      <c r="I32" s="22">
        <f t="shared" si="20"/>
        <v>0.93499999999999994</v>
      </c>
      <c r="J32" s="22">
        <f t="shared" si="20"/>
        <v>0.93799999999999994</v>
      </c>
      <c r="K32" s="22">
        <f t="shared" si="20"/>
        <v>0.94099999999999995</v>
      </c>
      <c r="L32" s="22">
        <f t="shared" si="20"/>
        <v>0.94399999999999995</v>
      </c>
      <c r="M32" s="22">
        <f>$N$33+(($X$32-$N$32)/($X$1-$N$1))*(M1-$N$1)</f>
        <v>0.94699999999999995</v>
      </c>
      <c r="N32" s="18">
        <v>0.95</v>
      </c>
      <c r="O32" s="18">
        <f>N32+(($X$32-$N$32)/($X$1-$N$1))</f>
        <v>0.95299999999999996</v>
      </c>
      <c r="P32" s="18">
        <f t="shared" ref="P32:W33" si="21">O32+(($X$32-$N$32)/($X$1-$N$1))</f>
        <v>0.95599999999999996</v>
      </c>
      <c r="Q32" s="18">
        <f t="shared" si="21"/>
        <v>0.95899999999999996</v>
      </c>
      <c r="R32" s="18">
        <f t="shared" si="21"/>
        <v>0.96199999999999997</v>
      </c>
      <c r="S32" s="18">
        <f t="shared" si="21"/>
        <v>0.96499999999999997</v>
      </c>
      <c r="T32" s="18">
        <f t="shared" si="21"/>
        <v>0.96799999999999997</v>
      </c>
      <c r="U32" s="18">
        <f t="shared" si="21"/>
        <v>0.97099999999999997</v>
      </c>
      <c r="V32" s="18">
        <f t="shared" si="21"/>
        <v>0.97399999999999998</v>
      </c>
      <c r="W32" s="18">
        <f t="shared" si="21"/>
        <v>0.97699999999999998</v>
      </c>
      <c r="X32" s="18">
        <v>0.98</v>
      </c>
      <c r="Y32" s="22">
        <f>X32+($AH32-$X32)/($AH$1-$X$1)</f>
        <v>0.98199999999999998</v>
      </c>
      <c r="Z32" s="22">
        <f t="shared" ref="Z32:AG33" si="22">Y32+($AH32-$X32)/($AH$1-$X$1)</f>
        <v>0.98399999999999999</v>
      </c>
      <c r="AA32" s="22">
        <f t="shared" si="22"/>
        <v>0.98599999999999999</v>
      </c>
      <c r="AB32" s="22">
        <f t="shared" si="22"/>
        <v>0.98799999999999999</v>
      </c>
      <c r="AC32" s="22">
        <f t="shared" si="22"/>
        <v>0.99</v>
      </c>
      <c r="AD32" s="22">
        <f t="shared" si="22"/>
        <v>0.99199999999999999</v>
      </c>
      <c r="AE32" s="22">
        <f t="shared" si="22"/>
        <v>0.99399999999999999</v>
      </c>
      <c r="AF32" s="22">
        <f t="shared" si="22"/>
        <v>0.996</v>
      </c>
      <c r="AG32" s="22">
        <f t="shared" si="22"/>
        <v>0.998</v>
      </c>
      <c r="AH32" s="12">
        <v>1</v>
      </c>
    </row>
    <row r="33" spans="1:34" ht="19.5" customHeight="1">
      <c r="A33" s="18" t="s">
        <v>158</v>
      </c>
      <c r="B33" s="18" t="s">
        <v>64</v>
      </c>
      <c r="D33" s="22">
        <f t="shared" ref="D33:L33" si="23">$N$33+(($X$32-$N$32)/($X$1-$N$1))*(D1-$N$1)</f>
        <v>0.91999999999999993</v>
      </c>
      <c r="E33" s="22">
        <f t="shared" si="23"/>
        <v>0.92299999999999993</v>
      </c>
      <c r="F33" s="22">
        <f t="shared" si="23"/>
        <v>0.92599999999999993</v>
      </c>
      <c r="G33" s="22">
        <f t="shared" si="23"/>
        <v>0.92899999999999994</v>
      </c>
      <c r="H33" s="22">
        <f t="shared" si="23"/>
        <v>0.93199999999999994</v>
      </c>
      <c r="I33" s="22">
        <f t="shared" si="23"/>
        <v>0.93499999999999994</v>
      </c>
      <c r="J33" s="22">
        <f t="shared" si="23"/>
        <v>0.93799999999999994</v>
      </c>
      <c r="K33" s="22">
        <f t="shared" si="23"/>
        <v>0.94099999999999995</v>
      </c>
      <c r="L33" s="22">
        <f t="shared" si="23"/>
        <v>0.94399999999999995</v>
      </c>
      <c r="M33" s="22">
        <f>$N$33+(($X$32-$N$32)/($X$1-$N$1))*(M1-$N$1)</f>
        <v>0.94699999999999995</v>
      </c>
      <c r="N33" s="18">
        <v>0.95</v>
      </c>
      <c r="O33" s="18">
        <f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172</v>
      </c>
      <c r="B34" s="18" t="s">
        <v>64</v>
      </c>
      <c r="D34" s="22">
        <f t="shared" ref="D34:H34" si="24">$N$34+(($X$34-$N$34)/($X$1-$N$1))*(D$1-$N$1)</f>
        <v>9</v>
      </c>
      <c r="E34" s="22">
        <f t="shared" si="24"/>
        <v>8.9</v>
      </c>
      <c r="F34" s="22">
        <f t="shared" si="24"/>
        <v>8.8000000000000007</v>
      </c>
      <c r="G34" s="22">
        <f t="shared" si="24"/>
        <v>8.6999999999999993</v>
      </c>
      <c r="H34" s="22">
        <f t="shared" si="24"/>
        <v>8.6</v>
      </c>
      <c r="I34" s="22">
        <f>$N$34+(($X$34-$N$34)/($X$1-$N$1))*(I$1-$N$1)</f>
        <v>8.5</v>
      </c>
      <c r="J34" s="22">
        <f>$N$34+(($X$34-$N$34)/($X$1-$N$1))*(J$1-$N$1)</f>
        <v>8.4</v>
      </c>
      <c r="K34" s="22">
        <f t="shared" ref="K34:M34" si="25">$N$34+(($X$34-$N$34)/($X$1-$N$1))*(K$1-$N$1)</f>
        <v>8.3000000000000007</v>
      </c>
      <c r="L34" s="22">
        <f t="shared" si="25"/>
        <v>8.1999999999999993</v>
      </c>
      <c r="M34" s="22">
        <f t="shared" si="25"/>
        <v>8.1</v>
      </c>
      <c r="N34" s="22">
        <v>8</v>
      </c>
      <c r="O34" s="22">
        <f>N34+(($X$34-$N$34)/($X$1-$N$1))</f>
        <v>7.9</v>
      </c>
      <c r="P34" s="22">
        <f t="shared" ref="P34:W35" si="26">O34+(($X$34-$N$34)/($X$1-$N$1))</f>
        <v>7.8000000000000007</v>
      </c>
      <c r="Q34" s="22">
        <f t="shared" si="26"/>
        <v>7.7000000000000011</v>
      </c>
      <c r="R34" s="22">
        <f t="shared" si="26"/>
        <v>7.6000000000000014</v>
      </c>
      <c r="S34" s="22">
        <f t="shared" si="26"/>
        <v>7.5000000000000018</v>
      </c>
      <c r="T34" s="22">
        <f t="shared" si="26"/>
        <v>7.4000000000000021</v>
      </c>
      <c r="U34" s="22">
        <f t="shared" si="26"/>
        <v>7.3000000000000025</v>
      </c>
      <c r="V34" s="22">
        <f t="shared" si="26"/>
        <v>7.2000000000000028</v>
      </c>
      <c r="W34" s="22">
        <f t="shared" si="26"/>
        <v>7.1000000000000032</v>
      </c>
      <c r="X34" s="22">
        <v>7</v>
      </c>
      <c r="Y34" s="13">
        <f>X34+($AH34-$X34)/($AH$1-$X$1)</f>
        <v>6.85</v>
      </c>
      <c r="Z34" s="13">
        <f t="shared" ref="Z34:AG35" si="27">Y34+($AH34-$X34)/($AH$1-$X$1)</f>
        <v>6.6999999999999993</v>
      </c>
      <c r="AA34" s="13">
        <f t="shared" si="27"/>
        <v>6.5499999999999989</v>
      </c>
      <c r="AB34" s="13">
        <f t="shared" si="27"/>
        <v>6.3999999999999986</v>
      </c>
      <c r="AC34" s="13">
        <f t="shared" si="27"/>
        <v>6.2499999999999982</v>
      </c>
      <c r="AD34" s="13">
        <f t="shared" si="27"/>
        <v>6.0999999999999979</v>
      </c>
      <c r="AE34" s="13">
        <f t="shared" si="27"/>
        <v>5.9499999999999975</v>
      </c>
      <c r="AF34" s="13">
        <f t="shared" si="27"/>
        <v>5.7999999999999972</v>
      </c>
      <c r="AG34" s="13">
        <f t="shared" si="27"/>
        <v>5.6499999999999968</v>
      </c>
      <c r="AH34" s="36">
        <v>5.5</v>
      </c>
    </row>
    <row r="35" spans="1:34">
      <c r="A35" s="18" t="s">
        <v>173</v>
      </c>
      <c r="B35" s="18" t="s">
        <v>64</v>
      </c>
      <c r="D35" s="22">
        <f t="shared" ref="D35:H35" si="28">$N$35+(($X$35-$N$35)/($X$1-$N$1))*(D$1-$N$1)</f>
        <v>10</v>
      </c>
      <c r="E35" s="22">
        <f t="shared" si="28"/>
        <v>9.9</v>
      </c>
      <c r="F35" s="22">
        <f t="shared" si="28"/>
        <v>9.8000000000000007</v>
      </c>
      <c r="G35" s="22">
        <f t="shared" si="28"/>
        <v>9.6999999999999993</v>
      </c>
      <c r="H35" s="22">
        <f t="shared" si="28"/>
        <v>9.6</v>
      </c>
      <c r="I35" s="22">
        <f>$N$35+(($X$35-$N$35)/($X$1-$N$1))*(I$1-$N$1)</f>
        <v>9.5</v>
      </c>
      <c r="J35" s="22">
        <f>$N$35+(($X$35-$N$35)/($X$1-$N$1))*(J$1-$N$1)</f>
        <v>9.4</v>
      </c>
      <c r="K35" s="22">
        <f t="shared" ref="K35:M35" si="29">$N$35+(($X$35-$N$35)/($X$1-$N$1))*(K$1-$N$1)</f>
        <v>9.3000000000000007</v>
      </c>
      <c r="L35" s="22">
        <f t="shared" si="29"/>
        <v>9.1999999999999993</v>
      </c>
      <c r="M35" s="22">
        <f t="shared" si="29"/>
        <v>9.1</v>
      </c>
      <c r="N35" s="22">
        <v>9</v>
      </c>
      <c r="O35" s="22">
        <f>N35+(($X$34-$N$34)/($X$1-$N$1))</f>
        <v>8.9</v>
      </c>
      <c r="P35" s="22">
        <f t="shared" si="26"/>
        <v>8.8000000000000007</v>
      </c>
      <c r="Q35" s="22">
        <f t="shared" si="26"/>
        <v>8.7000000000000011</v>
      </c>
      <c r="R35" s="22">
        <f t="shared" si="26"/>
        <v>8.6000000000000014</v>
      </c>
      <c r="S35" s="22">
        <f t="shared" si="26"/>
        <v>8.5000000000000018</v>
      </c>
      <c r="T35" s="22">
        <f t="shared" si="26"/>
        <v>8.4000000000000021</v>
      </c>
      <c r="U35" s="22">
        <f t="shared" si="26"/>
        <v>8.3000000000000025</v>
      </c>
      <c r="V35" s="22">
        <f t="shared" si="26"/>
        <v>8.2000000000000028</v>
      </c>
      <c r="W35" s="22">
        <f t="shared" si="26"/>
        <v>8.1000000000000032</v>
      </c>
      <c r="X35" s="22">
        <v>8</v>
      </c>
      <c r="Y35" s="13">
        <f>X35+($AH35-$X35)/($AH$1-$X$1)</f>
        <v>7.9</v>
      </c>
      <c r="Z35" s="13">
        <f t="shared" si="27"/>
        <v>7.8000000000000007</v>
      </c>
      <c r="AA35" s="13">
        <f t="shared" si="27"/>
        <v>7.7000000000000011</v>
      </c>
      <c r="AB35" s="13">
        <f t="shared" si="27"/>
        <v>7.6000000000000014</v>
      </c>
      <c r="AC35" s="13">
        <f t="shared" si="27"/>
        <v>7.5000000000000018</v>
      </c>
      <c r="AD35" s="13">
        <f t="shared" si="27"/>
        <v>7.4000000000000021</v>
      </c>
      <c r="AE35" s="13">
        <f t="shared" si="27"/>
        <v>7.3000000000000025</v>
      </c>
      <c r="AF35" s="13">
        <f t="shared" si="27"/>
        <v>7.2000000000000028</v>
      </c>
      <c r="AG35" s="13">
        <f t="shared" si="27"/>
        <v>7.1000000000000032</v>
      </c>
      <c r="AH35" s="36">
        <v>7</v>
      </c>
    </row>
    <row r="36" spans="1:34">
      <c r="A36" s="17" t="s">
        <v>18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183</v>
      </c>
      <c r="B37" s="18" t="s">
        <v>61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184</v>
      </c>
      <c r="B38" s="18" t="s">
        <v>3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127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185</v>
      </c>
      <c r="B40" s="18" t="s">
        <v>3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186</v>
      </c>
      <c r="B41" s="18" t="s">
        <v>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187</v>
      </c>
      <c r="B42" s="18" t="s">
        <v>3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188</v>
      </c>
      <c r="B43" s="18" t="s">
        <v>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189</v>
      </c>
      <c r="B44" s="18" t="s">
        <v>3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190</v>
      </c>
      <c r="B45" s="18" t="s">
        <v>3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143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128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" customHeight="1">
      <c r="A48" s="18" t="s">
        <v>191</v>
      </c>
      <c r="B48" s="29" t="s">
        <v>66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192</v>
      </c>
      <c r="B49" s="18" t="s">
        <v>3</v>
      </c>
      <c r="C49" s="18" t="s">
        <v>20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175</v>
      </c>
      <c r="B50" s="18" t="s">
        <v>21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129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8" customHeight="1">
      <c r="A52" s="18" t="s">
        <v>193</v>
      </c>
      <c r="B52" s="29" t="s">
        <v>66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194</v>
      </c>
      <c r="B53" s="18" t="s">
        <v>3</v>
      </c>
      <c r="C53" s="18">
        <f>C52/C51*1000000</f>
        <v>1551.6811955168121</v>
      </c>
      <c r="D53">
        <f>C53</f>
        <v>1551.6811955168121</v>
      </c>
      <c r="E53">
        <f>D53+($N53-$D53)/($N$1-$D$1)</f>
        <v>1536.1643835616439</v>
      </c>
      <c r="F53">
        <f t="shared" ref="F53:M53" si="30">E53+($N53-$D53)/($N$1-$D$1)</f>
        <v>1520.6475716064758</v>
      </c>
      <c r="G53">
        <f>F53+($N53-$D53)/($N$1-$D$1)</f>
        <v>1505.1307596513077</v>
      </c>
      <c r="H53">
        <f t="shared" si="30"/>
        <v>1489.6139476961396</v>
      </c>
      <c r="I53">
        <f t="shared" si="30"/>
        <v>1474.0971357409715</v>
      </c>
      <c r="J53">
        <f>I53+($N53-$D53)/($N$1-$D$1)</f>
        <v>1458.5803237858033</v>
      </c>
      <c r="K53">
        <f t="shared" si="30"/>
        <v>1443.0635118306352</v>
      </c>
      <c r="L53">
        <f t="shared" si="30"/>
        <v>1427.5466998754671</v>
      </c>
      <c r="M53">
        <f t="shared" si="30"/>
        <v>1412.029887920299</v>
      </c>
      <c r="N53">
        <f>D53*0.9</f>
        <v>1396.5130759651308</v>
      </c>
      <c r="O53">
        <f>N53+($AH53-$N53)/($AH$1-$N$1)</f>
        <v>1361.6002490660026</v>
      </c>
      <c r="P53">
        <f t="shared" ref="P53:AG53" si="31">O53+($AH53-$N53)/($AH$1-$N$1)</f>
        <v>1326.6874221668743</v>
      </c>
      <c r="Q53">
        <f>P53+($AH53-$N53)/($AH$1-$N$1)</f>
        <v>1291.774595267746</v>
      </c>
      <c r="R53">
        <f t="shared" si="31"/>
        <v>1256.8617683686177</v>
      </c>
      <c r="S53">
        <f t="shared" si="31"/>
        <v>1221.9489414694895</v>
      </c>
      <c r="T53">
        <f t="shared" si="31"/>
        <v>1187.0361145703612</v>
      </c>
      <c r="U53">
        <f t="shared" si="31"/>
        <v>1152.1232876712329</v>
      </c>
      <c r="V53">
        <f t="shared" si="31"/>
        <v>1117.2104607721046</v>
      </c>
      <c r="W53">
        <f t="shared" si="31"/>
        <v>1082.2976338729763</v>
      </c>
      <c r="X53">
        <f t="shared" si="31"/>
        <v>1047.3848069738481</v>
      </c>
      <c r="Y53">
        <f t="shared" si="31"/>
        <v>1012.4719800747198</v>
      </c>
      <c r="Z53">
        <f t="shared" si="31"/>
        <v>977.55915317559152</v>
      </c>
      <c r="AA53">
        <f t="shared" si="31"/>
        <v>942.64632627646324</v>
      </c>
      <c r="AB53">
        <f t="shared" si="31"/>
        <v>907.73349937733497</v>
      </c>
      <c r="AC53">
        <f t="shared" si="31"/>
        <v>872.82067247820669</v>
      </c>
      <c r="AD53">
        <f t="shared" si="31"/>
        <v>837.90784557907841</v>
      </c>
      <c r="AE53">
        <f t="shared" si="31"/>
        <v>802.99501867995014</v>
      </c>
      <c r="AF53">
        <f t="shared" si="31"/>
        <v>768.08219178082186</v>
      </c>
      <c r="AG53">
        <f t="shared" si="31"/>
        <v>733.16936488169358</v>
      </c>
      <c r="AH53" s="35">
        <f>N53*0.5</f>
        <v>698.25653798256542</v>
      </c>
    </row>
    <row r="54" spans="1:34">
      <c r="A54" s="18" t="s">
        <v>210</v>
      </c>
      <c r="B54" s="18" t="s">
        <v>3</v>
      </c>
      <c r="C54" s="18">
        <v>0.04</v>
      </c>
      <c r="D54" s="22">
        <f>D53*$C$54</f>
        <v>62.067247820672485</v>
      </c>
      <c r="E54" s="22">
        <f t="shared" ref="E54:AH54" si="32">E53*$C$54</f>
        <v>61.446575342465756</v>
      </c>
      <c r="F54" s="22">
        <f t="shared" si="32"/>
        <v>60.825902864259035</v>
      </c>
      <c r="G54" s="22">
        <f t="shared" si="32"/>
        <v>60.205230386052307</v>
      </c>
      <c r="H54" s="22">
        <f t="shared" si="32"/>
        <v>59.584557907845586</v>
      </c>
      <c r="I54" s="22">
        <f t="shared" si="32"/>
        <v>58.963885429638857</v>
      </c>
      <c r="J54" s="22">
        <f t="shared" si="32"/>
        <v>58.343212951432136</v>
      </c>
      <c r="K54" s="22">
        <f t="shared" si="32"/>
        <v>57.722540473225408</v>
      </c>
      <c r="L54" s="22">
        <f t="shared" si="32"/>
        <v>57.101867995018686</v>
      </c>
      <c r="M54" s="22">
        <f t="shared" si="32"/>
        <v>56.481195516811958</v>
      </c>
      <c r="N54" s="22">
        <f t="shared" si="32"/>
        <v>55.860523038605237</v>
      </c>
      <c r="O54" s="22">
        <f t="shared" si="32"/>
        <v>54.464009962640105</v>
      </c>
      <c r="P54" s="22">
        <f t="shared" si="32"/>
        <v>53.067496886674974</v>
      </c>
      <c r="Q54" s="22">
        <f t="shared" si="32"/>
        <v>51.670983810709842</v>
      </c>
      <c r="R54" s="22">
        <f t="shared" si="32"/>
        <v>50.27447073474471</v>
      </c>
      <c r="S54" s="22">
        <f t="shared" si="32"/>
        <v>48.877957658779579</v>
      </c>
      <c r="T54" s="22">
        <f t="shared" si="32"/>
        <v>47.481444582814447</v>
      </c>
      <c r="U54" s="22">
        <f t="shared" si="32"/>
        <v>46.084931506849315</v>
      </c>
      <c r="V54" s="22">
        <f t="shared" si="32"/>
        <v>44.688418430884184</v>
      </c>
      <c r="W54" s="22">
        <f t="shared" si="32"/>
        <v>43.291905354919052</v>
      </c>
      <c r="X54" s="22">
        <f t="shared" si="32"/>
        <v>41.895392278953921</v>
      </c>
      <c r="Y54" s="22">
        <f t="shared" si="32"/>
        <v>40.498879202988796</v>
      </c>
      <c r="Z54" s="22">
        <f t="shared" si="32"/>
        <v>39.102366127023664</v>
      </c>
      <c r="AA54" s="22">
        <f t="shared" si="32"/>
        <v>37.705853051058533</v>
      </c>
      <c r="AB54" s="22">
        <f t="shared" si="32"/>
        <v>36.309339975093401</v>
      </c>
      <c r="AC54" s="22">
        <f t="shared" si="32"/>
        <v>34.91282689912827</v>
      </c>
      <c r="AD54" s="22">
        <f t="shared" si="32"/>
        <v>33.516313823163138</v>
      </c>
      <c r="AE54" s="22">
        <f t="shared" si="32"/>
        <v>32.119800747198006</v>
      </c>
      <c r="AF54" s="22">
        <f t="shared" si="32"/>
        <v>30.723287671232875</v>
      </c>
      <c r="AG54" s="22">
        <f t="shared" si="32"/>
        <v>29.326774595267743</v>
      </c>
      <c r="AH54" s="22">
        <f t="shared" si="32"/>
        <v>27.930261519302618</v>
      </c>
    </row>
    <row r="55" spans="1:34">
      <c r="A55" s="18" t="s">
        <v>177</v>
      </c>
      <c r="B55" s="18" t="s">
        <v>3</v>
      </c>
      <c r="C55" s="18" t="s">
        <v>174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2251</v>
      </c>
      <c r="B56" s="18" t="s">
        <v>64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2250</v>
      </c>
      <c r="B57" s="18" t="s">
        <v>64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211</v>
      </c>
      <c r="B58" s="18" t="s">
        <v>3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2242</v>
      </c>
      <c r="B59" s="18" t="s">
        <v>64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2243</v>
      </c>
      <c r="B60" s="18" t="s">
        <v>64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176</v>
      </c>
      <c r="B61" s="18" t="s">
        <v>113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196</v>
      </c>
      <c r="B62" s="18" t="s">
        <v>3</v>
      </c>
      <c r="C62" s="18" t="s">
        <v>22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51</v>
      </c>
      <c r="B63" s="17" t="s">
        <v>16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197</v>
      </c>
      <c r="B64" s="18" t="s">
        <v>3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2249</v>
      </c>
      <c r="B65" s="18" t="s">
        <v>3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131</v>
      </c>
      <c r="B66" s="18" t="s">
        <v>62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63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132</v>
      </c>
      <c r="B67" s="18" t="s">
        <v>3</v>
      </c>
      <c r="C67" s="21">
        <f>C66*1000000/(C65*1000)</f>
        <v>37.454545454545453</v>
      </c>
      <c r="D67" s="42">
        <f>C67</f>
        <v>37.454545454545453</v>
      </c>
      <c r="E67">
        <f>D67+($N67-$D67)/($N$1-$D$1)</f>
        <v>37.08</v>
      </c>
      <c r="F67">
        <f t="shared" ref="F67:M67" si="33">E67+($N67-$D67)/($N$1-$D$1)</f>
        <v>36.705454545454543</v>
      </c>
      <c r="G67">
        <f t="shared" si="33"/>
        <v>36.330909090909088</v>
      </c>
      <c r="H67">
        <f t="shared" si="33"/>
        <v>35.956363636363633</v>
      </c>
      <c r="I67">
        <f t="shared" si="33"/>
        <v>35.581818181818178</v>
      </c>
      <c r="J67">
        <f t="shared" si="33"/>
        <v>35.207272727272724</v>
      </c>
      <c r="K67">
        <f t="shared" si="33"/>
        <v>34.832727272727269</v>
      </c>
      <c r="L67">
        <f t="shared" si="33"/>
        <v>34.458181818181814</v>
      </c>
      <c r="M67">
        <f t="shared" si="33"/>
        <v>34.083636363636359</v>
      </c>
      <c r="N67">
        <f>D67*0.9</f>
        <v>33.709090909090911</v>
      </c>
      <c r="O67">
        <f>N67+($AH67-$N67)/($AH$1-$N$1)</f>
        <v>32.866363636363637</v>
      </c>
      <c r="P67">
        <f t="shared" ref="P67:AG67" si="34">O67+($AH67-$N67)/($AH$1-$N$1)</f>
        <v>32.023636363636363</v>
      </c>
      <c r="Q67">
        <f t="shared" si="34"/>
        <v>31.18090909090909</v>
      </c>
      <c r="R67">
        <f t="shared" si="34"/>
        <v>30.338181818181816</v>
      </c>
      <c r="S67">
        <f t="shared" si="34"/>
        <v>29.495454545454542</v>
      </c>
      <c r="T67">
        <f t="shared" si="34"/>
        <v>28.652727272727269</v>
      </c>
      <c r="U67">
        <f t="shared" si="34"/>
        <v>27.809999999999995</v>
      </c>
      <c r="V67">
        <f t="shared" si="34"/>
        <v>26.967272727272722</v>
      </c>
      <c r="W67">
        <f t="shared" si="34"/>
        <v>26.124545454545448</v>
      </c>
      <c r="X67">
        <f t="shared" si="34"/>
        <v>25.281818181818174</v>
      </c>
      <c r="Y67">
        <f t="shared" si="34"/>
        <v>24.439090909090901</v>
      </c>
      <c r="Z67">
        <f t="shared" si="34"/>
        <v>23.596363636363627</v>
      </c>
      <c r="AA67">
        <f>Z67+($AH67-$N67)/($AH$1-$N$1)</f>
        <v>22.753636363636353</v>
      </c>
      <c r="AB67">
        <f t="shared" si="34"/>
        <v>21.91090909090908</v>
      </c>
      <c r="AC67">
        <f t="shared" si="34"/>
        <v>21.068181818181806</v>
      </c>
      <c r="AD67">
        <f t="shared" si="34"/>
        <v>20.225454545454532</v>
      </c>
      <c r="AE67">
        <f t="shared" si="34"/>
        <v>19.382727272727259</v>
      </c>
      <c r="AF67">
        <f t="shared" si="34"/>
        <v>18.539999999999985</v>
      </c>
      <c r="AG67">
        <f t="shared" si="34"/>
        <v>17.697272727272711</v>
      </c>
      <c r="AH67" s="35">
        <f>N67*0.5</f>
        <v>16.854545454545455</v>
      </c>
    </row>
    <row r="68" spans="1:34">
      <c r="A68" s="18" t="s">
        <v>198</v>
      </c>
      <c r="B68" s="18" t="s">
        <v>3</v>
      </c>
      <c r="C68" s="24">
        <v>0.04</v>
      </c>
      <c r="D68" s="22">
        <f t="shared" ref="D68:AH68" si="35">D67*$C$68</f>
        <v>1.4981818181818181</v>
      </c>
      <c r="E68" s="22">
        <f t="shared" si="35"/>
        <v>1.4831999999999999</v>
      </c>
      <c r="F68" s="22">
        <f t="shared" si="35"/>
        <v>1.4682181818181819</v>
      </c>
      <c r="G68" s="22">
        <f t="shared" si="35"/>
        <v>1.4532363636363637</v>
      </c>
      <c r="H68" s="22">
        <f t="shared" si="35"/>
        <v>1.4382545454545455</v>
      </c>
      <c r="I68" s="22">
        <f t="shared" si="35"/>
        <v>1.4232727272727272</v>
      </c>
      <c r="J68" s="22">
        <f t="shared" si="35"/>
        <v>1.408290909090909</v>
      </c>
      <c r="K68" s="22">
        <f t="shared" si="35"/>
        <v>1.3933090909090908</v>
      </c>
      <c r="L68" s="22">
        <f t="shared" si="35"/>
        <v>1.3783272727272726</v>
      </c>
      <c r="M68" s="22">
        <f t="shared" si="35"/>
        <v>1.3633454545454544</v>
      </c>
      <c r="N68" s="22">
        <f t="shared" si="35"/>
        <v>1.3483636363636364</v>
      </c>
      <c r="O68" s="22">
        <f t="shared" si="35"/>
        <v>1.3146545454545455</v>
      </c>
      <c r="P68" s="22">
        <f t="shared" si="35"/>
        <v>1.2809454545454546</v>
      </c>
      <c r="Q68" s="22">
        <f t="shared" si="35"/>
        <v>1.2472363636363637</v>
      </c>
      <c r="R68" s="22">
        <f t="shared" si="35"/>
        <v>1.2135272727272726</v>
      </c>
      <c r="S68" s="22">
        <f t="shared" si="35"/>
        <v>1.1798181818181817</v>
      </c>
      <c r="T68" s="22">
        <f t="shared" si="35"/>
        <v>1.1461090909090907</v>
      </c>
      <c r="U68" s="22">
        <f t="shared" si="35"/>
        <v>1.1123999999999998</v>
      </c>
      <c r="V68" s="22">
        <f t="shared" si="35"/>
        <v>1.0786909090909089</v>
      </c>
      <c r="W68" s="22">
        <f t="shared" si="35"/>
        <v>1.044981818181818</v>
      </c>
      <c r="X68" s="22">
        <f t="shared" si="35"/>
        <v>1.0112727272727269</v>
      </c>
      <c r="Y68" s="22">
        <f t="shared" si="35"/>
        <v>0.97756363636363608</v>
      </c>
      <c r="Z68" s="22">
        <f t="shared" si="35"/>
        <v>0.94385454545454506</v>
      </c>
      <c r="AA68" s="22">
        <f t="shared" si="35"/>
        <v>0.91014545454545415</v>
      </c>
      <c r="AB68" s="22">
        <f t="shared" si="35"/>
        <v>0.87643636363636324</v>
      </c>
      <c r="AC68" s="22">
        <f t="shared" si="35"/>
        <v>0.84272727272727221</v>
      </c>
      <c r="AD68" s="22">
        <f t="shared" si="35"/>
        <v>0.8090181818181813</v>
      </c>
      <c r="AE68" s="22">
        <f t="shared" si="35"/>
        <v>0.77530909090909039</v>
      </c>
      <c r="AF68" s="22">
        <f t="shared" si="35"/>
        <v>0.74159999999999937</v>
      </c>
      <c r="AG68" s="22">
        <f t="shared" si="35"/>
        <v>0.70789090909090846</v>
      </c>
      <c r="AH68" s="22">
        <f t="shared" si="35"/>
        <v>0.67418181818181822</v>
      </c>
    </row>
    <row r="69" spans="1:34">
      <c r="A69" s="18" t="s">
        <v>213</v>
      </c>
      <c r="B69" s="18" t="s">
        <v>3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214</v>
      </c>
      <c r="B70" s="23" t="s">
        <v>25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217</v>
      </c>
      <c r="B71" s="18" t="s">
        <v>3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133</v>
      </c>
      <c r="B72" s="18" t="s">
        <v>3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215</v>
      </c>
      <c r="B73" s="18" t="s">
        <v>3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216</v>
      </c>
      <c r="B74" s="18" t="s">
        <v>110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199</v>
      </c>
      <c r="B75" s="18" t="s">
        <v>3</v>
      </c>
      <c r="C75" s="18" t="s">
        <v>26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134</v>
      </c>
      <c r="B76" s="18" t="s">
        <v>27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200</v>
      </c>
      <c r="B77" s="18" t="s">
        <v>27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154</v>
      </c>
      <c r="B78" s="18" t="s">
        <v>27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200</v>
      </c>
      <c r="B79" s="18" t="s">
        <v>27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155</v>
      </c>
      <c r="B80" s="18" t="s">
        <v>67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160</v>
      </c>
      <c r="B81" s="18" t="s">
        <v>67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2049</v>
      </c>
      <c r="B82" s="18" t="s">
        <v>67</v>
      </c>
      <c r="D82" s="21">
        <f t="shared" ref="D82:M82" si="36">$N$82+(($X$82-$N$82)/($X$1-$N$1))*(D1-$N$1)</f>
        <v>173268.144</v>
      </c>
      <c r="E82" s="22">
        <f t="shared" si="36"/>
        <v>166260.58679999999</v>
      </c>
      <c r="F82" s="22">
        <f t="shared" si="36"/>
        <v>159253.02960000001</v>
      </c>
      <c r="G82" s="22">
        <f t="shared" si="36"/>
        <v>152245.4724</v>
      </c>
      <c r="H82" s="22">
        <f t="shared" si="36"/>
        <v>145237.91519999999</v>
      </c>
      <c r="I82" s="22">
        <f t="shared" si="36"/>
        <v>138230.35800000001</v>
      </c>
      <c r="J82" s="22">
        <f t="shared" si="36"/>
        <v>131222.8008</v>
      </c>
      <c r="K82" s="22">
        <f t="shared" si="36"/>
        <v>124215.2436</v>
      </c>
      <c r="L82" s="22">
        <f t="shared" si="36"/>
        <v>117207.68640000001</v>
      </c>
      <c r="M82" s="22">
        <f t="shared" si="36"/>
        <v>110200.1292</v>
      </c>
      <c r="N82" s="22">
        <f>N80*0.9462</f>
        <v>103192.572</v>
      </c>
      <c r="O82" s="22">
        <f>N82+($X82-$N82)/($X$1-$N$1)</f>
        <v>96185.014800000004</v>
      </c>
      <c r="P82" s="22">
        <f t="shared" ref="P82:W83" si="37">O82+($X82-$N82)/($X$1-$N$1)</f>
        <v>89177.457600000009</v>
      </c>
      <c r="Q82" s="22">
        <f t="shared" si="37"/>
        <v>82169.900400000013</v>
      </c>
      <c r="R82" s="22">
        <f t="shared" si="37"/>
        <v>75162.343200000018</v>
      </c>
      <c r="S82" s="22">
        <f t="shared" si="37"/>
        <v>68154.786000000022</v>
      </c>
      <c r="T82" s="22">
        <f t="shared" si="37"/>
        <v>61147.228800000019</v>
      </c>
      <c r="U82" s="22">
        <f t="shared" si="37"/>
        <v>54139.671600000016</v>
      </c>
      <c r="V82" s="22">
        <f t="shared" si="37"/>
        <v>47132.114400000013</v>
      </c>
      <c r="W82" s="22">
        <f t="shared" si="37"/>
        <v>40124.55720000001</v>
      </c>
      <c r="X82" s="22">
        <f>X80*0.9462</f>
        <v>33117</v>
      </c>
      <c r="Y82" s="22">
        <f>X82+($AH82-$X82)/($AH$1-$X$1)</f>
        <v>33117</v>
      </c>
      <c r="Z82" s="22">
        <f t="shared" ref="Z82:AG83" si="38">Y82+($AH82-$X82)/($AH$1-$X$1)</f>
        <v>33117</v>
      </c>
      <c r="AA82" s="22">
        <f t="shared" si="38"/>
        <v>33117</v>
      </c>
      <c r="AB82" s="22">
        <f t="shared" si="38"/>
        <v>33117</v>
      </c>
      <c r="AC82" s="22">
        <f t="shared" si="38"/>
        <v>33117</v>
      </c>
      <c r="AD82" s="22">
        <f t="shared" si="38"/>
        <v>33117</v>
      </c>
      <c r="AE82" s="22">
        <f t="shared" si="38"/>
        <v>33117</v>
      </c>
      <c r="AF82" s="22">
        <f t="shared" si="38"/>
        <v>33117</v>
      </c>
      <c r="AG82" s="22">
        <f t="shared" si="38"/>
        <v>33117</v>
      </c>
      <c r="AH82" s="36">
        <f>AH80*0.9462</f>
        <v>33117</v>
      </c>
    </row>
    <row r="83" spans="1:34">
      <c r="A83" s="18" t="s">
        <v>2050</v>
      </c>
      <c r="B83" s="18" t="s">
        <v>67</v>
      </c>
      <c r="D83" s="22">
        <f t="shared" ref="D83:M83" si="39">$N$82+(($X$82-$N$82)/($X$1-$N$1))*(D2-$N$1)</f>
        <v>14328533.688000001</v>
      </c>
      <c r="E83" s="22">
        <f t="shared" si="39"/>
        <v>14328533.688000001</v>
      </c>
      <c r="F83" s="22">
        <f t="shared" si="39"/>
        <v>14328533.688000001</v>
      </c>
      <c r="G83" s="22">
        <f t="shared" si="39"/>
        <v>14328533.688000001</v>
      </c>
      <c r="H83" s="22">
        <f t="shared" si="39"/>
        <v>14328533.688000001</v>
      </c>
      <c r="I83" s="22">
        <f t="shared" si="39"/>
        <v>14328533.688000001</v>
      </c>
      <c r="J83" s="22">
        <f t="shared" si="39"/>
        <v>14328533.688000001</v>
      </c>
      <c r="K83" s="22">
        <f t="shared" si="39"/>
        <v>14328533.688000001</v>
      </c>
      <c r="L83" s="22">
        <f t="shared" si="39"/>
        <v>14328533.688000001</v>
      </c>
      <c r="M83" s="22">
        <f t="shared" si="39"/>
        <v>14328533.688000001</v>
      </c>
      <c r="N83" s="22">
        <f>N81*0.9462</f>
        <v>147417.96</v>
      </c>
      <c r="O83" s="22">
        <f>N83+($X83-$N83)/($X$1-$N$1)</f>
        <v>137407.16399999999</v>
      </c>
      <c r="P83" s="22">
        <f t="shared" si="37"/>
        <v>127396.36799999999</v>
      </c>
      <c r="Q83" s="22">
        <f t="shared" si="37"/>
        <v>117385.57199999999</v>
      </c>
      <c r="R83" s="22">
        <f t="shared" si="37"/>
        <v>107374.77599999998</v>
      </c>
      <c r="S83" s="22">
        <f t="shared" si="37"/>
        <v>97363.979999999981</v>
      </c>
      <c r="T83" s="22">
        <f t="shared" si="37"/>
        <v>87353.183999999979</v>
      </c>
      <c r="U83" s="22">
        <f t="shared" si="37"/>
        <v>77342.387999999977</v>
      </c>
      <c r="V83" s="22">
        <f t="shared" si="37"/>
        <v>67331.591999999975</v>
      </c>
      <c r="W83" s="22">
        <f t="shared" si="37"/>
        <v>57320.795999999973</v>
      </c>
      <c r="X83" s="22">
        <f>X81*0.9462</f>
        <v>47310</v>
      </c>
      <c r="Y83" s="22">
        <f>X83+($AH83-$X83)/($AH$1-$X$1)</f>
        <v>47310</v>
      </c>
      <c r="Z83" s="22">
        <f t="shared" si="38"/>
        <v>47310</v>
      </c>
      <c r="AA83" s="22">
        <f t="shared" si="38"/>
        <v>47310</v>
      </c>
      <c r="AB83" s="22">
        <f t="shared" si="38"/>
        <v>47310</v>
      </c>
      <c r="AC83" s="22">
        <f t="shared" si="38"/>
        <v>47310</v>
      </c>
      <c r="AD83" s="22">
        <f t="shared" si="38"/>
        <v>47310</v>
      </c>
      <c r="AE83" s="22">
        <f t="shared" si="38"/>
        <v>47310</v>
      </c>
      <c r="AF83" s="22">
        <f t="shared" si="38"/>
        <v>47310</v>
      </c>
      <c r="AG83" s="22">
        <f t="shared" si="38"/>
        <v>47310</v>
      </c>
      <c r="AH83" s="36">
        <f>AH81*0.9462</f>
        <v>47310</v>
      </c>
    </row>
    <row r="84" spans="1:34">
      <c r="A84" s="18" t="s">
        <v>212</v>
      </c>
      <c r="B84" s="18" t="s">
        <v>67</v>
      </c>
      <c r="D84" s="22">
        <f>D82*$C$68</f>
        <v>6930.7257600000003</v>
      </c>
      <c r="E84" s="22">
        <f t="shared" ref="E84:AH84" si="40">E82*$C$68</f>
        <v>6650.4234719999995</v>
      </c>
      <c r="F84" s="22">
        <f t="shared" si="40"/>
        <v>6370.1211840000005</v>
      </c>
      <c r="G84" s="22">
        <f t="shared" si="40"/>
        <v>6089.8188959999998</v>
      </c>
      <c r="H84" s="22">
        <f t="shared" si="40"/>
        <v>5809.5166079999999</v>
      </c>
      <c r="I84" s="22">
        <f t="shared" si="40"/>
        <v>5529.21432</v>
      </c>
      <c r="J84" s="22">
        <f t="shared" si="40"/>
        <v>5248.9120320000002</v>
      </c>
      <c r="K84" s="22">
        <f t="shared" si="40"/>
        <v>4968.6097440000003</v>
      </c>
      <c r="L84" s="22">
        <f t="shared" si="40"/>
        <v>4688.3074560000005</v>
      </c>
      <c r="M84" s="22">
        <f t="shared" si="40"/>
        <v>4408.0051679999997</v>
      </c>
      <c r="N84" s="22">
        <f t="shared" si="40"/>
        <v>4127.7028799999998</v>
      </c>
      <c r="O84" s="22">
        <f t="shared" si="40"/>
        <v>3847.4005920000004</v>
      </c>
      <c r="P84" s="22">
        <f t="shared" si="40"/>
        <v>3567.0983040000006</v>
      </c>
      <c r="Q84" s="22">
        <f t="shared" si="40"/>
        <v>3286.7960160000007</v>
      </c>
      <c r="R84" s="22">
        <f t="shared" si="40"/>
        <v>3006.4937280000008</v>
      </c>
      <c r="S84" s="22">
        <f t="shared" si="40"/>
        <v>2726.191440000001</v>
      </c>
      <c r="T84" s="22">
        <f t="shared" si="40"/>
        <v>2445.8891520000006</v>
      </c>
      <c r="U84" s="22">
        <f t="shared" si="40"/>
        <v>2165.5868640000008</v>
      </c>
      <c r="V84" s="22">
        <f t="shared" si="40"/>
        <v>1885.2845760000005</v>
      </c>
      <c r="W84" s="22">
        <f t="shared" si="40"/>
        <v>1604.9822880000004</v>
      </c>
      <c r="X84" s="22">
        <f t="shared" si="40"/>
        <v>1324.68</v>
      </c>
      <c r="Y84" s="22">
        <f t="shared" si="40"/>
        <v>1324.68</v>
      </c>
      <c r="Z84" s="22">
        <f t="shared" si="40"/>
        <v>1324.68</v>
      </c>
      <c r="AA84" s="22">
        <f t="shared" si="40"/>
        <v>1324.68</v>
      </c>
      <c r="AB84" s="22">
        <f t="shared" si="40"/>
        <v>1324.68</v>
      </c>
      <c r="AC84" s="22">
        <f t="shared" si="40"/>
        <v>1324.68</v>
      </c>
      <c r="AD84" s="22">
        <f t="shared" si="40"/>
        <v>1324.68</v>
      </c>
      <c r="AE84" s="22">
        <f t="shared" si="40"/>
        <v>1324.68</v>
      </c>
      <c r="AF84" s="22">
        <f t="shared" si="40"/>
        <v>1324.68</v>
      </c>
      <c r="AG84" s="22">
        <f t="shared" si="40"/>
        <v>1324.68</v>
      </c>
      <c r="AH84" s="22">
        <f t="shared" si="40"/>
        <v>1324.68</v>
      </c>
    </row>
    <row r="85" spans="1:34">
      <c r="A85" s="18" t="s">
        <v>218</v>
      </c>
      <c r="B85" s="18" t="s">
        <v>67</v>
      </c>
      <c r="D85" s="22">
        <f t="shared" ref="D85:AH85" si="41">D83*$C$68</f>
        <v>573141.34752000007</v>
      </c>
      <c r="E85" s="22">
        <f t="shared" si="41"/>
        <v>573141.34752000007</v>
      </c>
      <c r="F85" s="22">
        <f t="shared" si="41"/>
        <v>573141.34752000007</v>
      </c>
      <c r="G85" s="22">
        <f t="shared" si="41"/>
        <v>573141.34752000007</v>
      </c>
      <c r="H85" s="22">
        <f t="shared" si="41"/>
        <v>573141.34752000007</v>
      </c>
      <c r="I85" s="22">
        <f t="shared" si="41"/>
        <v>573141.34752000007</v>
      </c>
      <c r="J85" s="22">
        <f t="shared" si="41"/>
        <v>573141.34752000007</v>
      </c>
      <c r="K85" s="22">
        <f t="shared" si="41"/>
        <v>573141.34752000007</v>
      </c>
      <c r="L85" s="22">
        <f t="shared" si="41"/>
        <v>573141.34752000007</v>
      </c>
      <c r="M85" s="22">
        <f t="shared" si="41"/>
        <v>573141.34752000007</v>
      </c>
      <c r="N85" s="22">
        <f t="shared" si="41"/>
        <v>5896.7183999999997</v>
      </c>
      <c r="O85" s="22">
        <f t="shared" si="41"/>
        <v>5496.2865599999996</v>
      </c>
      <c r="P85" s="22">
        <f t="shared" si="41"/>
        <v>5095.8547199999994</v>
      </c>
      <c r="Q85" s="22">
        <f t="shared" si="41"/>
        <v>4695.4228799999992</v>
      </c>
      <c r="R85" s="22">
        <f t="shared" si="41"/>
        <v>4294.991039999999</v>
      </c>
      <c r="S85" s="22">
        <f t="shared" si="41"/>
        <v>3894.5591999999992</v>
      </c>
      <c r="T85" s="22">
        <f t="shared" si="41"/>
        <v>3494.127359999999</v>
      </c>
      <c r="U85" s="22">
        <f t="shared" si="41"/>
        <v>3093.6955199999993</v>
      </c>
      <c r="V85" s="22">
        <f t="shared" si="41"/>
        <v>2693.2636799999991</v>
      </c>
      <c r="W85" s="22">
        <f t="shared" si="41"/>
        <v>2292.8318399999989</v>
      </c>
      <c r="X85" s="22">
        <f t="shared" si="41"/>
        <v>1892.4</v>
      </c>
      <c r="Y85" s="22">
        <f t="shared" si="41"/>
        <v>1892.4</v>
      </c>
      <c r="Z85" s="22">
        <f t="shared" si="41"/>
        <v>1892.4</v>
      </c>
      <c r="AA85" s="22">
        <f t="shared" si="41"/>
        <v>1892.4</v>
      </c>
      <c r="AB85" s="22">
        <f t="shared" si="41"/>
        <v>1892.4</v>
      </c>
      <c r="AC85" s="22">
        <f t="shared" si="41"/>
        <v>1892.4</v>
      </c>
      <c r="AD85" s="22">
        <f t="shared" si="41"/>
        <v>1892.4</v>
      </c>
      <c r="AE85" s="22">
        <f t="shared" si="41"/>
        <v>1892.4</v>
      </c>
      <c r="AF85" s="22">
        <f t="shared" si="41"/>
        <v>1892.4</v>
      </c>
      <c r="AG85" s="22">
        <f t="shared" si="41"/>
        <v>1892.4</v>
      </c>
      <c r="AH85" s="22">
        <f t="shared" si="41"/>
        <v>1892.4</v>
      </c>
    </row>
    <row r="86" spans="1:34">
      <c r="A86" s="18" t="s">
        <v>161</v>
      </c>
      <c r="B86" s="18" t="s">
        <v>67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>N86+($X86-$N86)/($X$1-$N$1)</f>
        <v>2.88</v>
      </c>
      <c r="P86" s="22">
        <f t="shared" ref="P86:W87" si="42">O86+($X86-$N86)/($X$1-$N$1)</f>
        <v>3.16</v>
      </c>
      <c r="Q86" s="22">
        <f t="shared" si="42"/>
        <v>3.4400000000000004</v>
      </c>
      <c r="R86" s="22">
        <f t="shared" si="42"/>
        <v>3.7200000000000006</v>
      </c>
      <c r="S86" s="22">
        <f t="shared" si="42"/>
        <v>4.0000000000000009</v>
      </c>
      <c r="T86" s="22">
        <f t="shared" si="42"/>
        <v>4.2800000000000011</v>
      </c>
      <c r="U86" s="22">
        <f t="shared" si="42"/>
        <v>4.5600000000000014</v>
      </c>
      <c r="V86" s="22">
        <f t="shared" si="42"/>
        <v>4.8400000000000016</v>
      </c>
      <c r="W86" s="22">
        <f t="shared" si="42"/>
        <v>5.1200000000000019</v>
      </c>
      <c r="X86" s="22">
        <v>5.4</v>
      </c>
      <c r="Y86" s="22">
        <f>X86+($AH86-$X86)/($AH$1-$X$1)</f>
        <v>5.4</v>
      </c>
      <c r="Z86" s="22">
        <f t="shared" ref="Z86:AG87" si="43">Y86+($AH86-$X86)/($AH$1-$X$1)</f>
        <v>5.4</v>
      </c>
      <c r="AA86" s="22">
        <f t="shared" si="43"/>
        <v>5.4</v>
      </c>
      <c r="AB86" s="22">
        <f t="shared" si="43"/>
        <v>5.4</v>
      </c>
      <c r="AC86" s="22">
        <f t="shared" si="43"/>
        <v>5.4</v>
      </c>
      <c r="AD86" s="22">
        <f t="shared" si="43"/>
        <v>5.4</v>
      </c>
      <c r="AE86" s="22">
        <f t="shared" si="43"/>
        <v>5.4</v>
      </c>
      <c r="AF86" s="22">
        <f t="shared" si="43"/>
        <v>5.4</v>
      </c>
      <c r="AG86" s="22">
        <f t="shared" si="43"/>
        <v>5.4</v>
      </c>
      <c r="AH86" s="22">
        <v>5.4</v>
      </c>
    </row>
    <row r="87" spans="1:34">
      <c r="A87" s="18" t="s">
        <v>162</v>
      </c>
      <c r="B87" s="18" t="s">
        <v>67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>N87+($X87-$N87)/($X$1-$N$1)</f>
        <v>2.88</v>
      </c>
      <c r="P87" s="22">
        <f t="shared" si="42"/>
        <v>3.16</v>
      </c>
      <c r="Q87" s="22">
        <f t="shared" si="42"/>
        <v>3.4400000000000004</v>
      </c>
      <c r="R87" s="22">
        <f t="shared" si="42"/>
        <v>3.7200000000000006</v>
      </c>
      <c r="S87" s="22">
        <f t="shared" si="42"/>
        <v>4.0000000000000009</v>
      </c>
      <c r="T87" s="22">
        <f t="shared" si="42"/>
        <v>4.2800000000000011</v>
      </c>
      <c r="U87" s="22">
        <f t="shared" si="42"/>
        <v>4.5600000000000014</v>
      </c>
      <c r="V87" s="22">
        <f t="shared" si="42"/>
        <v>4.8400000000000016</v>
      </c>
      <c r="W87" s="22">
        <f t="shared" si="42"/>
        <v>5.1200000000000019</v>
      </c>
      <c r="X87" s="22">
        <v>5.4</v>
      </c>
      <c r="Y87" s="22">
        <f>X87+($AH87-$X87)/($AH$1-$X$1)</f>
        <v>5.4</v>
      </c>
      <c r="Z87" s="22">
        <f t="shared" si="43"/>
        <v>5.4</v>
      </c>
      <c r="AA87" s="22">
        <f t="shared" si="43"/>
        <v>5.4</v>
      </c>
      <c r="AB87" s="22">
        <f t="shared" si="43"/>
        <v>5.4</v>
      </c>
      <c r="AC87" s="22">
        <f t="shared" si="43"/>
        <v>5.4</v>
      </c>
      <c r="AD87" s="22">
        <f t="shared" si="43"/>
        <v>5.4</v>
      </c>
      <c r="AE87" s="22">
        <f t="shared" si="43"/>
        <v>5.4</v>
      </c>
      <c r="AF87" s="22">
        <f t="shared" si="43"/>
        <v>5.4</v>
      </c>
      <c r="AG87" s="22">
        <f t="shared" si="43"/>
        <v>5.4</v>
      </c>
      <c r="AH87" s="22">
        <v>5.4</v>
      </c>
    </row>
    <row r="88" spans="1:34">
      <c r="A88" s="17" t="s">
        <v>2241</v>
      </c>
      <c r="B88" s="17" t="s">
        <v>16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135</v>
      </c>
      <c r="B89" s="18" t="s">
        <v>3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136</v>
      </c>
      <c r="B90" s="18" t="s">
        <v>3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137</v>
      </c>
      <c r="B91" s="18" t="s">
        <v>3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201</v>
      </c>
      <c r="B92" s="18" t="s">
        <v>3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138</v>
      </c>
      <c r="B93" s="18" t="s">
        <v>3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219</v>
      </c>
      <c r="B94" s="18" t="s">
        <v>3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220</v>
      </c>
      <c r="B95" s="18" t="s">
        <v>3</v>
      </c>
      <c r="C95" s="18">
        <f>C94/C93*1000000</f>
        <v>1538.5683966814586</v>
      </c>
      <c r="D95">
        <f>C95</f>
        <v>1538.5683966814586</v>
      </c>
      <c r="E95">
        <f>D95+($N95-$D95)/($N$1-$D$1)</f>
        <v>1523.1827127146439</v>
      </c>
      <c r="F95">
        <f t="shared" ref="F95:M95" si="44">E95+($N95-$D95)/($N$1-$D$1)</f>
        <v>1507.7970287478292</v>
      </c>
      <c r="G95">
        <f t="shared" si="44"/>
        <v>1492.4113447810146</v>
      </c>
      <c r="H95">
        <f t="shared" si="44"/>
        <v>1477.0256608141999</v>
      </c>
      <c r="I95">
        <f t="shared" si="44"/>
        <v>1461.6399768473852</v>
      </c>
      <c r="J95">
        <f t="shared" si="44"/>
        <v>1446.2542928805706</v>
      </c>
      <c r="K95">
        <f t="shared" si="44"/>
        <v>1430.8686089137559</v>
      </c>
      <c r="L95">
        <f t="shared" si="44"/>
        <v>1415.4829249469412</v>
      </c>
      <c r="M95">
        <f t="shared" si="44"/>
        <v>1400.0972409801266</v>
      </c>
      <c r="N95">
        <f>D95*0.9</f>
        <v>1384.7115570133128</v>
      </c>
      <c r="O95">
        <f>N95+($AH95-$N95)/($AH$1-$N$1)</f>
        <v>1350.0937680879799</v>
      </c>
      <c r="P95">
        <f t="shared" ref="P95:AG95" si="45">O95+($AH95-$N95)/($AH$1-$N$1)</f>
        <v>1315.475979162647</v>
      </c>
      <c r="Q95">
        <f t="shared" si="45"/>
        <v>1280.8581902373141</v>
      </c>
      <c r="R95">
        <f t="shared" si="45"/>
        <v>1246.2404013119813</v>
      </c>
      <c r="S95">
        <f t="shared" si="45"/>
        <v>1211.6226123866484</v>
      </c>
      <c r="T95">
        <f t="shared" si="45"/>
        <v>1177.0048234613155</v>
      </c>
      <c r="U95">
        <f t="shared" si="45"/>
        <v>1142.3870345359826</v>
      </c>
      <c r="V95">
        <f t="shared" si="45"/>
        <v>1107.7692456106497</v>
      </c>
      <c r="W95">
        <f t="shared" si="45"/>
        <v>1073.1514566853168</v>
      </c>
      <c r="X95">
        <f t="shared" si="45"/>
        <v>1038.5336677599839</v>
      </c>
      <c r="Y95">
        <f t="shared" si="45"/>
        <v>1003.9158788346512</v>
      </c>
      <c r="Z95">
        <f t="shared" si="45"/>
        <v>969.29808990931838</v>
      </c>
      <c r="AA95">
        <f t="shared" si="45"/>
        <v>934.6803009839856</v>
      </c>
      <c r="AB95">
        <f t="shared" si="45"/>
        <v>900.06251205865283</v>
      </c>
      <c r="AC95">
        <f t="shared" si="45"/>
        <v>865.44472313332005</v>
      </c>
      <c r="AD95">
        <f t="shared" si="45"/>
        <v>830.82693420798728</v>
      </c>
      <c r="AE95">
        <f t="shared" si="45"/>
        <v>796.2091452826545</v>
      </c>
      <c r="AF95">
        <f t="shared" si="45"/>
        <v>761.59135635732173</v>
      </c>
      <c r="AG95">
        <f t="shared" si="45"/>
        <v>726.97356743198895</v>
      </c>
      <c r="AH95" s="35">
        <f>N95*0.5</f>
        <v>692.35577850665641</v>
      </c>
    </row>
    <row r="96" spans="1:34">
      <c r="A96" s="18" t="s">
        <v>221</v>
      </c>
      <c r="B96" s="18" t="s">
        <v>3</v>
      </c>
      <c r="D96">
        <f t="shared" ref="D96:AH96" si="46">D95*$C$97</f>
        <v>61.542735867258344</v>
      </c>
      <c r="E96">
        <f t="shared" si="46"/>
        <v>60.92730850858576</v>
      </c>
      <c r="F96">
        <f t="shared" si="46"/>
        <v>60.31188114991317</v>
      </c>
      <c r="G96">
        <f t="shared" si="46"/>
        <v>59.696453791240586</v>
      </c>
      <c r="H96">
        <f t="shared" si="46"/>
        <v>59.081026432567995</v>
      </c>
      <c r="I96">
        <f t="shared" si="46"/>
        <v>58.465599073895412</v>
      </c>
      <c r="J96">
        <f t="shared" si="46"/>
        <v>57.850171715222821</v>
      </c>
      <c r="K96">
        <f t="shared" si="46"/>
        <v>57.234744356550237</v>
      </c>
      <c r="L96">
        <f t="shared" si="46"/>
        <v>56.619316997877654</v>
      </c>
      <c r="M96">
        <f t="shared" si="46"/>
        <v>56.003889639205063</v>
      </c>
      <c r="N96">
        <f t="shared" si="46"/>
        <v>55.388462280532515</v>
      </c>
      <c r="O96">
        <f t="shared" si="46"/>
        <v>54.003750723519197</v>
      </c>
      <c r="P96">
        <f t="shared" si="46"/>
        <v>52.619039166505885</v>
      </c>
      <c r="Q96">
        <f t="shared" si="46"/>
        <v>51.234327609492567</v>
      </c>
      <c r="R96">
        <f t="shared" si="46"/>
        <v>49.849616052479249</v>
      </c>
      <c r="S96">
        <f t="shared" si="46"/>
        <v>48.464904495465937</v>
      </c>
      <c r="T96">
        <f t="shared" si="46"/>
        <v>47.080192938452619</v>
      </c>
      <c r="U96">
        <f t="shared" si="46"/>
        <v>45.695481381439308</v>
      </c>
      <c r="V96">
        <f t="shared" si="46"/>
        <v>44.310769824425989</v>
      </c>
      <c r="W96">
        <f t="shared" si="46"/>
        <v>42.926058267412671</v>
      </c>
      <c r="X96">
        <f t="shared" si="46"/>
        <v>41.54134671039936</v>
      </c>
      <c r="Y96">
        <f t="shared" si="46"/>
        <v>40.156635153386048</v>
      </c>
      <c r="Z96">
        <f t="shared" si="46"/>
        <v>38.771923596372737</v>
      </c>
      <c r="AA96">
        <f t="shared" si="46"/>
        <v>37.387212039359426</v>
      </c>
      <c r="AB96">
        <f t="shared" si="46"/>
        <v>36.002500482346115</v>
      </c>
      <c r="AC96">
        <f t="shared" si="46"/>
        <v>34.617788925332803</v>
      </c>
      <c r="AD96">
        <f t="shared" si="46"/>
        <v>33.233077368319492</v>
      </c>
      <c r="AE96">
        <f t="shared" si="46"/>
        <v>31.848365811306181</v>
      </c>
      <c r="AF96">
        <f t="shared" si="46"/>
        <v>30.463654254292869</v>
      </c>
      <c r="AG96">
        <f t="shared" si="46"/>
        <v>29.078942697279558</v>
      </c>
      <c r="AH96">
        <f t="shared" si="46"/>
        <v>27.694231140266258</v>
      </c>
    </row>
    <row r="97" spans="1:34">
      <c r="A97" s="18" t="s">
        <v>141</v>
      </c>
      <c r="B97" s="18" t="s">
        <v>3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202</v>
      </c>
      <c r="B98" s="18" t="s">
        <v>2245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142</v>
      </c>
      <c r="B99" s="18" t="s">
        <v>3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203</v>
      </c>
      <c r="B100" s="18" t="s">
        <v>3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2242</v>
      </c>
      <c r="B101" s="18" t="s">
        <v>64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2243</v>
      </c>
      <c r="B102" s="18" t="s">
        <v>64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2246</v>
      </c>
      <c r="B103" s="18" t="s">
        <v>64</v>
      </c>
      <c r="C103" s="20" t="s">
        <v>2244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2274</v>
      </c>
      <c r="B104" s="18" t="s">
        <v>64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2240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167</v>
      </c>
      <c r="B106" s="18" t="s">
        <v>64</v>
      </c>
      <c r="N106" s="18">
        <v>365.6</v>
      </c>
      <c r="X106" s="18">
        <v>150.5</v>
      </c>
      <c r="AH106" s="41">
        <v>60.4</v>
      </c>
    </row>
    <row r="107" spans="1:34">
      <c r="A107" s="18" t="s">
        <v>165</v>
      </c>
      <c r="B107" s="18" t="s">
        <v>64</v>
      </c>
      <c r="N107" s="18">
        <v>933.3</v>
      </c>
      <c r="X107" s="18">
        <v>384.1</v>
      </c>
      <c r="AH107" s="41">
        <v>190.5</v>
      </c>
    </row>
    <row r="108" spans="1:34">
      <c r="A108" s="18" t="s">
        <v>2083</v>
      </c>
      <c r="B108" s="18" t="s">
        <v>64</v>
      </c>
      <c r="D108" s="18">
        <f t="shared" ref="D108:M108" si="47">$N$108+(($X$108-$N$108)/($X$1-$N$1))*(D1-$N$1)</f>
        <v>2090.5760813013703</v>
      </c>
      <c r="E108" s="18">
        <f t="shared" si="47"/>
        <v>2013.1380039657536</v>
      </c>
      <c r="F108" s="18">
        <f t="shared" si="47"/>
        <v>1935.6999266301373</v>
      </c>
      <c r="G108" s="18">
        <f t="shared" si="47"/>
        <v>1858.2618492945207</v>
      </c>
      <c r="H108" s="18">
        <f t="shared" si="47"/>
        <v>1780.8237719589042</v>
      </c>
      <c r="I108" s="18">
        <f t="shared" si="47"/>
        <v>1703.3856946232877</v>
      </c>
      <c r="J108" s="18">
        <f t="shared" si="47"/>
        <v>1625.9476172876714</v>
      </c>
      <c r="K108" s="18">
        <f t="shared" si="47"/>
        <v>1548.5095399520549</v>
      </c>
      <c r="L108" s="18">
        <f t="shared" si="47"/>
        <v>1471.0714626164383</v>
      </c>
      <c r="M108" s="18">
        <f t="shared" si="47"/>
        <v>1393.633385280822</v>
      </c>
      <c r="N108" s="18">
        <f>N106*'General Assumptions'!$B$4*$C$4*1000/8760</f>
        <v>1316.1953079452055</v>
      </c>
      <c r="O108" s="18">
        <f>N108+($X108-$N108)/($X$1-$N$1)</f>
        <v>1238.757230609589</v>
      </c>
      <c r="P108" s="18">
        <f t="shared" ref="P108:W109" si="48">O108+($X108-$N108)/($X$1-$N$1)</f>
        <v>1161.3191532739725</v>
      </c>
      <c r="Q108" s="18">
        <f t="shared" si="48"/>
        <v>1083.8810759383559</v>
      </c>
      <c r="R108" s="18">
        <f t="shared" si="48"/>
        <v>1006.4429986027395</v>
      </c>
      <c r="S108" s="18">
        <f t="shared" si="48"/>
        <v>929.00492126712311</v>
      </c>
      <c r="T108" s="18">
        <f t="shared" si="48"/>
        <v>851.5668439315067</v>
      </c>
      <c r="U108" s="18">
        <f t="shared" si="48"/>
        <v>774.12876659589028</v>
      </c>
      <c r="V108" s="18">
        <f t="shared" si="48"/>
        <v>696.69068926027387</v>
      </c>
      <c r="W108" s="18">
        <f t="shared" si="48"/>
        <v>619.25261192465746</v>
      </c>
      <c r="X108" s="18">
        <f>X106*'General Assumptions'!$B$4*$C$4*1000/8760</f>
        <v>541.81453458904093</v>
      </c>
      <c r="Y108" s="18">
        <f>X108+($AH108-$X108)/($AH$1-$X$1)</f>
        <v>509.37766444520531</v>
      </c>
      <c r="Z108" s="18">
        <f t="shared" ref="Z108:AG109" si="49">Y108+($AH108-$X108)/($AH$1-$X$1)</f>
        <v>476.94079430136969</v>
      </c>
      <c r="AA108" s="18">
        <f t="shared" si="49"/>
        <v>444.50392415753407</v>
      </c>
      <c r="AB108" s="18">
        <f t="shared" si="49"/>
        <v>412.06705401369845</v>
      </c>
      <c r="AC108" s="18">
        <f t="shared" si="49"/>
        <v>379.63018386986283</v>
      </c>
      <c r="AD108" s="18">
        <f t="shared" si="49"/>
        <v>347.19331372602721</v>
      </c>
      <c r="AE108" s="18">
        <f t="shared" si="49"/>
        <v>314.75644358219159</v>
      </c>
      <c r="AF108" s="18">
        <f t="shared" si="49"/>
        <v>282.31957343835597</v>
      </c>
      <c r="AG108" s="18">
        <f t="shared" si="49"/>
        <v>249.88270329452038</v>
      </c>
      <c r="AH108" s="41">
        <f>AH106*'General Assumptions'!$B$4*$C$4*1000/8760</f>
        <v>217.44583315068493</v>
      </c>
    </row>
    <row r="109" spans="1:34">
      <c r="A109" s="18" t="s">
        <v>2082</v>
      </c>
      <c r="B109" s="18" t="s">
        <v>64</v>
      </c>
      <c r="D109" s="18">
        <f t="shared" ref="D109:M109" si="50">$N$108+(($X$108-$N$108)/($X$1-$N$1))*(D2-$N$1)</f>
        <v>158515.4922992466</v>
      </c>
      <c r="E109" s="18">
        <f t="shared" si="50"/>
        <v>158515.4922992466</v>
      </c>
      <c r="F109" s="18">
        <f t="shared" si="50"/>
        <v>158515.4922992466</v>
      </c>
      <c r="G109" s="18">
        <f t="shared" si="50"/>
        <v>158515.4922992466</v>
      </c>
      <c r="H109" s="18">
        <f t="shared" si="50"/>
        <v>158515.4922992466</v>
      </c>
      <c r="I109" s="18">
        <f t="shared" si="50"/>
        <v>158515.4922992466</v>
      </c>
      <c r="J109" s="18">
        <f t="shared" si="50"/>
        <v>158515.4922992466</v>
      </c>
      <c r="K109" s="18">
        <f t="shared" si="50"/>
        <v>158515.4922992466</v>
      </c>
      <c r="L109" s="18">
        <f t="shared" si="50"/>
        <v>158515.4922992466</v>
      </c>
      <c r="M109" s="18">
        <f t="shared" si="50"/>
        <v>158515.4922992466</v>
      </c>
      <c r="N109" s="18">
        <f>N107*'General Assumptions'!$B$4*$C$4*1000/8760</f>
        <v>3359.9701337671231</v>
      </c>
      <c r="O109" s="18">
        <f>N109+($X109-$N109)/($X$1-$N$1)</f>
        <v>3162.2528298493148</v>
      </c>
      <c r="P109" s="18">
        <f t="shared" si="48"/>
        <v>2964.5355259315065</v>
      </c>
      <c r="Q109" s="18">
        <f t="shared" si="48"/>
        <v>2766.8182220136982</v>
      </c>
      <c r="R109" s="18">
        <f t="shared" si="48"/>
        <v>2569.1009180958899</v>
      </c>
      <c r="S109" s="18">
        <f t="shared" si="48"/>
        <v>2371.3836141780816</v>
      </c>
      <c r="T109" s="18">
        <f t="shared" si="48"/>
        <v>2173.6663102602733</v>
      </c>
      <c r="U109" s="18">
        <f t="shared" si="48"/>
        <v>1975.9490063424651</v>
      </c>
      <c r="V109" s="18">
        <f t="shared" si="48"/>
        <v>1778.2317024246568</v>
      </c>
      <c r="W109" s="18">
        <f t="shared" si="48"/>
        <v>1580.5143985068485</v>
      </c>
      <c r="X109" s="18">
        <f>X107*'General Assumptions'!$B$4*$C$4*1000/8760</f>
        <v>1382.7970945890413</v>
      </c>
      <c r="Y109" s="18">
        <f>X109+($AH109-$X109)/($AH$1-$X$1)</f>
        <v>1313.0992248904111</v>
      </c>
      <c r="Z109" s="18">
        <f t="shared" si="49"/>
        <v>1243.4013551917808</v>
      </c>
      <c r="AA109" s="18">
        <f t="shared" si="49"/>
        <v>1173.7034854931505</v>
      </c>
      <c r="AB109" s="18">
        <f t="shared" si="49"/>
        <v>1104.0056157945203</v>
      </c>
      <c r="AC109" s="18">
        <f t="shared" si="49"/>
        <v>1034.30774609589</v>
      </c>
      <c r="AD109" s="18">
        <f t="shared" si="49"/>
        <v>964.60987639725988</v>
      </c>
      <c r="AE109" s="18">
        <f t="shared" si="49"/>
        <v>894.91200669862974</v>
      </c>
      <c r="AF109" s="18">
        <f t="shared" si="49"/>
        <v>825.2141369999996</v>
      </c>
      <c r="AG109" s="18">
        <f t="shared" si="49"/>
        <v>755.51626730136945</v>
      </c>
      <c r="AH109" s="41">
        <f>AH107*'General Assumptions'!$B$4*$C$4*1000/8760</f>
        <v>685.81839760273965</v>
      </c>
    </row>
    <row r="110" spans="1:34">
      <c r="A110" s="18" t="s">
        <v>2093</v>
      </c>
      <c r="B110" s="18" t="s">
        <v>64</v>
      </c>
      <c r="D110" s="18">
        <f>D108*$C$112</f>
        <v>62.717282439041107</v>
      </c>
      <c r="E110" s="18">
        <f t="shared" ref="E110:AH110" si="51">E108*$C$112</f>
        <v>60.394140118972608</v>
      </c>
      <c r="F110" s="18">
        <f t="shared" si="51"/>
        <v>58.070997798904116</v>
      </c>
      <c r="G110" s="18">
        <f t="shared" si="51"/>
        <v>55.747855478835618</v>
      </c>
      <c r="H110" s="18">
        <f t="shared" si="51"/>
        <v>53.424713158767126</v>
      </c>
      <c r="I110" s="18">
        <f t="shared" si="51"/>
        <v>51.101570838698628</v>
      </c>
      <c r="J110" s="18">
        <f t="shared" si="51"/>
        <v>48.778428518630143</v>
      </c>
      <c r="K110" s="18">
        <f t="shared" si="51"/>
        <v>46.455286198561645</v>
      </c>
      <c r="L110" s="18">
        <f t="shared" si="51"/>
        <v>44.132143878493146</v>
      </c>
      <c r="M110" s="18">
        <f t="shared" si="51"/>
        <v>41.809001558424661</v>
      </c>
      <c r="N110" s="18">
        <f t="shared" si="51"/>
        <v>39.485859238356163</v>
      </c>
      <c r="O110" s="18">
        <f t="shared" si="51"/>
        <v>37.162716918287671</v>
      </c>
      <c r="P110" s="18">
        <f t="shared" si="51"/>
        <v>34.839574598219173</v>
      </c>
      <c r="Q110" s="18">
        <f t="shared" si="51"/>
        <v>32.516432278150674</v>
      </c>
      <c r="R110" s="18">
        <f t="shared" si="51"/>
        <v>30.193289958082186</v>
      </c>
      <c r="S110" s="18">
        <f t="shared" si="51"/>
        <v>27.870147638013691</v>
      </c>
      <c r="T110" s="18">
        <f t="shared" si="51"/>
        <v>25.547005317945199</v>
      </c>
      <c r="U110" s="18">
        <f t="shared" si="51"/>
        <v>23.223862997876708</v>
      </c>
      <c r="V110" s="18">
        <f t="shared" si="51"/>
        <v>20.900720677808216</v>
      </c>
      <c r="W110" s="18">
        <f t="shared" si="51"/>
        <v>18.577578357739721</v>
      </c>
      <c r="X110" s="18">
        <f t="shared" si="51"/>
        <v>16.254436037671226</v>
      </c>
      <c r="Y110" s="18">
        <f t="shared" si="51"/>
        <v>15.281329933356158</v>
      </c>
      <c r="Z110" s="18">
        <f t="shared" si="51"/>
        <v>14.30822382904109</v>
      </c>
      <c r="AA110" s="18">
        <f t="shared" si="51"/>
        <v>13.335117724726022</v>
      </c>
      <c r="AB110" s="18">
        <f t="shared" si="51"/>
        <v>12.362011620410954</v>
      </c>
      <c r="AC110" s="18">
        <f t="shared" si="51"/>
        <v>11.388905516095885</v>
      </c>
      <c r="AD110" s="18">
        <f t="shared" si="51"/>
        <v>10.415799411780815</v>
      </c>
      <c r="AE110" s="18">
        <f t="shared" si="51"/>
        <v>9.4426933074657473</v>
      </c>
      <c r="AF110" s="18">
        <f t="shared" si="51"/>
        <v>8.4695872031506791</v>
      </c>
      <c r="AG110" s="18">
        <f t="shared" si="51"/>
        <v>7.496481098835611</v>
      </c>
      <c r="AH110" s="18">
        <f t="shared" si="51"/>
        <v>6.5233749945205481</v>
      </c>
    </row>
    <row r="111" spans="1:34">
      <c r="A111" s="18" t="s">
        <v>2094</v>
      </c>
      <c r="B111" s="18" t="s">
        <v>64</v>
      </c>
      <c r="D111" s="18">
        <f>D109*$C$113</f>
        <v>6340.6196919698641</v>
      </c>
      <c r="E111" s="18">
        <f t="shared" ref="E111:AH111" si="52">E109*$C$113</f>
        <v>6340.6196919698641</v>
      </c>
      <c r="F111" s="18">
        <f t="shared" si="52"/>
        <v>6340.6196919698641</v>
      </c>
      <c r="G111" s="18">
        <f t="shared" si="52"/>
        <v>6340.6196919698641</v>
      </c>
      <c r="H111" s="18">
        <f t="shared" si="52"/>
        <v>6340.6196919698641</v>
      </c>
      <c r="I111" s="18">
        <f t="shared" si="52"/>
        <v>6340.6196919698641</v>
      </c>
      <c r="J111" s="18">
        <f t="shared" si="52"/>
        <v>6340.6196919698641</v>
      </c>
      <c r="K111" s="18">
        <f t="shared" si="52"/>
        <v>6340.6196919698641</v>
      </c>
      <c r="L111" s="18">
        <f t="shared" si="52"/>
        <v>6340.6196919698641</v>
      </c>
      <c r="M111" s="18">
        <f t="shared" si="52"/>
        <v>6340.6196919698641</v>
      </c>
      <c r="N111" s="18">
        <f t="shared" si="52"/>
        <v>134.39880535068494</v>
      </c>
      <c r="O111" s="18">
        <f t="shared" si="52"/>
        <v>126.49011319397259</v>
      </c>
      <c r="P111" s="18">
        <f t="shared" si="52"/>
        <v>118.58142103726027</v>
      </c>
      <c r="Q111" s="18">
        <f t="shared" si="52"/>
        <v>110.67272888054794</v>
      </c>
      <c r="R111" s="18">
        <f t="shared" si="52"/>
        <v>102.7640367238356</v>
      </c>
      <c r="S111" s="18">
        <f t="shared" si="52"/>
        <v>94.855344567123268</v>
      </c>
      <c r="T111" s="18">
        <f t="shared" si="52"/>
        <v>86.946652410410934</v>
      </c>
      <c r="U111" s="18">
        <f t="shared" si="52"/>
        <v>79.0379602536986</v>
      </c>
      <c r="V111" s="18">
        <f t="shared" si="52"/>
        <v>71.129268096986266</v>
      </c>
      <c r="W111" s="18">
        <f t="shared" si="52"/>
        <v>63.220575940273939</v>
      </c>
      <c r="X111" s="18">
        <f t="shared" si="52"/>
        <v>55.311883783561655</v>
      </c>
      <c r="Y111" s="18">
        <f t="shared" si="52"/>
        <v>52.523968995616443</v>
      </c>
      <c r="Z111" s="18">
        <f t="shared" si="52"/>
        <v>49.736054207671231</v>
      </c>
      <c r="AA111" s="18">
        <f t="shared" si="52"/>
        <v>46.948139419726026</v>
      </c>
      <c r="AB111" s="18">
        <f t="shared" si="52"/>
        <v>44.160224631780814</v>
      </c>
      <c r="AC111" s="18">
        <f t="shared" si="52"/>
        <v>41.372309843835602</v>
      </c>
      <c r="AD111" s="18">
        <f t="shared" si="52"/>
        <v>38.584395055890397</v>
      </c>
      <c r="AE111" s="18">
        <f t="shared" si="52"/>
        <v>35.796480267945192</v>
      </c>
      <c r="AF111" s="18">
        <f t="shared" si="52"/>
        <v>33.008565479999987</v>
      </c>
      <c r="AG111" s="18">
        <f t="shared" si="52"/>
        <v>30.220650692054779</v>
      </c>
      <c r="AH111" s="18">
        <f t="shared" si="52"/>
        <v>27.432735904109588</v>
      </c>
    </row>
    <row r="112" spans="1:34">
      <c r="A112" s="18" t="s">
        <v>163</v>
      </c>
      <c r="B112" s="18" t="s">
        <v>64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164</v>
      </c>
      <c r="B113" s="18" t="s">
        <v>64</v>
      </c>
      <c r="C113" s="18">
        <v>0.04</v>
      </c>
    </row>
    <row r="114" spans="1:36">
      <c r="A114" s="18" t="s">
        <v>145</v>
      </c>
      <c r="B114" s="18" t="s">
        <v>64</v>
      </c>
      <c r="C114" s="18">
        <v>0.98</v>
      </c>
    </row>
    <row r="115" spans="1:36">
      <c r="A115" s="18" t="s">
        <v>2085</v>
      </c>
      <c r="B115" s="18" t="s">
        <v>64</v>
      </c>
      <c r="C115" s="18">
        <v>0.2</v>
      </c>
      <c r="D115" s="22">
        <f t="shared" ref="D115:M115" si="53">$N$115+(($X$115-$N$115)/($X$1-$N$1))*(D1-$N$1)</f>
        <v>0.79999999999999993</v>
      </c>
      <c r="E115" s="22">
        <f t="shared" si="53"/>
        <v>0.77999999999999992</v>
      </c>
      <c r="F115" s="22">
        <f t="shared" si="53"/>
        <v>0.76</v>
      </c>
      <c r="G115" s="22">
        <f t="shared" si="53"/>
        <v>0.74</v>
      </c>
      <c r="H115" s="22">
        <f t="shared" si="53"/>
        <v>0.72</v>
      </c>
      <c r="I115" s="22">
        <f t="shared" si="53"/>
        <v>0.7</v>
      </c>
      <c r="J115" s="22">
        <f t="shared" si="53"/>
        <v>0.67999999999999994</v>
      </c>
      <c r="K115" s="22">
        <f t="shared" si="53"/>
        <v>0.65999999999999992</v>
      </c>
      <c r="L115" s="22">
        <f t="shared" si="53"/>
        <v>0.64</v>
      </c>
      <c r="M115" s="22">
        <f t="shared" si="53"/>
        <v>0.62</v>
      </c>
      <c r="N115" s="22">
        <v>0.6</v>
      </c>
      <c r="O115" s="22">
        <f t="shared" ref="O115:W115" si="54">N115+($X115-$N115)/($X$1-$N$1)</f>
        <v>0.57999999999999996</v>
      </c>
      <c r="P115" s="22">
        <f t="shared" si="54"/>
        <v>0.55999999999999994</v>
      </c>
      <c r="Q115" s="22">
        <f t="shared" si="54"/>
        <v>0.53999999999999992</v>
      </c>
      <c r="R115" s="22">
        <f t="shared" si="54"/>
        <v>0.51999999999999991</v>
      </c>
      <c r="S115" s="22">
        <f t="shared" si="54"/>
        <v>0.49999999999999989</v>
      </c>
      <c r="T115" s="22">
        <f t="shared" si="54"/>
        <v>0.47999999999999987</v>
      </c>
      <c r="U115" s="22">
        <f t="shared" si="54"/>
        <v>0.45999999999999985</v>
      </c>
      <c r="V115" s="22">
        <f t="shared" si="54"/>
        <v>0.43999999999999984</v>
      </c>
      <c r="W115" s="22">
        <f t="shared" si="54"/>
        <v>0.41999999999999982</v>
      </c>
      <c r="X115" s="22">
        <v>0.4</v>
      </c>
      <c r="Y115" s="22">
        <f t="shared" ref="Y115:AG115" si="55">X115+($AH115-$X115)/($AH$1-$X$1)</f>
        <v>0.38</v>
      </c>
      <c r="Z115" s="22">
        <f t="shared" si="55"/>
        <v>0.36</v>
      </c>
      <c r="AA115" s="22">
        <f t="shared" si="55"/>
        <v>0.33999999999999997</v>
      </c>
      <c r="AB115" s="22">
        <f t="shared" si="55"/>
        <v>0.31999999999999995</v>
      </c>
      <c r="AC115" s="22">
        <f t="shared" si="55"/>
        <v>0.29999999999999993</v>
      </c>
      <c r="AD115" s="22">
        <f t="shared" si="55"/>
        <v>0.27999999999999992</v>
      </c>
      <c r="AE115" s="22">
        <f t="shared" si="55"/>
        <v>0.2599999999999999</v>
      </c>
      <c r="AF115" s="22">
        <f t="shared" si="55"/>
        <v>0.23999999999999991</v>
      </c>
      <c r="AG115" s="22">
        <f t="shared" si="55"/>
        <v>0.21999999999999992</v>
      </c>
      <c r="AH115" s="36">
        <v>0.2</v>
      </c>
      <c r="AJ115" s="12"/>
    </row>
    <row r="116" spans="1:36">
      <c r="A116" s="18" t="s">
        <v>2086</v>
      </c>
      <c r="B116" s="18" t="s">
        <v>64</v>
      </c>
      <c r="D116" s="22">
        <f t="shared" ref="D116:M116" si="56">$N$116+(($X$115-$N$116)/($X$1-$N$1))*(D1-$N$1)</f>
        <v>1.4</v>
      </c>
      <c r="E116" s="22">
        <f t="shared" si="56"/>
        <v>1.35</v>
      </c>
      <c r="F116" s="22">
        <f t="shared" si="56"/>
        <v>1.3</v>
      </c>
      <c r="G116" s="22">
        <f t="shared" si="56"/>
        <v>1.25</v>
      </c>
      <c r="H116" s="22">
        <f t="shared" si="56"/>
        <v>1.2000000000000002</v>
      </c>
      <c r="I116" s="22">
        <f t="shared" si="56"/>
        <v>1.1499999999999999</v>
      </c>
      <c r="J116" s="22">
        <f t="shared" si="56"/>
        <v>1.1000000000000001</v>
      </c>
      <c r="K116" s="22">
        <f t="shared" si="56"/>
        <v>1.05</v>
      </c>
      <c r="L116" s="22">
        <f t="shared" si="56"/>
        <v>1</v>
      </c>
      <c r="M116" s="22">
        <f t="shared" si="56"/>
        <v>0.95000000000000007</v>
      </c>
      <c r="N116" s="22">
        <v>0.9</v>
      </c>
      <c r="O116" s="22">
        <f t="shared" ref="O116:W116" si="57">N116+($X116-$N116)/($X$1-$N$1)</f>
        <v>0.875</v>
      </c>
      <c r="P116" s="22">
        <f t="shared" si="57"/>
        <v>0.85</v>
      </c>
      <c r="Q116" s="22">
        <f t="shared" si="57"/>
        <v>0.82499999999999996</v>
      </c>
      <c r="R116" s="22">
        <f t="shared" si="57"/>
        <v>0.79999999999999993</v>
      </c>
      <c r="S116" s="22">
        <f t="shared" si="57"/>
        <v>0.77499999999999991</v>
      </c>
      <c r="T116" s="22">
        <f t="shared" si="57"/>
        <v>0.74999999999999989</v>
      </c>
      <c r="U116" s="22">
        <f t="shared" si="57"/>
        <v>0.72499999999999987</v>
      </c>
      <c r="V116" s="22">
        <f t="shared" si="57"/>
        <v>0.69999999999999984</v>
      </c>
      <c r="W116" s="22">
        <f t="shared" si="57"/>
        <v>0.67499999999999982</v>
      </c>
      <c r="X116" s="22">
        <v>0.65</v>
      </c>
      <c r="Y116" s="22">
        <f t="shared" ref="Y116:AG116" si="58">X116+($AH116-$X116)/($AH$1-$X$1)</f>
        <v>0.625</v>
      </c>
      <c r="Z116" s="22">
        <f t="shared" si="58"/>
        <v>0.6</v>
      </c>
      <c r="AA116" s="22">
        <f t="shared" si="58"/>
        <v>0.57499999999999996</v>
      </c>
      <c r="AB116" s="22">
        <f t="shared" si="58"/>
        <v>0.54999999999999993</v>
      </c>
      <c r="AC116" s="22">
        <f t="shared" si="58"/>
        <v>0.52499999999999991</v>
      </c>
      <c r="AD116" s="22">
        <f t="shared" si="58"/>
        <v>0.49999999999999989</v>
      </c>
      <c r="AE116" s="22">
        <f t="shared" si="58"/>
        <v>0.47499999999999987</v>
      </c>
      <c r="AF116" s="22">
        <f t="shared" si="58"/>
        <v>0.44999999999999984</v>
      </c>
      <c r="AG116" s="22">
        <f t="shared" si="58"/>
        <v>0.42499999999999982</v>
      </c>
      <c r="AH116" s="36">
        <v>0.4</v>
      </c>
      <c r="AJ116" s="12"/>
    </row>
    <row r="117" spans="1:36">
      <c r="A117" t="s">
        <v>2067</v>
      </c>
      <c r="B117" s="18" t="s">
        <v>2071</v>
      </c>
      <c r="C117"/>
      <c r="D117" s="57">
        <v>4939.2243874204123</v>
      </c>
      <c r="E117" s="57">
        <v>4889.8321435462085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3889.6392050935738</v>
      </c>
      <c r="T117" s="57">
        <v>3778.5066563766145</v>
      </c>
      <c r="U117" s="57">
        <v>3667.3741076596552</v>
      </c>
      <c r="V117" s="57">
        <v>3556.241558942696</v>
      </c>
      <c r="W117" s="57">
        <v>3445.1090102257367</v>
      </c>
      <c r="X117" s="57">
        <v>3333.9764615087774</v>
      </c>
      <c r="Y117" s="57">
        <v>3222.8439127918182</v>
      </c>
      <c r="Z117" s="57">
        <v>3111.7113640748589</v>
      </c>
      <c r="AA117" s="57">
        <v>3000.5788153578997</v>
      </c>
      <c r="AB117" s="57">
        <v>2889.4462666409404</v>
      </c>
      <c r="AC117" s="57">
        <v>2778.3137179239811</v>
      </c>
      <c r="AD117" s="57">
        <v>2667.1811692070219</v>
      </c>
      <c r="AE117" s="57">
        <v>2556.0486204900626</v>
      </c>
      <c r="AF117" s="57">
        <v>2444.9160717731033</v>
      </c>
      <c r="AG117" s="57">
        <v>2333.7835230561441</v>
      </c>
      <c r="AH117" s="57">
        <v>2222.6509743391857</v>
      </c>
      <c r="AJ117" s="12"/>
    </row>
    <row r="118" spans="1:36">
      <c r="A118" t="s">
        <v>2068</v>
      </c>
      <c r="B118" s="18" t="s">
        <v>2071</v>
      </c>
      <c r="C118"/>
      <c r="D118" s="57" t="e">
        <f>D117/1000/'[2]Unit Conversion'!$C$3/D121*8760</f>
        <v>#REF!</v>
      </c>
      <c r="E118" s="57" t="e">
        <f>E117/1000/'[2]Unit Conversion'!$C$3/E121*8760</f>
        <v>#REF!</v>
      </c>
      <c r="F118" s="57" t="e">
        <f>F117/1000/'[2]Unit Conversion'!$C$3/F121*8760</f>
        <v>#REF!</v>
      </c>
      <c r="G118" s="57" t="e">
        <f>G117/1000/'[2]Unit Conversion'!$C$3/G121*8760</f>
        <v>#REF!</v>
      </c>
      <c r="H118" s="57" t="e">
        <f>H117/1000/'[2]Unit Conversion'!$C$3/H121*8760</f>
        <v>#REF!</v>
      </c>
      <c r="I118" s="57" t="e">
        <f>I117/1000/'[2]Unit Conversion'!$C$3/I121*8760</f>
        <v>#REF!</v>
      </c>
      <c r="J118" s="57" t="e">
        <f>J117/1000/'[2]Unit Conversion'!$C$3/J121*8760</f>
        <v>#REF!</v>
      </c>
      <c r="K118" s="57" t="e">
        <f>K117/1000/'[2]Unit Conversion'!$C$3/K121*8760</f>
        <v>#REF!</v>
      </c>
      <c r="L118" s="57" t="e">
        <f>L117/1000/'[2]Unit Conversion'!$C$3/L121*8760</f>
        <v>#REF!</v>
      </c>
      <c r="M118" s="57" t="e">
        <f>M117/1000/'[2]Unit Conversion'!$C$3/M121*8760</f>
        <v>#REF!</v>
      </c>
      <c r="N118" s="57" t="e">
        <f>N117/1000/'[2]Unit Conversion'!$C$3/N121*8760</f>
        <v>#REF!</v>
      </c>
      <c r="O118" s="57" t="e">
        <f>O117/1000/'[2]Unit Conversion'!$C$3/O121*8760</f>
        <v>#REF!</v>
      </c>
      <c r="P118" s="57" t="e">
        <f>P117/1000/'[2]Unit Conversion'!$C$3/P121*8760</f>
        <v>#REF!</v>
      </c>
      <c r="Q118" s="57" t="e">
        <f>Q117/1000/'[2]Unit Conversion'!$C$3/Q121*8760</f>
        <v>#REF!</v>
      </c>
      <c r="R118" s="57" t="e">
        <f>R117/1000/'[2]Unit Conversion'!$C$3/R121*8760</f>
        <v>#REF!</v>
      </c>
      <c r="S118" s="57" t="e">
        <f>S117/1000/'[2]Unit Conversion'!$C$3/S121*8760</f>
        <v>#REF!</v>
      </c>
      <c r="T118" s="57" t="e">
        <f>T117/1000/'[2]Unit Conversion'!$C$3/T121*8760</f>
        <v>#REF!</v>
      </c>
      <c r="U118" s="57" t="e">
        <f>U117/1000/'[2]Unit Conversion'!$C$3/U121*8760</f>
        <v>#REF!</v>
      </c>
      <c r="V118" s="57" t="e">
        <f>V117/1000/'[2]Unit Conversion'!$C$3/V121*8760</f>
        <v>#REF!</v>
      </c>
      <c r="W118" s="57" t="e">
        <f>W117/1000/'[2]Unit Conversion'!$C$3/W121*8760</f>
        <v>#REF!</v>
      </c>
      <c r="X118" s="57" t="e">
        <f>X117/1000/'[2]Unit Conversion'!$C$3/X121*8760</f>
        <v>#REF!</v>
      </c>
      <c r="Y118" s="57" t="e">
        <f>Y117/1000/'[2]Unit Conversion'!$C$3/Y121*8760</f>
        <v>#REF!</v>
      </c>
      <c r="Z118" s="57" t="e">
        <f>Z117/1000/'[2]Unit Conversion'!$C$3/Z121*8760</f>
        <v>#REF!</v>
      </c>
      <c r="AA118" s="57" t="e">
        <f>AA117/1000/'[2]Unit Conversion'!$C$3/AA121*8760</f>
        <v>#REF!</v>
      </c>
      <c r="AB118" s="57" t="e">
        <f>AB117/1000/'[2]Unit Conversion'!$C$3/AB121*8760</f>
        <v>#REF!</v>
      </c>
      <c r="AC118" s="57" t="e">
        <f>AC117/1000/'[2]Unit Conversion'!$C$3/AC121*8760</f>
        <v>#REF!</v>
      </c>
      <c r="AD118" s="57" t="e">
        <f>AD117/1000/'[2]Unit Conversion'!$C$3/AD121*8760</f>
        <v>#REF!</v>
      </c>
      <c r="AE118" s="57" t="e">
        <f>AE117/1000/'[2]Unit Conversion'!$C$3/AE121*8760</f>
        <v>#REF!</v>
      </c>
      <c r="AF118" s="57" t="e">
        <f>AF117/1000/'[2]Unit Conversion'!$C$3/AF121*8760</f>
        <v>#REF!</v>
      </c>
      <c r="AG118" s="57" t="e">
        <f>AG117/1000/'[2]Unit Conversion'!$C$3/AG121*8760</f>
        <v>#REF!</v>
      </c>
      <c r="AH118" s="57" t="e">
        <f>AH117/1000/'[2]Unit Conversion'!$C$3/AH121*8760</f>
        <v>#REF!</v>
      </c>
      <c r="AJ118" s="12"/>
    </row>
    <row r="119" spans="1:36">
      <c r="A119" t="s">
        <v>2069</v>
      </c>
      <c r="B119" s="18" t="s">
        <v>2071</v>
      </c>
      <c r="C119"/>
      <c r="D119" s="57">
        <f t="shared" ref="D119:AH119" si="59">D117*$C$113/1000/33.33/D121*8760</f>
        <v>57.695910436114033</v>
      </c>
      <c r="E119" s="57">
        <f t="shared" si="59"/>
        <v>57.118951331752889</v>
      </c>
      <c r="F119" s="57">
        <f t="shared" si="59"/>
        <v>56.541992227391752</v>
      </c>
      <c r="G119" s="57">
        <f t="shared" si="59"/>
        <v>55.965033123030608</v>
      </c>
      <c r="H119" s="57">
        <f t="shared" si="59"/>
        <v>55.388074018669478</v>
      </c>
      <c r="I119" s="57">
        <f t="shared" si="59"/>
        <v>54.811114914308348</v>
      </c>
      <c r="J119" s="57">
        <f t="shared" si="59"/>
        <v>54.234155809947211</v>
      </c>
      <c r="K119" s="57">
        <f t="shared" si="59"/>
        <v>53.657196705586081</v>
      </c>
      <c r="L119" s="57">
        <f t="shared" si="59"/>
        <v>53.08023760122493</v>
      </c>
      <c r="M119" s="57">
        <f t="shared" si="59"/>
        <v>52.5032784968638</v>
      </c>
      <c r="N119" s="57">
        <f t="shared" si="59"/>
        <v>51.926319392502634</v>
      </c>
      <c r="O119" s="57">
        <f t="shared" si="59"/>
        <v>50.628161407690051</v>
      </c>
      <c r="P119" s="57">
        <f t="shared" si="59"/>
        <v>49.330003422877482</v>
      </c>
      <c r="Q119" s="57">
        <f t="shared" si="59"/>
        <v>48.031845438064927</v>
      </c>
      <c r="R119" s="57">
        <f t="shared" si="59"/>
        <v>46.733687453252351</v>
      </c>
      <c r="S119" s="57">
        <f t="shared" si="59"/>
        <v>45.435529468439782</v>
      </c>
      <c r="T119" s="57">
        <f t="shared" si="59"/>
        <v>44.13737148362722</v>
      </c>
      <c r="U119" s="57">
        <f t="shared" si="59"/>
        <v>42.839213498814658</v>
      </c>
      <c r="V119" s="57">
        <f t="shared" si="59"/>
        <v>41.541055514002082</v>
      </c>
      <c r="W119" s="57">
        <f t="shared" si="59"/>
        <v>40.242897529189527</v>
      </c>
      <c r="X119" s="57">
        <f t="shared" si="59"/>
        <v>38.944739544376958</v>
      </c>
      <c r="Y119" s="57">
        <f t="shared" si="59"/>
        <v>37.646581559564396</v>
      </c>
      <c r="Z119" s="57">
        <f t="shared" si="59"/>
        <v>36.348423574751827</v>
      </c>
      <c r="AA119" s="57">
        <f t="shared" si="59"/>
        <v>35.050265589939265</v>
      </c>
      <c r="AB119" s="57">
        <f t="shared" si="59"/>
        <v>33.752107605126696</v>
      </c>
      <c r="AC119" s="57">
        <f t="shared" si="59"/>
        <v>32.453949620314134</v>
      </c>
      <c r="AD119" s="57">
        <f t="shared" si="59"/>
        <v>31.155791635501568</v>
      </c>
      <c r="AE119" s="57">
        <f t="shared" si="59"/>
        <v>29.857633650689003</v>
      </c>
      <c r="AF119" s="57">
        <f t="shared" si="59"/>
        <v>28.55947566587643</v>
      </c>
      <c r="AG119" s="57">
        <f t="shared" si="59"/>
        <v>27.261317681063872</v>
      </c>
      <c r="AH119" s="57">
        <f t="shared" si="59"/>
        <v>25.963159696251317</v>
      </c>
      <c r="AJ119" s="12"/>
    </row>
    <row r="120" spans="1:36">
      <c r="A120" t="s">
        <v>2070</v>
      </c>
      <c r="B120" s="18" t="s">
        <v>2071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15</v>
      </c>
      <c r="B121" s="18" t="s">
        <v>2071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2084</v>
      </c>
      <c r="B122" s="18" t="s">
        <v>2071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honeticPr fontId="28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AH109"/>
  <sheetViews>
    <sheetView zoomScale="90" zoomScaleNormal="90" workbookViewId="0">
      <pane ySplit="1" topLeftCell="A2" activePane="bottomLeft" state="frozen"/>
      <selection pane="bottomLeft" activeCell="H33" sqref="H33"/>
    </sheetView>
  </sheetViews>
  <sheetFormatPr baseColWidth="10" defaultColWidth="10.6640625" defaultRowHeight="16"/>
  <cols>
    <col min="1" max="1" width="50.5" style="18" customWidth="1"/>
    <col min="2" max="2" width="9.83203125" style="18" customWidth="1"/>
    <col min="3" max="7" width="8" style="18" customWidth="1"/>
    <col min="8" max="8" width="12.1640625" style="18" bestFit="1" customWidth="1"/>
    <col min="9" max="9" width="12.1640625" bestFit="1" customWidth="1"/>
    <col min="10" max="13" width="12.1640625" style="18" bestFit="1" customWidth="1"/>
    <col min="14" max="14" width="8.33203125" style="18" bestFit="1" customWidth="1"/>
    <col min="15" max="23" width="12.1640625" style="18" bestFit="1" customWidth="1"/>
    <col min="24" max="24" width="12.1640625" bestFit="1" customWidth="1"/>
    <col min="25" max="33" width="12.1640625" style="18" bestFit="1" customWidth="1"/>
    <col min="34" max="34" width="8.1640625" style="18" customWidth="1"/>
    <col min="35" max="16384" width="10.6640625" style="18"/>
  </cols>
  <sheetData>
    <row r="1" spans="1:34">
      <c r="A1" s="17" t="s">
        <v>55</v>
      </c>
      <c r="B1" s="17" t="s">
        <v>16</v>
      </c>
      <c r="C1" s="17" t="s">
        <v>112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114</v>
      </c>
      <c r="C2" s="18">
        <v>682.8</v>
      </c>
    </row>
    <row r="3" spans="1:34">
      <c r="A3" s="18" t="s">
        <v>204</v>
      </c>
      <c r="B3" s="18" t="s">
        <v>110</v>
      </c>
      <c r="C3" s="18">
        <v>18.600000000000001</v>
      </c>
    </row>
    <row r="4" spans="1:34">
      <c r="A4" s="18" t="s">
        <v>179</v>
      </c>
      <c r="B4" s="18" t="s">
        <v>57</v>
      </c>
      <c r="C4" s="25">
        <v>5.17</v>
      </c>
      <c r="D4" s="25"/>
      <c r="E4" s="25"/>
      <c r="F4" s="25"/>
      <c r="G4" s="25"/>
      <c r="H4" s="25"/>
    </row>
    <row r="5" spans="1:34">
      <c r="A5" s="18" t="s">
        <v>180</v>
      </c>
      <c r="B5" s="28" t="s">
        <v>58</v>
      </c>
      <c r="C5" s="27">
        <v>3730</v>
      </c>
      <c r="D5" s="27"/>
      <c r="E5" s="27"/>
      <c r="F5" s="27"/>
      <c r="G5" s="27"/>
      <c r="H5" s="27"/>
    </row>
    <row r="6" spans="1:34">
      <c r="A6" s="18" t="s">
        <v>115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2256</v>
      </c>
      <c r="B7" s="18">
        <v>33.33</v>
      </c>
      <c r="C7" s="18">
        <f>B7/C4</f>
        <v>6.4468085106382977</v>
      </c>
    </row>
    <row r="8" spans="1:34">
      <c r="A8" s="17" t="s">
        <v>18</v>
      </c>
      <c r="F8" s="18" t="s">
        <v>2232</v>
      </c>
      <c r="N8" s="17"/>
      <c r="X8" s="18"/>
    </row>
    <row r="9" spans="1:34">
      <c r="A9" s="18" t="s">
        <v>171</v>
      </c>
      <c r="C9" s="18">
        <v>0.05</v>
      </c>
      <c r="N9" s="17"/>
      <c r="X9" s="18"/>
    </row>
    <row r="10" spans="1:34">
      <c r="A10" s="18" t="s">
        <v>2051</v>
      </c>
      <c r="B10" s="18" t="s">
        <v>2052</v>
      </c>
      <c r="C10" s="18">
        <v>30</v>
      </c>
      <c r="N10" s="17"/>
      <c r="X10" s="18"/>
    </row>
    <row r="11" spans="1:34">
      <c r="A11" s="18" t="s">
        <v>183</v>
      </c>
      <c r="B11" s="18" t="s">
        <v>61</v>
      </c>
      <c r="C11" s="18">
        <v>1000</v>
      </c>
      <c r="X11" s="18"/>
    </row>
    <row r="12" spans="1:34">
      <c r="A12" s="18" t="s">
        <v>184</v>
      </c>
      <c r="B12" s="18" t="s">
        <v>3</v>
      </c>
      <c r="C12" s="18">
        <f>C13*C11/1000000</f>
        <v>0.6</v>
      </c>
      <c r="X12" s="18"/>
    </row>
    <row r="13" spans="1:34">
      <c r="A13" s="18" t="s">
        <v>127</v>
      </c>
      <c r="C13" s="18">
        <v>600</v>
      </c>
      <c r="X13" s="18"/>
    </row>
    <row r="14" spans="1:34">
      <c r="A14" s="18" t="s">
        <v>185</v>
      </c>
      <c r="B14" s="18" t="s">
        <v>3</v>
      </c>
      <c r="C14" s="18">
        <v>0.04</v>
      </c>
      <c r="X14" s="18"/>
    </row>
    <row r="15" spans="1:34">
      <c r="A15" s="18" t="s">
        <v>186</v>
      </c>
      <c r="B15" s="18" t="s">
        <v>3</v>
      </c>
      <c r="X15" s="18"/>
    </row>
    <row r="16" spans="1:34">
      <c r="A16" s="18" t="s">
        <v>187</v>
      </c>
      <c r="B16" s="18" t="s">
        <v>3</v>
      </c>
      <c r="X16" s="18"/>
    </row>
    <row r="17" spans="1:34" ht="17.25" customHeight="1">
      <c r="A17" s="18" t="s">
        <v>2054</v>
      </c>
      <c r="B17" s="18" t="s">
        <v>64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2055</v>
      </c>
      <c r="B18" s="18" t="s">
        <v>64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2056</v>
      </c>
      <c r="B19" s="18" t="s">
        <v>64</v>
      </c>
      <c r="D19" s="18">
        <f>$N19+(($X19-$N19)/($X$1-$N$1))*(D1-$N$1)</f>
        <v>1450.61922</v>
      </c>
      <c r="E19" s="18">
        <f t="shared" ref="E19:K19" si="0">$N19+(($X19-$N19)/($X$1-$N$1))*(E1-$N$1)</f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>$N19+(($X19-$N19)/($X$1-$N$1))*(L1-$N$1)</f>
        <v>1037.2433639999999</v>
      </c>
      <c r="M19" s="18">
        <f>$N19+(($X19-$N19)/($X$1-$N$1))*(M1-$N$1)</f>
        <v>985.57138199999997</v>
      </c>
      <c r="N19" s="18">
        <f>N17*0.9462</f>
        <v>933.89940000000001</v>
      </c>
      <c r="O19" s="18">
        <f>N19+($X19-$N19)/($X$1-$N$1)</f>
        <v>882.22741800000006</v>
      </c>
      <c r="P19" s="18">
        <f>O19+($X19-$N19)/($X$1-$N$1)</f>
        <v>830.5554360000001</v>
      </c>
      <c r="Q19" s="18">
        <f t="shared" ref="Q19:W19" si="1">P19+($X19-$N19)/($X$1-$N$1)</f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>Y19+($AH19-$X19)/($AH$1-$X$1)</f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2057</v>
      </c>
      <c r="B20" s="18" t="s">
        <v>64</v>
      </c>
      <c r="D20" s="18">
        <f>$N20+(($X20-$N20)/($X$1-$N$1))*(D$1-$N$1)</f>
        <v>2901.1438200000002</v>
      </c>
      <c r="E20" s="18">
        <f t="shared" ref="E20:M22" si="3">$N20+(($X20-$N20)/($X$1-$N$1))*(E$1-$N$1)</f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>$N20+(($X20-$N20)/($X$1-$N$1))*(M$1-$N$1)</f>
        <v>1971.0481440000001</v>
      </c>
      <c r="N20" s="18">
        <f>N18*0.9462</f>
        <v>1867.7041800000002</v>
      </c>
      <c r="O20" s="18">
        <f>N20+($X20-$N20)/($X$1-$N$1)</f>
        <v>1764.3602160000003</v>
      </c>
      <c r="P20" s="18">
        <f>O20+($X20-$N20)/($X$1-$N$1)</f>
        <v>1661.0162520000003</v>
      </c>
      <c r="Q20" s="18">
        <f t="shared" ref="Q20" si="4">P20+($X20-$N20)/($X$1-$N$1)</f>
        <v>1557.6722880000004</v>
      </c>
      <c r="R20" s="18">
        <f t="shared" ref="R20" si="5">Q20+($X20-$N20)/($X$1-$N$1)</f>
        <v>1454.3283240000005</v>
      </c>
      <c r="S20" s="18">
        <f t="shared" ref="S20" si="6">R20+($X20-$N20)/($X$1-$N$1)</f>
        <v>1350.9843600000006</v>
      </c>
      <c r="T20" s="18">
        <f t="shared" ref="T20" si="7">S20+($X20-$N20)/($X$1-$N$1)</f>
        <v>1247.6403960000007</v>
      </c>
      <c r="U20" s="18">
        <f t="shared" ref="U20" si="8">T20+($X20-$N20)/($X$1-$N$1)</f>
        <v>1144.2964320000008</v>
      </c>
      <c r="V20" s="18">
        <f t="shared" ref="V20" si="9">U20+($X20-$N20)/($X$1-$N$1)</f>
        <v>1040.9524680000009</v>
      </c>
      <c r="W20" s="18">
        <f t="shared" ref="W20" si="10">V20+($X20-$N20)/($X$1-$N$1)</f>
        <v>937.60850400000083</v>
      </c>
      <c r="X20">
        <f>X18*0.9462</f>
        <v>834.26454000000012</v>
      </c>
      <c r="Y20" s="18">
        <f t="shared" ref="Y20" si="11">X20+($AH20-$X20)/($AH$1-$X$1)</f>
        <v>806.22863400000006</v>
      </c>
      <c r="Z20" s="18">
        <f>Y20+($AH20-$X20)/($AH$1-$X$1)</f>
        <v>778.19272799999999</v>
      </c>
      <c r="AA20" s="18">
        <f t="shared" ref="AA20" si="12">Z20+($AH20-$X20)/($AH$1-$X$1)</f>
        <v>750.15682199999992</v>
      </c>
      <c r="AB20" s="18">
        <f t="shared" ref="AB20" si="13">AA20+($AH20-$X20)/($AH$1-$X$1)</f>
        <v>722.12091599999985</v>
      </c>
      <c r="AC20" s="18">
        <f t="shared" ref="AC20" si="14">AB20+($AH20-$X20)/($AH$1-$X$1)</f>
        <v>694.08500999999978</v>
      </c>
      <c r="AD20" s="18">
        <f t="shared" ref="AD20" si="15">AC20+($AH20-$X20)/($AH$1-$X$1)</f>
        <v>666.04910399999972</v>
      </c>
      <c r="AE20" s="18">
        <f t="shared" ref="AE20" si="16">AD20+($AH20-$X20)/($AH$1-$X$1)</f>
        <v>638.01319799999965</v>
      </c>
      <c r="AF20" s="18">
        <f t="shared" ref="AF20" si="17">AE20+($AH20-$X20)/($AH$1-$X$1)</f>
        <v>609.97729199999958</v>
      </c>
      <c r="AG20" s="18">
        <f t="shared" ref="AG20" si="18">AF20+($AH20-$X20)/($AH$1-$X$1)</f>
        <v>581.94138599999951</v>
      </c>
      <c r="AH20" s="18">
        <f>AH18*0.9462</f>
        <v>553.90548000000001</v>
      </c>
    </row>
    <row r="21" spans="1:34" ht="19.5" customHeight="1">
      <c r="A21" s="18" t="s">
        <v>2058</v>
      </c>
      <c r="D21" s="18">
        <f>$N21+(($X21-$N21)/($X$1-$N$1))*(D$1-$N$1)</f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P21" si="19">N21+($X21-$N21)/($X$1-$N$1)</f>
        <v>520.67531404794522</v>
      </c>
      <c r="P21" s="18">
        <f t="shared" si="19"/>
        <v>490.1794068630137</v>
      </c>
      <c r="Q21" s="18">
        <f t="shared" ref="Q21:Q22" si="20">P21+($X21-$N21)/($X$1-$N$1)</f>
        <v>459.68349967808217</v>
      </c>
      <c r="R21" s="18">
        <f t="shared" ref="R21:R22" si="21">Q21+($X21-$N21)/($X$1-$N$1)</f>
        <v>429.18759249315065</v>
      </c>
      <c r="S21" s="18">
        <f t="shared" ref="S21:S22" si="22">R21+($X21-$N21)/($X$1-$N$1)</f>
        <v>398.69168530821912</v>
      </c>
      <c r="T21" s="18">
        <f t="shared" ref="T21:T22" si="23">S21+($X21-$N21)/($X$1-$N$1)</f>
        <v>368.1957781232876</v>
      </c>
      <c r="U21" s="18">
        <f t="shared" ref="U21:U22" si="24">T21+($X21-$N21)/($X$1-$N$1)</f>
        <v>337.69987093835607</v>
      </c>
      <c r="V21" s="18">
        <f t="shared" ref="V21:V22" si="25">U21+($X21-$N21)/($X$1-$N$1)</f>
        <v>307.20396375342455</v>
      </c>
      <c r="W21" s="18">
        <f t="shared" ref="W21:W22" si="26">V21+($X21-$N21)/($X$1-$N$1)</f>
        <v>276.70805656849302</v>
      </c>
      <c r="X21">
        <f>X19*$C$4*1000/8760</f>
        <v>246.21214938356167</v>
      </c>
      <c r="Y21" s="18">
        <f t="shared" ref="Y21:Y29" si="27">X21+($AH21-$X21)/($AH$1-$X$1)</f>
        <v>237.93620460273974</v>
      </c>
      <c r="Z21" s="18">
        <f t="shared" ref="Z21:Z22" si="28">Y21+($AH21-$X21)/($AH$1-$X$1)</f>
        <v>229.6602598219178</v>
      </c>
      <c r="AA21" s="18">
        <f t="shared" ref="AA21:AA22" si="29">Z21+($AH21-$X21)/($AH$1-$X$1)</f>
        <v>221.38431504109587</v>
      </c>
      <c r="AB21" s="18">
        <f t="shared" ref="AB21:AB22" si="30">AA21+($AH21-$X21)/($AH$1-$X$1)</f>
        <v>213.10837026027394</v>
      </c>
      <c r="AC21" s="18">
        <f t="shared" ref="AC21:AC22" si="31">AB21+($AH21-$X21)/($AH$1-$X$1)</f>
        <v>204.83242547945201</v>
      </c>
      <c r="AD21" s="18">
        <f t="shared" ref="AD21:AD22" si="32">AC21+($AH21-$X21)/($AH$1-$X$1)</f>
        <v>196.55648069863008</v>
      </c>
      <c r="AE21" s="18">
        <f t="shared" ref="AE21:AE22" si="33">AD21+($AH21-$X21)/($AH$1-$X$1)</f>
        <v>188.28053591780815</v>
      </c>
      <c r="AF21" s="18">
        <f t="shared" ref="AF21:AF22" si="34">AE21+($AH21-$X21)/($AH$1-$X$1)</f>
        <v>180.00459113698622</v>
      </c>
      <c r="AG21" s="18">
        <f t="shared" ref="AG21:AG22" si="35">AF21+($AH21-$X21)/($AH$1-$X$1)</f>
        <v>171.72864635616429</v>
      </c>
      <c r="AH21" s="18">
        <f>AH19*$C$4*1000/8760</f>
        <v>163.45270157534247</v>
      </c>
    </row>
    <row r="22" spans="1:34" ht="19.5" customHeight="1">
      <c r="A22" s="18" t="s">
        <v>2059</v>
      </c>
      <c r="D22" s="18">
        <f t="shared" ref="D22" si="36">$N22+(($X22-$N22)/($X$1-$N$1))*(D$1-$N$1)</f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P22" si="37">N22+($X22-$N22)/($X$1-$N$1)</f>
        <v>1041.2947850136986</v>
      </c>
      <c r="P22" s="18">
        <f t="shared" si="37"/>
        <v>980.30297064383558</v>
      </c>
      <c r="Q22" s="18">
        <f t="shared" si="20"/>
        <v>919.31115627397253</v>
      </c>
      <c r="R22" s="18">
        <f t="shared" si="21"/>
        <v>858.31934190410948</v>
      </c>
      <c r="S22" s="18">
        <f t="shared" si="22"/>
        <v>797.32752753424643</v>
      </c>
      <c r="T22" s="18">
        <f t="shared" si="23"/>
        <v>736.33571316438338</v>
      </c>
      <c r="U22" s="18">
        <f t="shared" si="24"/>
        <v>675.34389879452033</v>
      </c>
      <c r="V22" s="18">
        <f t="shared" si="25"/>
        <v>614.35208442465728</v>
      </c>
      <c r="W22" s="18">
        <f t="shared" si="26"/>
        <v>553.36027005479423</v>
      </c>
      <c r="X22">
        <f>X20*$C$4*1000/8760</f>
        <v>492.36845568493158</v>
      </c>
      <c r="Y22" s="18">
        <f t="shared" si="27"/>
        <v>475.82215043150688</v>
      </c>
      <c r="Z22" s="18">
        <f t="shared" si="28"/>
        <v>459.27584517808225</v>
      </c>
      <c r="AA22" s="18">
        <f t="shared" si="29"/>
        <v>442.72953992465762</v>
      </c>
      <c r="AB22" s="18">
        <f t="shared" si="30"/>
        <v>426.18323467123298</v>
      </c>
      <c r="AC22" s="18">
        <f t="shared" si="31"/>
        <v>409.63692941780835</v>
      </c>
      <c r="AD22" s="18">
        <f t="shared" si="32"/>
        <v>393.09062416438371</v>
      </c>
      <c r="AE22" s="18">
        <f t="shared" si="33"/>
        <v>376.54431891095908</v>
      </c>
      <c r="AF22" s="18">
        <f t="shared" si="34"/>
        <v>359.99801365753444</v>
      </c>
      <c r="AG22" s="18">
        <f t="shared" si="35"/>
        <v>343.45170840410981</v>
      </c>
      <c r="AH22" s="18">
        <f>AH20*$C$4*1000/8760</f>
        <v>326.90540315068495</v>
      </c>
    </row>
    <row r="23" spans="1:34" ht="19.5" customHeight="1">
      <c r="A23" s="18" t="s">
        <v>2247</v>
      </c>
      <c r="B23" s="18" t="s">
        <v>64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2255</v>
      </c>
      <c r="B24" s="18" t="s">
        <v>64</v>
      </c>
      <c r="C24" s="20">
        <v>0.04</v>
      </c>
      <c r="X24" s="18"/>
    </row>
    <row r="25" spans="1:34" ht="19.5" customHeight="1">
      <c r="A25" s="18" t="s">
        <v>2063</v>
      </c>
      <c r="B25" s="18" t="s">
        <v>64</v>
      </c>
      <c r="D25" s="18">
        <f t="shared" ref="D25:AH25" si="38">D21*$C$23</f>
        <v>17.122605861643837</v>
      </c>
      <c r="E25" s="18">
        <f t="shared" si="38"/>
        <v>16.512687717945205</v>
      </c>
      <c r="F25" s="18">
        <f t="shared" si="38"/>
        <v>15.902769574246577</v>
      </c>
      <c r="G25" s="18">
        <f t="shared" si="38"/>
        <v>15.292851430547946</v>
      </c>
      <c r="H25" s="18">
        <f t="shared" si="38"/>
        <v>14.682933286849316</v>
      </c>
      <c r="I25" s="18">
        <f t="shared" si="38"/>
        <v>14.073015143150686</v>
      </c>
      <c r="J25" s="18">
        <f t="shared" si="38"/>
        <v>13.463096999452056</v>
      </c>
      <c r="K25" s="18">
        <f t="shared" si="38"/>
        <v>12.853178855753427</v>
      </c>
      <c r="L25" s="18">
        <f t="shared" si="38"/>
        <v>12.243260712054797</v>
      </c>
      <c r="M25" s="18">
        <f t="shared" si="38"/>
        <v>11.633342568356166</v>
      </c>
      <c r="N25" s="18">
        <f>N21*$C$23</f>
        <v>11.023424424657534</v>
      </c>
      <c r="O25" s="18">
        <f t="shared" si="38"/>
        <v>10.413506280958904</v>
      </c>
      <c r="P25" s="18">
        <f t="shared" si="38"/>
        <v>9.8035881372602738</v>
      </c>
      <c r="Q25" s="18">
        <f t="shared" si="38"/>
        <v>9.1936699935616435</v>
      </c>
      <c r="R25" s="18">
        <f t="shared" si="38"/>
        <v>8.5837518498630132</v>
      </c>
      <c r="S25" s="18">
        <f t="shared" si="38"/>
        <v>7.9738337061643829</v>
      </c>
      <c r="T25" s="18">
        <f t="shared" si="38"/>
        <v>7.3639155624657517</v>
      </c>
      <c r="U25" s="18">
        <f t="shared" si="38"/>
        <v>6.7539974187671215</v>
      </c>
      <c r="V25" s="18">
        <f t="shared" si="38"/>
        <v>6.1440792750684912</v>
      </c>
      <c r="W25" s="18">
        <f t="shared" si="38"/>
        <v>5.5341611313698609</v>
      </c>
      <c r="X25" s="18">
        <f t="shared" si="38"/>
        <v>4.9242429876712333</v>
      </c>
      <c r="Y25" s="18">
        <f t="shared" si="38"/>
        <v>4.7587240920547949</v>
      </c>
      <c r="Z25" s="18">
        <f t="shared" si="38"/>
        <v>4.5932051964383565</v>
      </c>
      <c r="AA25" s="18">
        <f t="shared" si="38"/>
        <v>4.4276863008219172</v>
      </c>
      <c r="AB25" s="18">
        <f t="shared" si="38"/>
        <v>4.2621674052054788</v>
      </c>
      <c r="AC25" s="18">
        <f t="shared" si="38"/>
        <v>4.0966485095890404</v>
      </c>
      <c r="AD25" s="18">
        <f t="shared" si="38"/>
        <v>3.9311296139726015</v>
      </c>
      <c r="AE25" s="18">
        <f t="shared" si="38"/>
        <v>3.7656107183561631</v>
      </c>
      <c r="AF25" s="18">
        <f t="shared" si="38"/>
        <v>3.6000918227397243</v>
      </c>
      <c r="AG25" s="18">
        <f t="shared" si="38"/>
        <v>3.4345729271232859</v>
      </c>
      <c r="AH25" s="18">
        <f t="shared" si="38"/>
        <v>3.2690540315068497</v>
      </c>
    </row>
    <row r="26" spans="1:34" ht="19.5" customHeight="1">
      <c r="A26" s="18" t="s">
        <v>2064</v>
      </c>
      <c r="B26" s="18" t="s">
        <v>64</v>
      </c>
      <c r="D26" s="18">
        <f>D22*$C$23</f>
        <v>34.244094861643838</v>
      </c>
      <c r="E26" s="18">
        <f t="shared" ref="E26:AH26" si="39">E22*$C$23</f>
        <v>33.024258574246581</v>
      </c>
      <c r="F26" s="18">
        <f t="shared" si="39"/>
        <v>31.804422286849313</v>
      </c>
      <c r="G26" s="18">
        <f t="shared" si="39"/>
        <v>30.584585999452056</v>
      </c>
      <c r="H26" s="18">
        <f t="shared" si="39"/>
        <v>29.364749712054795</v>
      </c>
      <c r="I26" s="18">
        <f t="shared" si="39"/>
        <v>28.144913424657535</v>
      </c>
      <c r="J26" s="18">
        <f t="shared" si="39"/>
        <v>26.925077137260274</v>
      </c>
      <c r="K26" s="18">
        <f t="shared" si="39"/>
        <v>25.705240849863014</v>
      </c>
      <c r="L26" s="18">
        <f t="shared" si="39"/>
        <v>24.485404562465757</v>
      </c>
      <c r="M26" s="18">
        <f t="shared" si="39"/>
        <v>23.265568275068496</v>
      </c>
      <c r="N26" s="18">
        <f t="shared" si="39"/>
        <v>22.045731987671235</v>
      </c>
      <c r="O26" s="18">
        <f t="shared" si="39"/>
        <v>20.825895700273971</v>
      </c>
      <c r="P26" s="18">
        <f t="shared" si="39"/>
        <v>19.606059412876711</v>
      </c>
      <c r="Q26" s="18">
        <f t="shared" si="39"/>
        <v>18.38622312547945</v>
      </c>
      <c r="R26" s="18">
        <f t="shared" si="39"/>
        <v>17.16638683808219</v>
      </c>
      <c r="S26" s="18">
        <f t="shared" si="39"/>
        <v>15.946550550684929</v>
      </c>
      <c r="T26" s="18">
        <f t="shared" si="39"/>
        <v>14.726714263287668</v>
      </c>
      <c r="U26" s="18">
        <f t="shared" si="39"/>
        <v>13.506877975890406</v>
      </c>
      <c r="V26" s="18">
        <f t="shared" si="39"/>
        <v>12.287041688493145</v>
      </c>
      <c r="W26" s="18">
        <f t="shared" si="39"/>
        <v>11.067205401095885</v>
      </c>
      <c r="X26" s="18">
        <f t="shared" si="39"/>
        <v>9.8473691136986314</v>
      </c>
      <c r="Y26" s="18">
        <f t="shared" si="39"/>
        <v>9.5164430086301373</v>
      </c>
      <c r="Z26" s="18">
        <f t="shared" si="39"/>
        <v>9.1855169035616449</v>
      </c>
      <c r="AA26" s="18">
        <f t="shared" si="39"/>
        <v>8.8545907984931524</v>
      </c>
      <c r="AB26" s="18">
        <f t="shared" si="39"/>
        <v>8.52366469342466</v>
      </c>
      <c r="AC26" s="18">
        <f t="shared" si="39"/>
        <v>8.1927385883561676</v>
      </c>
      <c r="AD26" s="18">
        <f t="shared" si="39"/>
        <v>7.8618124832876743</v>
      </c>
      <c r="AE26" s="18">
        <f t="shared" si="39"/>
        <v>7.5308863782191819</v>
      </c>
      <c r="AF26" s="18">
        <f t="shared" si="39"/>
        <v>7.1999602731506886</v>
      </c>
      <c r="AG26" s="18">
        <f t="shared" si="39"/>
        <v>6.8690341680821962</v>
      </c>
      <c r="AH26" s="18">
        <f t="shared" si="39"/>
        <v>6.5381080630136994</v>
      </c>
    </row>
    <row r="27" spans="1:34" ht="19.5" customHeight="1">
      <c r="A27" s="18" t="s">
        <v>169</v>
      </c>
      <c r="B27" s="18" t="s">
        <v>64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170</v>
      </c>
      <c r="B28" s="18" t="s">
        <v>64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>
      <c r="A29" s="18" t="s">
        <v>2061</v>
      </c>
      <c r="B29" s="18" t="s">
        <v>64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40">N29+($X29-$N29)/($X$1-$N$1)</f>
        <v>4.2</v>
      </c>
      <c r="P29" s="18">
        <f t="shared" si="40"/>
        <v>4.1000000000000005</v>
      </c>
      <c r="Q29" s="18">
        <f t="shared" si="40"/>
        <v>4.0000000000000009</v>
      </c>
      <c r="R29" s="18">
        <f t="shared" si="40"/>
        <v>3.9000000000000008</v>
      </c>
      <c r="S29" s="18">
        <f t="shared" si="40"/>
        <v>3.8000000000000007</v>
      </c>
      <c r="T29" s="18">
        <f t="shared" si="40"/>
        <v>3.7000000000000006</v>
      </c>
      <c r="U29" s="18">
        <f t="shared" si="40"/>
        <v>3.6000000000000005</v>
      </c>
      <c r="V29" s="18">
        <f t="shared" si="40"/>
        <v>3.5000000000000004</v>
      </c>
      <c r="W29" s="18">
        <f t="shared" si="40"/>
        <v>3.4000000000000004</v>
      </c>
      <c r="X29" s="18">
        <v>3.3</v>
      </c>
      <c r="Y29" s="18">
        <f t="shared" si="27"/>
        <v>3.3</v>
      </c>
      <c r="Z29" s="18">
        <f t="shared" ref="Z29" si="41">Y29+($AH29-$X29)/($AH$1-$X$1)</f>
        <v>3.3</v>
      </c>
      <c r="AA29" s="18">
        <f t="shared" ref="AA29" si="42">Z29+($AH29-$X29)/($AH$1-$X$1)</f>
        <v>3.3</v>
      </c>
      <c r="AB29" s="18">
        <f t="shared" ref="AB29" si="43">AA29+($AH29-$X29)/($AH$1-$X$1)</f>
        <v>3.3</v>
      </c>
      <c r="AC29" s="18">
        <f t="shared" ref="AC29" si="44">AB29+($AH29-$X29)/($AH$1-$X$1)</f>
        <v>3.3</v>
      </c>
      <c r="AD29" s="18">
        <f t="shared" ref="AD29" si="45">AC29+($AH29-$X29)/($AH$1-$X$1)</f>
        <v>3.3</v>
      </c>
      <c r="AE29" s="18">
        <f t="shared" ref="AE29" si="46">AD29+($AH29-$X29)/($AH$1-$X$1)</f>
        <v>3.3</v>
      </c>
      <c r="AF29" s="18">
        <f t="shared" ref="AF29" si="47">AE29+($AH29-$X29)/($AH$1-$X$1)</f>
        <v>3.3</v>
      </c>
      <c r="AG29" s="18">
        <f t="shared" ref="AG29" si="48">AF29+($AH29-$X29)/($AH$1-$X$1)</f>
        <v>3.3</v>
      </c>
      <c r="AH29" s="18">
        <v>3.3</v>
      </c>
    </row>
    <row r="30" spans="1:34">
      <c r="A30" s="18" t="s">
        <v>2062</v>
      </c>
      <c r="B30" s="18" t="s">
        <v>64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143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128</v>
      </c>
      <c r="B32" s="17"/>
      <c r="C32" s="18">
        <v>30</v>
      </c>
      <c r="X32" s="18"/>
    </row>
    <row r="33" spans="1:34" ht="69" customHeight="1">
      <c r="A33" s="18" t="s">
        <v>191</v>
      </c>
      <c r="B33" s="29" t="s">
        <v>66</v>
      </c>
      <c r="C33" s="18">
        <v>34100</v>
      </c>
      <c r="X33" s="18"/>
    </row>
    <row r="34" spans="1:34" ht="32" customHeight="1">
      <c r="A34" s="18" t="s">
        <v>2074</v>
      </c>
      <c r="B34" s="29" t="s">
        <v>2053</v>
      </c>
      <c r="C34" s="18">
        <v>701</v>
      </c>
      <c r="D34" s="18">
        <v>701</v>
      </c>
      <c r="X34" s="18"/>
    </row>
    <row r="35" spans="1:34" ht="32" customHeight="1">
      <c r="A35" s="18" t="s">
        <v>2073</v>
      </c>
      <c r="B35" s="29" t="s">
        <v>2053</v>
      </c>
      <c r="C35" s="18">
        <f>$C$34*0.981</f>
        <v>687.68100000000004</v>
      </c>
      <c r="D35" s="18">
        <f t="shared" ref="D35:AH35" si="49">$C$34*0.981</f>
        <v>687.68100000000004</v>
      </c>
      <c r="E35" s="18">
        <f t="shared" si="49"/>
        <v>687.68100000000004</v>
      </c>
      <c r="F35" s="18">
        <f t="shared" si="49"/>
        <v>687.68100000000004</v>
      </c>
      <c r="G35" s="18">
        <f t="shared" si="49"/>
        <v>687.68100000000004</v>
      </c>
      <c r="H35" s="18">
        <f t="shared" si="49"/>
        <v>687.68100000000004</v>
      </c>
      <c r="I35" s="18">
        <f t="shared" si="49"/>
        <v>687.68100000000004</v>
      </c>
      <c r="J35" s="18">
        <f t="shared" si="49"/>
        <v>687.68100000000004</v>
      </c>
      <c r="K35" s="18">
        <f t="shared" si="49"/>
        <v>687.68100000000004</v>
      </c>
      <c r="L35" s="18">
        <f t="shared" si="49"/>
        <v>687.68100000000004</v>
      </c>
      <c r="M35" s="18">
        <f t="shared" si="49"/>
        <v>687.68100000000004</v>
      </c>
      <c r="N35" s="18">
        <f t="shared" si="49"/>
        <v>687.68100000000004</v>
      </c>
      <c r="O35" s="18">
        <f t="shared" si="49"/>
        <v>687.68100000000004</v>
      </c>
      <c r="P35" s="18">
        <f t="shared" si="49"/>
        <v>687.68100000000004</v>
      </c>
      <c r="Q35" s="18">
        <f t="shared" si="49"/>
        <v>687.68100000000004</v>
      </c>
      <c r="R35" s="18">
        <f t="shared" si="49"/>
        <v>687.68100000000004</v>
      </c>
      <c r="S35" s="18">
        <f t="shared" si="49"/>
        <v>687.68100000000004</v>
      </c>
      <c r="T35" s="18">
        <f t="shared" si="49"/>
        <v>687.68100000000004</v>
      </c>
      <c r="U35" s="18">
        <f t="shared" si="49"/>
        <v>687.68100000000004</v>
      </c>
      <c r="V35" s="18">
        <f t="shared" si="49"/>
        <v>687.68100000000004</v>
      </c>
      <c r="W35" s="18">
        <f t="shared" si="49"/>
        <v>687.68100000000004</v>
      </c>
      <c r="X35" s="18">
        <f t="shared" si="49"/>
        <v>687.68100000000004</v>
      </c>
      <c r="Y35" s="18">
        <f t="shared" si="49"/>
        <v>687.68100000000004</v>
      </c>
      <c r="Z35" s="18">
        <f t="shared" si="49"/>
        <v>687.68100000000004</v>
      </c>
      <c r="AA35" s="18">
        <f t="shared" si="49"/>
        <v>687.68100000000004</v>
      </c>
      <c r="AB35" s="18">
        <f t="shared" si="49"/>
        <v>687.68100000000004</v>
      </c>
      <c r="AC35" s="18">
        <f t="shared" si="49"/>
        <v>687.68100000000004</v>
      </c>
      <c r="AD35" s="18">
        <f t="shared" si="49"/>
        <v>687.68100000000004</v>
      </c>
      <c r="AE35" s="18">
        <f t="shared" si="49"/>
        <v>687.68100000000004</v>
      </c>
      <c r="AF35" s="18">
        <f t="shared" si="49"/>
        <v>687.68100000000004</v>
      </c>
      <c r="AG35" s="18">
        <f t="shared" si="49"/>
        <v>687.68100000000004</v>
      </c>
      <c r="AH35" s="18">
        <f t="shared" si="49"/>
        <v>687.68100000000004</v>
      </c>
    </row>
    <row r="36" spans="1:34" ht="19" customHeight="1">
      <c r="A36" s="18" t="s">
        <v>2075</v>
      </c>
      <c r="B36" s="29" t="s">
        <v>2053</v>
      </c>
      <c r="C36" s="18">
        <f>C35*$C$41</f>
        <v>27.507240000000003</v>
      </c>
      <c r="D36" s="18">
        <f t="shared" ref="D36:R36" si="50">D35*$C$41</f>
        <v>27.507240000000003</v>
      </c>
      <c r="E36" s="18">
        <f t="shared" si="50"/>
        <v>27.507240000000003</v>
      </c>
      <c r="F36" s="18">
        <f t="shared" si="50"/>
        <v>27.507240000000003</v>
      </c>
      <c r="G36" s="18">
        <f t="shared" si="50"/>
        <v>27.507240000000003</v>
      </c>
      <c r="H36" s="18">
        <f t="shared" si="50"/>
        <v>27.507240000000003</v>
      </c>
      <c r="I36" s="18">
        <f t="shared" si="50"/>
        <v>27.507240000000003</v>
      </c>
      <c r="J36" s="18">
        <f t="shared" si="50"/>
        <v>27.507240000000003</v>
      </c>
      <c r="K36" s="18">
        <f t="shared" si="50"/>
        <v>27.507240000000003</v>
      </c>
      <c r="L36" s="18">
        <f t="shared" si="50"/>
        <v>27.507240000000003</v>
      </c>
      <c r="M36" s="18">
        <f t="shared" si="50"/>
        <v>27.507240000000003</v>
      </c>
      <c r="N36" s="18">
        <f t="shared" si="50"/>
        <v>27.507240000000003</v>
      </c>
      <c r="O36" s="18">
        <f t="shared" si="50"/>
        <v>27.507240000000003</v>
      </c>
      <c r="P36" s="18">
        <f t="shared" si="50"/>
        <v>27.507240000000003</v>
      </c>
      <c r="Q36" s="18">
        <f t="shared" si="50"/>
        <v>27.507240000000003</v>
      </c>
      <c r="R36" s="18">
        <f t="shared" si="50"/>
        <v>27.507240000000003</v>
      </c>
      <c r="S36" s="18">
        <f t="shared" ref="S36" si="51">S35*$C$41</f>
        <v>27.507240000000003</v>
      </c>
      <c r="T36" s="18">
        <f t="shared" ref="T36" si="52">T35*$C$41</f>
        <v>27.507240000000003</v>
      </c>
      <c r="U36" s="18">
        <f t="shared" ref="U36" si="53">U35*$C$41</f>
        <v>27.507240000000003</v>
      </c>
      <c r="V36" s="18">
        <f t="shared" ref="V36" si="54">V35*$C$41</f>
        <v>27.507240000000003</v>
      </c>
      <c r="W36" s="18">
        <f t="shared" ref="W36" si="55">W35*$C$41</f>
        <v>27.507240000000003</v>
      </c>
      <c r="X36" s="18">
        <f t="shared" ref="X36" si="56">X35*$C$41</f>
        <v>27.507240000000003</v>
      </c>
      <c r="Y36" s="18">
        <f t="shared" ref="Y36" si="57">Y35*$C$41</f>
        <v>27.507240000000003</v>
      </c>
      <c r="Z36" s="18">
        <f t="shared" ref="Z36" si="58">Z35*$C$41</f>
        <v>27.507240000000003</v>
      </c>
      <c r="AA36" s="18">
        <f t="shared" ref="AA36" si="59">AA35*$C$41</f>
        <v>27.507240000000003</v>
      </c>
      <c r="AB36" s="18">
        <f t="shared" ref="AB36" si="60">AB35*$C$41</f>
        <v>27.507240000000003</v>
      </c>
      <c r="AC36" s="18">
        <f t="shared" ref="AC36" si="61">AC35*$C$41</f>
        <v>27.507240000000003</v>
      </c>
      <c r="AD36" s="18">
        <f t="shared" ref="AD36" si="62">AD35*$C$41</f>
        <v>27.507240000000003</v>
      </c>
      <c r="AE36" s="18">
        <f t="shared" ref="AE36" si="63">AE35*$C$41</f>
        <v>27.507240000000003</v>
      </c>
      <c r="AF36" s="18">
        <f t="shared" ref="AF36:AG36" si="64">AF35*$C$41</f>
        <v>27.507240000000003</v>
      </c>
      <c r="AG36" s="18">
        <f t="shared" si="64"/>
        <v>27.507240000000003</v>
      </c>
      <c r="AH36" s="18">
        <f t="shared" ref="AH36" si="65">AH35*$C$41</f>
        <v>27.507240000000003</v>
      </c>
    </row>
    <row r="37" spans="1:34">
      <c r="A37" s="18" t="s">
        <v>175</v>
      </c>
      <c r="B37" s="18" t="s">
        <v>21</v>
      </c>
      <c r="C37" s="18">
        <v>7</v>
      </c>
      <c r="X37" s="18"/>
    </row>
    <row r="38" spans="1:34">
      <c r="A38" s="18" t="s">
        <v>129</v>
      </c>
      <c r="C38" s="18">
        <f>365/C37*C33</f>
        <v>1778071.4285714286</v>
      </c>
      <c r="X38" s="18"/>
    </row>
    <row r="39" spans="1:34" ht="27" customHeight="1">
      <c r="A39" s="18" t="s">
        <v>205</v>
      </c>
      <c r="B39" s="29" t="s">
        <v>66</v>
      </c>
      <c r="C39" s="18">
        <f>68*0.89</f>
        <v>60.52</v>
      </c>
      <c r="X39" s="18"/>
    </row>
    <row r="40" spans="1:34">
      <c r="A40" s="18" t="s">
        <v>206</v>
      </c>
      <c r="C40" s="18">
        <f>C39*1000000/C33</f>
        <v>1774.7800586510264</v>
      </c>
      <c r="X40" s="18"/>
    </row>
    <row r="41" spans="1:34">
      <c r="A41" s="18" t="s">
        <v>195</v>
      </c>
      <c r="B41" s="18" t="s">
        <v>3</v>
      </c>
      <c r="C41" s="18">
        <v>0.04</v>
      </c>
      <c r="X41" s="18"/>
    </row>
    <row r="42" spans="1:34">
      <c r="A42" s="18" t="s">
        <v>177</v>
      </c>
      <c r="B42" s="18" t="s">
        <v>3</v>
      </c>
      <c r="C42" s="18" t="s">
        <v>2072</v>
      </c>
      <c r="X42" s="18"/>
    </row>
    <row r="43" spans="1:34">
      <c r="A43" s="18" t="s">
        <v>211</v>
      </c>
      <c r="B43" s="18" t="s">
        <v>64</v>
      </c>
      <c r="C43" s="18">
        <f>0.04/100</f>
        <v>4.0000000000000002E-4</v>
      </c>
      <c r="F43" s="18" t="s">
        <v>2232</v>
      </c>
      <c r="X43" s="18"/>
    </row>
    <row r="44" spans="1:34">
      <c r="A44" s="18" t="s">
        <v>2254</v>
      </c>
      <c r="B44" s="18" t="s">
        <v>2248</v>
      </c>
      <c r="C44" s="18">
        <v>3.78E-2</v>
      </c>
      <c r="X44" s="18"/>
    </row>
    <row r="45" spans="1:34">
      <c r="A45" s="17" t="s">
        <v>51</v>
      </c>
      <c r="B45" s="17" t="s">
        <v>16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197</v>
      </c>
      <c r="B46" s="18" t="s">
        <v>3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130</v>
      </c>
      <c r="B47" s="18" t="s">
        <v>3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131</v>
      </c>
      <c r="B48" s="18" t="s">
        <v>62</v>
      </c>
      <c r="C48" s="19">
        <v>85</v>
      </c>
      <c r="D48" s="19"/>
      <c r="E48" s="19"/>
      <c r="F48" s="19"/>
      <c r="G48" s="19"/>
      <c r="H48" s="19"/>
      <c r="X48" s="18"/>
      <c r="AH48" s="18" t="s">
        <v>63</v>
      </c>
    </row>
    <row r="49" spans="1:34">
      <c r="A49" s="18" t="s">
        <v>132</v>
      </c>
      <c r="B49" s="18" t="s">
        <v>3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213</v>
      </c>
      <c r="B50" s="18" t="s">
        <v>3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214</v>
      </c>
      <c r="B51" s="23" t="s">
        <v>2076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198</v>
      </c>
      <c r="B52" s="18" t="s">
        <v>64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>
      <c r="A53" s="18" t="s">
        <v>217</v>
      </c>
      <c r="B53" s="18" t="s">
        <v>2253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>N53+($AH53-$N53)/($AH$1-$N$1)</f>
        <v>2450</v>
      </c>
      <c r="P53" s="22">
        <f t="shared" ref="P53:AG53" si="66">O53+($AH53-$N53)/($AH$1-$N$1)</f>
        <v>2400</v>
      </c>
      <c r="Q53" s="22">
        <f t="shared" si="66"/>
        <v>2350</v>
      </c>
      <c r="R53" s="22">
        <f t="shared" si="66"/>
        <v>2300</v>
      </c>
      <c r="S53" s="22">
        <f t="shared" si="66"/>
        <v>2250</v>
      </c>
      <c r="T53" s="22">
        <f t="shared" si="66"/>
        <v>2200</v>
      </c>
      <c r="U53" s="22">
        <f t="shared" si="66"/>
        <v>2150</v>
      </c>
      <c r="V53" s="22">
        <f t="shared" si="66"/>
        <v>2100</v>
      </c>
      <c r="W53" s="22">
        <f t="shared" si="66"/>
        <v>2050</v>
      </c>
      <c r="X53" s="22">
        <f t="shared" si="66"/>
        <v>2000</v>
      </c>
      <c r="Y53" s="22">
        <f t="shared" si="66"/>
        <v>1950</v>
      </c>
      <c r="Z53" s="22">
        <f t="shared" si="66"/>
        <v>1900</v>
      </c>
      <c r="AA53" s="22">
        <f t="shared" si="66"/>
        <v>1850</v>
      </c>
      <c r="AB53" s="22">
        <f t="shared" si="66"/>
        <v>1800</v>
      </c>
      <c r="AC53" s="22">
        <f t="shared" si="66"/>
        <v>1750</v>
      </c>
      <c r="AD53" s="22">
        <f t="shared" si="66"/>
        <v>1700</v>
      </c>
      <c r="AE53" s="22">
        <f t="shared" si="66"/>
        <v>1650</v>
      </c>
      <c r="AF53" s="22">
        <f t="shared" si="66"/>
        <v>1600</v>
      </c>
      <c r="AG53" s="22">
        <f t="shared" si="66"/>
        <v>1550</v>
      </c>
      <c r="AH53" s="18">
        <v>1500</v>
      </c>
    </row>
    <row r="54" spans="1:34">
      <c r="A54" s="18" t="s">
        <v>2252</v>
      </c>
      <c r="B54" s="18" t="s">
        <v>3</v>
      </c>
      <c r="C54" s="18">
        <f t="shared" ref="C54:AH54" si="67">C53/$C$3/$C$47</f>
        <v>2.5360113613308987E-3</v>
      </c>
      <c r="D54" s="18">
        <f t="shared" si="67"/>
        <v>2.5360113613308987E-3</v>
      </c>
      <c r="E54" s="18">
        <f t="shared" si="67"/>
        <v>2.5360113613308987E-3</v>
      </c>
      <c r="F54" s="18">
        <f t="shared" si="67"/>
        <v>2.5360113613308987E-3</v>
      </c>
      <c r="G54" s="18">
        <f t="shared" si="67"/>
        <v>2.5360113613308987E-3</v>
      </c>
      <c r="H54" s="18">
        <f t="shared" si="67"/>
        <v>2.5360113613308987E-3</v>
      </c>
      <c r="I54" s="18">
        <f t="shared" si="67"/>
        <v>2.5360113613308987E-3</v>
      </c>
      <c r="J54" s="18">
        <f t="shared" si="67"/>
        <v>2.5360113613308987E-3</v>
      </c>
      <c r="K54" s="18">
        <f t="shared" si="67"/>
        <v>2.5360113613308987E-3</v>
      </c>
      <c r="L54" s="18">
        <f t="shared" si="67"/>
        <v>2.5360113613308987E-3</v>
      </c>
      <c r="M54" s="18">
        <f t="shared" si="67"/>
        <v>2.5360113613308987E-3</v>
      </c>
      <c r="N54" s="18">
        <f t="shared" si="67"/>
        <v>2.5360113613308987E-3</v>
      </c>
      <c r="O54" s="18">
        <f t="shared" si="67"/>
        <v>2.4852911341042808E-3</v>
      </c>
      <c r="P54" s="18">
        <f t="shared" si="67"/>
        <v>2.4345709068776629E-3</v>
      </c>
      <c r="Q54" s="18">
        <f t="shared" si="67"/>
        <v>2.3838506796510445E-3</v>
      </c>
      <c r="R54" s="18">
        <f t="shared" si="67"/>
        <v>2.3331304524244266E-3</v>
      </c>
      <c r="S54" s="18">
        <f t="shared" si="67"/>
        <v>2.2824102251978087E-3</v>
      </c>
      <c r="T54" s="18">
        <f t="shared" si="67"/>
        <v>2.2316899979711907E-3</v>
      </c>
      <c r="U54" s="18">
        <f t="shared" si="67"/>
        <v>2.1809697707445728E-3</v>
      </c>
      <c r="V54" s="18">
        <f t="shared" si="67"/>
        <v>2.1302495435179549E-3</v>
      </c>
      <c r="W54" s="18">
        <f t="shared" si="67"/>
        <v>2.079529316291337E-3</v>
      </c>
      <c r="X54" s="18">
        <f t="shared" si="67"/>
        <v>2.0288090890647186E-3</v>
      </c>
      <c r="Y54" s="18">
        <f t="shared" si="67"/>
        <v>1.9780888618381007E-3</v>
      </c>
      <c r="Z54" s="18">
        <f t="shared" si="67"/>
        <v>1.927368634611483E-3</v>
      </c>
      <c r="AA54" s="18">
        <f t="shared" si="67"/>
        <v>1.8766484073848648E-3</v>
      </c>
      <c r="AB54" s="18">
        <f t="shared" si="67"/>
        <v>1.8259281801582469E-3</v>
      </c>
      <c r="AC54" s="18">
        <f t="shared" si="67"/>
        <v>1.775207952931629E-3</v>
      </c>
      <c r="AD54" s="18">
        <f t="shared" si="67"/>
        <v>1.7244877257050111E-3</v>
      </c>
      <c r="AE54" s="18">
        <f t="shared" si="67"/>
        <v>1.6737674984783932E-3</v>
      </c>
      <c r="AF54" s="18">
        <f t="shared" si="67"/>
        <v>1.623047271251775E-3</v>
      </c>
      <c r="AG54" s="18">
        <f t="shared" si="67"/>
        <v>1.5723270440251571E-3</v>
      </c>
      <c r="AH54" s="18">
        <f t="shared" si="67"/>
        <v>1.5216068167985392E-3</v>
      </c>
    </row>
    <row r="55" spans="1:34">
      <c r="A55" s="18" t="s">
        <v>215</v>
      </c>
      <c r="B55" s="18" t="s">
        <v>110</v>
      </c>
      <c r="C55" s="18">
        <v>2.5000000000000001E-2</v>
      </c>
      <c r="O55" s="22"/>
      <c r="X55" s="18"/>
    </row>
    <row r="56" spans="1:34">
      <c r="A56" s="18" t="s">
        <v>159</v>
      </c>
      <c r="B56" s="18" t="s">
        <v>110</v>
      </c>
      <c r="O56" s="22"/>
      <c r="X56" s="18"/>
      <c r="AH56" s="34"/>
    </row>
    <row r="57" spans="1:34">
      <c r="A57" s="18" t="s">
        <v>199</v>
      </c>
      <c r="B57" s="18" t="s">
        <v>3</v>
      </c>
      <c r="N57" s="18" t="s">
        <v>23</v>
      </c>
      <c r="O57" s="22"/>
      <c r="X57" s="18"/>
    </row>
    <row r="58" spans="1:34">
      <c r="O58" s="22"/>
    </row>
    <row r="59" spans="1:34">
      <c r="A59" s="18" t="s">
        <v>134</v>
      </c>
      <c r="B59" s="18" t="s">
        <v>27</v>
      </c>
      <c r="N59" s="22">
        <v>279</v>
      </c>
      <c r="O59" s="22"/>
      <c r="X59" s="18"/>
    </row>
    <row r="60" spans="1:34">
      <c r="A60" s="18" t="s">
        <v>200</v>
      </c>
      <c r="B60" s="18" t="s">
        <v>27</v>
      </c>
      <c r="N60" s="22"/>
      <c r="O60" s="22"/>
      <c r="X60" s="18"/>
    </row>
    <row r="61" spans="1:34">
      <c r="A61" s="18" t="s">
        <v>154</v>
      </c>
      <c r="B61" s="18" t="s">
        <v>27</v>
      </c>
      <c r="N61" s="22">
        <v>155</v>
      </c>
      <c r="O61" s="22"/>
      <c r="X61" s="18"/>
    </row>
    <row r="62" spans="1:34">
      <c r="A62" s="18" t="s">
        <v>200</v>
      </c>
      <c r="B62" s="18" t="s">
        <v>27</v>
      </c>
      <c r="N62" s="22"/>
      <c r="O62" s="22"/>
      <c r="X62" s="18"/>
    </row>
    <row r="63" spans="1:34">
      <c r="A63" s="18" t="s">
        <v>155</v>
      </c>
      <c r="B63" s="18" t="s">
        <v>67</v>
      </c>
      <c r="N63" s="22">
        <v>2723</v>
      </c>
      <c r="O63" s="22"/>
      <c r="X63" s="18">
        <v>900</v>
      </c>
      <c r="AH63" s="18">
        <v>900</v>
      </c>
    </row>
    <row r="64" spans="1:34">
      <c r="A64" s="18" t="s">
        <v>160</v>
      </c>
      <c r="B64" s="18" t="s">
        <v>67</v>
      </c>
      <c r="N64" s="22">
        <v>5294</v>
      </c>
      <c r="O64" s="22"/>
      <c r="X64" s="18">
        <v>1750</v>
      </c>
      <c r="AH64" s="18">
        <v>1750</v>
      </c>
    </row>
    <row r="65" spans="1:34" ht="17" customHeight="1">
      <c r="A65" s="18" t="s">
        <v>2049</v>
      </c>
      <c r="B65" s="18" t="s">
        <v>67</v>
      </c>
      <c r="D65" s="18">
        <f t="shared" ref="D65:L66" si="68">$N65+(($X65-$N65)/($X$1-$N$1))*(D$1-$N$1)</f>
        <v>4301.4252000000006</v>
      </c>
      <c r="E65" s="18">
        <f t="shared" si="68"/>
        <v>4128.9329400000006</v>
      </c>
      <c r="F65" s="18">
        <f t="shared" si="68"/>
        <v>3956.4406800000006</v>
      </c>
      <c r="G65" s="18">
        <f t="shared" si="68"/>
        <v>3783.9484200000006</v>
      </c>
      <c r="H65" s="18">
        <f t="shared" si="68"/>
        <v>3611.4561600000006</v>
      </c>
      <c r="I65" s="18">
        <f t="shared" si="68"/>
        <v>3438.9639000000006</v>
      </c>
      <c r="J65" s="18">
        <f t="shared" si="68"/>
        <v>3266.4716400000007</v>
      </c>
      <c r="K65" s="18">
        <f t="shared" si="68"/>
        <v>3093.9793800000007</v>
      </c>
      <c r="L65" s="18">
        <f t="shared" si="68"/>
        <v>2921.4871200000002</v>
      </c>
      <c r="M65" s="18">
        <f>$N65+(($X65-$N65)/($X$1-$N$1))*(M$1-$N$1)</f>
        <v>2748.9948600000002</v>
      </c>
      <c r="N65" s="22">
        <f>N63*'General Assumptions'!$B$4</f>
        <v>2576.5026000000003</v>
      </c>
      <c r="O65" s="22">
        <f>N65+($X65-$N65)/($X$1-$N$1)</f>
        <v>2404.0103400000003</v>
      </c>
      <c r="P65" s="22">
        <f t="shared" ref="P65:W65" si="69">O65+($X65-$N65)/($X$1-$N$1)</f>
        <v>2231.5180800000003</v>
      </c>
      <c r="Q65" s="22">
        <f t="shared" si="69"/>
        <v>2059.0258200000003</v>
      </c>
      <c r="R65" s="22">
        <f t="shared" si="69"/>
        <v>1886.5335600000003</v>
      </c>
      <c r="S65" s="22">
        <f t="shared" si="69"/>
        <v>1714.0413000000003</v>
      </c>
      <c r="T65" s="22">
        <f t="shared" si="69"/>
        <v>1541.5490400000003</v>
      </c>
      <c r="U65" s="22">
        <f t="shared" si="69"/>
        <v>1369.0567800000003</v>
      </c>
      <c r="V65" s="22">
        <f t="shared" si="69"/>
        <v>1196.5645200000004</v>
      </c>
      <c r="W65" s="22">
        <f t="shared" si="69"/>
        <v>1024.0722600000004</v>
      </c>
      <c r="X65" s="22">
        <f>X63*'General Assumptions'!$B$4</f>
        <v>851.58</v>
      </c>
      <c r="Y65" s="22">
        <f>X65+($AH65-$X65)/($AH$1-$X$1)</f>
        <v>851.58</v>
      </c>
      <c r="Z65" s="22">
        <f t="shared" ref="Z65:AG66" si="70">Y65+($AH65-$X65)/($AH$1-$X$1)</f>
        <v>851.58</v>
      </c>
      <c r="AA65" s="22">
        <f t="shared" si="70"/>
        <v>851.58</v>
      </c>
      <c r="AB65" s="22">
        <f t="shared" si="70"/>
        <v>851.58</v>
      </c>
      <c r="AC65" s="22">
        <f t="shared" si="70"/>
        <v>851.58</v>
      </c>
      <c r="AD65" s="22">
        <f t="shared" si="70"/>
        <v>851.58</v>
      </c>
      <c r="AE65" s="22">
        <f t="shared" si="70"/>
        <v>851.58</v>
      </c>
      <c r="AF65" s="22">
        <f t="shared" si="70"/>
        <v>851.58</v>
      </c>
      <c r="AG65" s="22">
        <f t="shared" si="70"/>
        <v>851.58</v>
      </c>
      <c r="AH65" s="22">
        <f>AH63*'General Assumptions'!$B$4</f>
        <v>851.58</v>
      </c>
    </row>
    <row r="66" spans="1:34" ht="17" customHeight="1">
      <c r="A66" s="18" t="s">
        <v>2050</v>
      </c>
      <c r="B66" s="18" t="s">
        <v>67</v>
      </c>
      <c r="D66" s="18">
        <f t="shared" si="68"/>
        <v>8362.5156000000006</v>
      </c>
      <c r="E66" s="18">
        <f t="shared" si="68"/>
        <v>8027.1823199999999</v>
      </c>
      <c r="F66" s="18">
        <f t="shared" si="68"/>
        <v>7691.849040000001</v>
      </c>
      <c r="G66" s="18">
        <f t="shared" si="68"/>
        <v>7356.5157600000002</v>
      </c>
      <c r="H66" s="18">
        <f t="shared" si="68"/>
        <v>7021.1824800000004</v>
      </c>
      <c r="I66" s="18">
        <f t="shared" si="68"/>
        <v>6685.8492000000006</v>
      </c>
      <c r="J66" s="18">
        <f t="shared" si="68"/>
        <v>6350.5159200000007</v>
      </c>
      <c r="K66" s="18">
        <f t="shared" si="68"/>
        <v>6015.1826400000009</v>
      </c>
      <c r="L66" s="18">
        <f t="shared" si="68"/>
        <v>5679.8493600000002</v>
      </c>
      <c r="M66" s="18">
        <f>$N66+(($X66-$N66)/($X$1-$N$1))*(M$1-$N$1)</f>
        <v>5344.5160800000003</v>
      </c>
      <c r="N66" s="22">
        <f>N64*'General Assumptions'!$B$4</f>
        <v>5009.1828000000005</v>
      </c>
      <c r="O66" s="22">
        <f>N66+($X66-$N66)/($X$1-$N$1)</f>
        <v>4673.8495200000007</v>
      </c>
      <c r="P66" s="22">
        <f t="shared" ref="P66:W66" si="71">O66+($X66-$N66)/($X$1-$N$1)</f>
        <v>4338.5162400000008</v>
      </c>
      <c r="Q66" s="22">
        <f t="shared" si="71"/>
        <v>4003.182960000001</v>
      </c>
      <c r="R66" s="22">
        <f t="shared" si="71"/>
        <v>3667.8496800000012</v>
      </c>
      <c r="S66" s="22">
        <f t="shared" si="71"/>
        <v>3332.5164000000013</v>
      </c>
      <c r="T66" s="22">
        <f t="shared" si="71"/>
        <v>2997.1831200000015</v>
      </c>
      <c r="U66" s="22">
        <f t="shared" si="71"/>
        <v>2661.8498400000017</v>
      </c>
      <c r="V66" s="22">
        <f t="shared" si="71"/>
        <v>2326.5165600000018</v>
      </c>
      <c r="W66" s="22">
        <f t="shared" si="71"/>
        <v>1991.1832800000018</v>
      </c>
      <c r="X66" s="22">
        <f>X64*'General Assumptions'!$B$4</f>
        <v>1655.8500000000001</v>
      </c>
      <c r="Y66" s="22">
        <f>X66+($AH66-$X66)/($AH$1-$X$1)</f>
        <v>1655.8500000000001</v>
      </c>
      <c r="Z66" s="22">
        <f t="shared" si="70"/>
        <v>1655.8500000000001</v>
      </c>
      <c r="AA66" s="22">
        <f t="shared" si="70"/>
        <v>1655.8500000000001</v>
      </c>
      <c r="AB66" s="22">
        <f t="shared" si="70"/>
        <v>1655.8500000000001</v>
      </c>
      <c r="AC66" s="22">
        <f t="shared" si="70"/>
        <v>1655.8500000000001</v>
      </c>
      <c r="AD66" s="22">
        <f t="shared" si="70"/>
        <v>1655.8500000000001</v>
      </c>
      <c r="AE66" s="22">
        <f t="shared" si="70"/>
        <v>1655.8500000000001</v>
      </c>
      <c r="AF66" s="22">
        <f t="shared" si="70"/>
        <v>1655.8500000000001</v>
      </c>
      <c r="AG66" s="22">
        <f t="shared" si="70"/>
        <v>1655.8500000000001</v>
      </c>
      <c r="AH66" s="22">
        <f>AH64*'General Assumptions'!$B$4</f>
        <v>1655.8500000000001</v>
      </c>
    </row>
    <row r="67" spans="1:34" ht="17" customHeight="1">
      <c r="A67" s="18" t="s">
        <v>212</v>
      </c>
      <c r="D67" s="18">
        <f>D65*$C$52</f>
        <v>107.53563000000003</v>
      </c>
      <c r="E67" s="18">
        <f t="shared" ref="E67:AH67" si="72">E65*$C$52</f>
        <v>103.22332350000002</v>
      </c>
      <c r="F67" s="18">
        <f t="shared" si="72"/>
        <v>98.911017000000015</v>
      </c>
      <c r="G67" s="18">
        <f t="shared" si="72"/>
        <v>94.598710500000024</v>
      </c>
      <c r="H67" s="18">
        <f t="shared" si="72"/>
        <v>90.286404000000019</v>
      </c>
      <c r="I67" s="18">
        <f t="shared" si="72"/>
        <v>85.974097500000028</v>
      </c>
      <c r="J67" s="18">
        <f t="shared" si="72"/>
        <v>81.661791000000022</v>
      </c>
      <c r="K67" s="18">
        <f t="shared" si="72"/>
        <v>77.349484500000017</v>
      </c>
      <c r="L67" s="18">
        <f t="shared" si="72"/>
        <v>73.037178000000011</v>
      </c>
      <c r="M67" s="18">
        <f t="shared" si="72"/>
        <v>68.724871500000006</v>
      </c>
      <c r="N67" s="18">
        <f t="shared" si="72"/>
        <v>64.412565000000015</v>
      </c>
      <c r="O67" s="18">
        <f t="shared" si="72"/>
        <v>60.10025850000001</v>
      </c>
      <c r="P67" s="18">
        <f t="shared" si="72"/>
        <v>55.787952000000011</v>
      </c>
      <c r="Q67" s="18">
        <f t="shared" si="72"/>
        <v>51.475645500000013</v>
      </c>
      <c r="R67" s="18">
        <f t="shared" si="72"/>
        <v>47.163339000000008</v>
      </c>
      <c r="S67" s="18">
        <f t="shared" si="72"/>
        <v>42.851032500000009</v>
      </c>
      <c r="T67" s="18">
        <f t="shared" si="72"/>
        <v>38.538726000000011</v>
      </c>
      <c r="U67" s="18">
        <f t="shared" si="72"/>
        <v>34.226419500000013</v>
      </c>
      <c r="V67" s="18">
        <f t="shared" si="72"/>
        <v>29.914113000000011</v>
      </c>
      <c r="W67" s="18">
        <f t="shared" si="72"/>
        <v>25.601806500000009</v>
      </c>
      <c r="X67" s="18">
        <f t="shared" si="72"/>
        <v>21.289500000000004</v>
      </c>
      <c r="Y67" s="18">
        <f t="shared" si="72"/>
        <v>21.289500000000004</v>
      </c>
      <c r="Z67" s="18">
        <f t="shared" si="72"/>
        <v>21.289500000000004</v>
      </c>
      <c r="AA67" s="18">
        <f t="shared" si="72"/>
        <v>21.289500000000004</v>
      </c>
      <c r="AB67" s="18">
        <f t="shared" si="72"/>
        <v>21.289500000000004</v>
      </c>
      <c r="AC67" s="18">
        <f t="shared" si="72"/>
        <v>21.289500000000004</v>
      </c>
      <c r="AD67" s="18">
        <f t="shared" si="72"/>
        <v>21.289500000000004</v>
      </c>
      <c r="AE67" s="18">
        <f t="shared" si="72"/>
        <v>21.289500000000004</v>
      </c>
      <c r="AF67" s="18">
        <f t="shared" si="72"/>
        <v>21.289500000000004</v>
      </c>
      <c r="AG67" s="18">
        <f t="shared" si="72"/>
        <v>21.289500000000004</v>
      </c>
      <c r="AH67" s="18">
        <f t="shared" si="72"/>
        <v>21.289500000000004</v>
      </c>
    </row>
    <row r="68" spans="1:34" ht="17" customHeight="1">
      <c r="A68" s="18" t="s">
        <v>2078</v>
      </c>
      <c r="D68" s="18">
        <f>D66*$C$52</f>
        <v>209.06289000000004</v>
      </c>
      <c r="E68" s="18">
        <f t="shared" ref="E68:AH68" si="73">E66*$C$52</f>
        <v>200.67955800000001</v>
      </c>
      <c r="F68" s="18">
        <f t="shared" si="73"/>
        <v>192.29622600000005</v>
      </c>
      <c r="G68" s="18">
        <f t="shared" si="73"/>
        <v>183.91289400000002</v>
      </c>
      <c r="H68" s="18">
        <f t="shared" si="73"/>
        <v>175.52956200000003</v>
      </c>
      <c r="I68" s="18">
        <f t="shared" si="73"/>
        <v>167.14623000000003</v>
      </c>
      <c r="J68" s="18">
        <f t="shared" si="73"/>
        <v>158.76289800000004</v>
      </c>
      <c r="K68" s="18">
        <f t="shared" si="73"/>
        <v>150.37956600000004</v>
      </c>
      <c r="L68" s="18">
        <f t="shared" si="73"/>
        <v>141.99623400000002</v>
      </c>
      <c r="M68" s="18">
        <f t="shared" si="73"/>
        <v>133.61290200000002</v>
      </c>
      <c r="N68" s="18">
        <f t="shared" si="73"/>
        <v>125.22957000000002</v>
      </c>
      <c r="O68" s="18">
        <f t="shared" si="73"/>
        <v>116.84623800000003</v>
      </c>
      <c r="P68" s="18">
        <f t="shared" si="73"/>
        <v>108.46290600000003</v>
      </c>
      <c r="Q68" s="18">
        <f t="shared" si="73"/>
        <v>100.07957400000004</v>
      </c>
      <c r="R68" s="18">
        <f t="shared" si="73"/>
        <v>91.696242000000041</v>
      </c>
      <c r="S68" s="18">
        <f t="shared" si="73"/>
        <v>83.312910000000045</v>
      </c>
      <c r="T68" s="18">
        <f t="shared" si="73"/>
        <v>74.929578000000035</v>
      </c>
      <c r="U68" s="18">
        <f t="shared" si="73"/>
        <v>66.546246000000039</v>
      </c>
      <c r="V68" s="18">
        <f t="shared" si="73"/>
        <v>58.16291400000005</v>
      </c>
      <c r="W68" s="18">
        <f t="shared" si="73"/>
        <v>49.779582000000048</v>
      </c>
      <c r="X68" s="18">
        <f t="shared" si="73"/>
        <v>41.396250000000009</v>
      </c>
      <c r="Y68" s="18">
        <f t="shared" si="73"/>
        <v>41.396250000000009</v>
      </c>
      <c r="Z68" s="18">
        <f t="shared" si="73"/>
        <v>41.396250000000009</v>
      </c>
      <c r="AA68" s="18">
        <f t="shared" si="73"/>
        <v>41.396250000000009</v>
      </c>
      <c r="AB68" s="18">
        <f t="shared" si="73"/>
        <v>41.396250000000009</v>
      </c>
      <c r="AC68" s="18">
        <f t="shared" si="73"/>
        <v>41.396250000000009</v>
      </c>
      <c r="AD68" s="18">
        <f t="shared" si="73"/>
        <v>41.396250000000009</v>
      </c>
      <c r="AE68" s="18">
        <f t="shared" si="73"/>
        <v>41.396250000000009</v>
      </c>
      <c r="AF68" s="18">
        <f t="shared" si="73"/>
        <v>41.396250000000009</v>
      </c>
      <c r="AG68" s="18">
        <f t="shared" si="73"/>
        <v>41.396250000000009</v>
      </c>
      <c r="AH68" s="18">
        <f t="shared" si="73"/>
        <v>41.396250000000009</v>
      </c>
    </row>
    <row r="69" spans="1:34">
      <c r="A69" s="59"/>
      <c r="B69" s="18" t="s">
        <v>67</v>
      </c>
      <c r="N69" s="22">
        <v>47</v>
      </c>
      <c r="X69" s="18">
        <v>50</v>
      </c>
      <c r="AH69" s="18">
        <v>52</v>
      </c>
    </row>
    <row r="70" spans="1:34">
      <c r="B70" s="18" t="s">
        <v>67</v>
      </c>
      <c r="N70" s="18">
        <v>47</v>
      </c>
      <c r="X70" s="18">
        <v>50</v>
      </c>
      <c r="AH70" s="18">
        <v>52</v>
      </c>
    </row>
    <row r="71" spans="1:34">
      <c r="A71" s="17" t="s">
        <v>52</v>
      </c>
      <c r="B71" s="17"/>
      <c r="C71" s="17"/>
      <c r="D71" s="17"/>
      <c r="E71" s="17"/>
      <c r="F71" s="17"/>
      <c r="G71" s="17"/>
      <c r="H71" s="17"/>
      <c r="N71" s="17"/>
      <c r="X71" s="18"/>
    </row>
    <row r="72" spans="1:34">
      <c r="A72" s="18" t="s">
        <v>135</v>
      </c>
      <c r="B72" s="18" t="s">
        <v>3</v>
      </c>
      <c r="C72" s="18">
        <v>30</v>
      </c>
      <c r="X72" s="18"/>
    </row>
    <row r="73" spans="1:34">
      <c r="A73" s="18" t="s">
        <v>136</v>
      </c>
      <c r="B73" s="18" t="s">
        <v>3</v>
      </c>
      <c r="X73" s="18"/>
    </row>
    <row r="74" spans="1:34">
      <c r="A74" s="18" t="s">
        <v>137</v>
      </c>
      <c r="B74" s="18" t="s">
        <v>3</v>
      </c>
      <c r="C74" s="18">
        <v>56700</v>
      </c>
      <c r="X74" s="18"/>
    </row>
    <row r="75" spans="1:34" ht="68">
      <c r="A75" s="18" t="s">
        <v>2060</v>
      </c>
      <c r="B75" s="29" t="s">
        <v>2053</v>
      </c>
      <c r="C75" s="18">
        <v>701</v>
      </c>
      <c r="X75" s="18"/>
    </row>
    <row r="76" spans="1:34" ht="32" customHeight="1">
      <c r="A76" s="18" t="s">
        <v>2081</v>
      </c>
      <c r="B76" s="29" t="s">
        <v>2053</v>
      </c>
      <c r="C76" s="18">
        <f>$C$34*0.981</f>
        <v>687.68100000000004</v>
      </c>
      <c r="D76" s="18">
        <f t="shared" ref="D76:AH76" si="74">$C$34*0.981</f>
        <v>687.68100000000004</v>
      </c>
      <c r="E76" s="18">
        <f t="shared" si="74"/>
        <v>687.68100000000004</v>
      </c>
      <c r="F76" s="18">
        <f t="shared" si="74"/>
        <v>687.68100000000004</v>
      </c>
      <c r="G76" s="18">
        <f t="shared" si="74"/>
        <v>687.68100000000004</v>
      </c>
      <c r="H76" s="18">
        <f t="shared" si="74"/>
        <v>687.68100000000004</v>
      </c>
      <c r="I76" s="18">
        <f t="shared" si="74"/>
        <v>687.68100000000004</v>
      </c>
      <c r="J76" s="18">
        <f t="shared" si="74"/>
        <v>687.68100000000004</v>
      </c>
      <c r="K76" s="18">
        <f t="shared" si="74"/>
        <v>687.68100000000004</v>
      </c>
      <c r="L76" s="18">
        <f t="shared" si="74"/>
        <v>687.68100000000004</v>
      </c>
      <c r="M76" s="18">
        <f t="shared" si="74"/>
        <v>687.68100000000004</v>
      </c>
      <c r="N76" s="18">
        <f t="shared" si="74"/>
        <v>687.68100000000004</v>
      </c>
      <c r="O76" s="18">
        <f t="shared" si="74"/>
        <v>687.68100000000004</v>
      </c>
      <c r="P76" s="18">
        <f t="shared" si="74"/>
        <v>687.68100000000004</v>
      </c>
      <c r="Q76" s="18">
        <f t="shared" si="74"/>
        <v>687.68100000000004</v>
      </c>
      <c r="R76" s="18">
        <f t="shared" si="74"/>
        <v>687.68100000000004</v>
      </c>
      <c r="S76" s="18">
        <f t="shared" si="74"/>
        <v>687.68100000000004</v>
      </c>
      <c r="T76" s="18">
        <f t="shared" si="74"/>
        <v>687.68100000000004</v>
      </c>
      <c r="U76" s="18">
        <f t="shared" si="74"/>
        <v>687.68100000000004</v>
      </c>
      <c r="V76" s="18">
        <f t="shared" si="74"/>
        <v>687.68100000000004</v>
      </c>
      <c r="W76" s="18">
        <f t="shared" si="74"/>
        <v>687.68100000000004</v>
      </c>
      <c r="X76" s="18">
        <f t="shared" si="74"/>
        <v>687.68100000000004</v>
      </c>
      <c r="Y76" s="18">
        <f t="shared" si="74"/>
        <v>687.68100000000004</v>
      </c>
      <c r="Z76" s="18">
        <f t="shared" si="74"/>
        <v>687.68100000000004</v>
      </c>
      <c r="AA76" s="18">
        <f t="shared" si="74"/>
        <v>687.68100000000004</v>
      </c>
      <c r="AB76" s="18">
        <f t="shared" si="74"/>
        <v>687.68100000000004</v>
      </c>
      <c r="AC76" s="18">
        <f t="shared" si="74"/>
        <v>687.68100000000004</v>
      </c>
      <c r="AD76" s="18">
        <f t="shared" si="74"/>
        <v>687.68100000000004</v>
      </c>
      <c r="AE76" s="18">
        <f t="shared" si="74"/>
        <v>687.68100000000004</v>
      </c>
      <c r="AF76" s="18">
        <f t="shared" si="74"/>
        <v>687.68100000000004</v>
      </c>
      <c r="AG76" s="18">
        <f t="shared" si="74"/>
        <v>687.68100000000004</v>
      </c>
      <c r="AH76" s="18">
        <f t="shared" si="74"/>
        <v>687.68100000000004</v>
      </c>
    </row>
    <row r="77" spans="1:34" ht="68">
      <c r="A77" s="18" t="s">
        <v>2080</v>
      </c>
      <c r="B77" s="29" t="s">
        <v>2053</v>
      </c>
      <c r="C77" s="18">
        <f>C76*$C$41</f>
        <v>27.507240000000003</v>
      </c>
      <c r="D77" s="18">
        <f t="shared" ref="D77" si="75">D76*$C$41</f>
        <v>27.507240000000003</v>
      </c>
      <c r="E77" s="18">
        <f t="shared" ref="E77" si="76">E76*$C$41</f>
        <v>27.507240000000003</v>
      </c>
      <c r="F77" s="18">
        <f t="shared" ref="F77" si="77">F76*$C$41</f>
        <v>27.507240000000003</v>
      </c>
      <c r="G77" s="18">
        <f t="shared" ref="G77" si="78">G76*$C$41</f>
        <v>27.507240000000003</v>
      </c>
      <c r="H77" s="18">
        <f t="shared" ref="H77" si="79">H76*$C$41</f>
        <v>27.507240000000003</v>
      </c>
      <c r="I77" s="18">
        <f t="shared" ref="I77" si="80">I76*$C$41</f>
        <v>27.507240000000003</v>
      </c>
      <c r="J77" s="18">
        <f t="shared" ref="J77" si="81">J76*$C$41</f>
        <v>27.507240000000003</v>
      </c>
      <c r="K77" s="18">
        <f t="shared" ref="K77" si="82">K76*$C$41</f>
        <v>27.507240000000003</v>
      </c>
      <c r="L77" s="18">
        <f t="shared" ref="L77" si="83">L76*$C$41</f>
        <v>27.507240000000003</v>
      </c>
      <c r="M77" s="18">
        <f t="shared" ref="M77" si="84">M76*$C$41</f>
        <v>27.507240000000003</v>
      </c>
      <c r="N77" s="18">
        <f t="shared" ref="N77" si="85">N76*$C$41</f>
        <v>27.507240000000003</v>
      </c>
      <c r="O77" s="18">
        <f t="shared" ref="O77" si="86">O76*$C$41</f>
        <v>27.507240000000003</v>
      </c>
      <c r="P77" s="18">
        <f t="shared" ref="P77" si="87">P76*$C$41</f>
        <v>27.507240000000003</v>
      </c>
      <c r="Q77" s="18">
        <f t="shared" ref="Q77" si="88">Q76*$C$41</f>
        <v>27.507240000000003</v>
      </c>
      <c r="R77" s="18">
        <f t="shared" ref="R77" si="89">R76*$C$41</f>
        <v>27.507240000000003</v>
      </c>
      <c r="S77" s="18">
        <f t="shared" ref="S77" si="90">S76*$C$41</f>
        <v>27.507240000000003</v>
      </c>
      <c r="T77" s="18">
        <f t="shared" ref="T77" si="91">T76*$C$41</f>
        <v>27.507240000000003</v>
      </c>
      <c r="U77" s="18">
        <f t="shared" ref="U77" si="92">U76*$C$41</f>
        <v>27.507240000000003</v>
      </c>
      <c r="V77" s="18">
        <f t="shared" ref="V77" si="93">V76*$C$41</f>
        <v>27.507240000000003</v>
      </c>
      <c r="W77" s="18">
        <f t="shared" ref="W77" si="94">W76*$C$41</f>
        <v>27.507240000000003</v>
      </c>
      <c r="X77" s="18">
        <f t="shared" ref="X77" si="95">X76*$C$41</f>
        <v>27.507240000000003</v>
      </c>
      <c r="Y77" s="18">
        <f t="shared" ref="Y77" si="96">Y76*$C$41</f>
        <v>27.507240000000003</v>
      </c>
      <c r="Z77" s="18">
        <f t="shared" ref="Z77" si="97">Z76*$C$41</f>
        <v>27.507240000000003</v>
      </c>
      <c r="AA77" s="18">
        <f t="shared" ref="AA77" si="98">AA76*$C$41</f>
        <v>27.507240000000003</v>
      </c>
      <c r="AB77" s="18">
        <f t="shared" ref="AB77" si="99">AB76*$C$41</f>
        <v>27.507240000000003</v>
      </c>
      <c r="AC77" s="18">
        <f t="shared" ref="AC77" si="100">AC76*$C$41</f>
        <v>27.507240000000003</v>
      </c>
      <c r="AD77" s="18">
        <f t="shared" ref="AD77" si="101">AD76*$C$41</f>
        <v>27.507240000000003</v>
      </c>
      <c r="AE77" s="18">
        <f t="shared" ref="AE77" si="102">AE76*$C$41</f>
        <v>27.507240000000003</v>
      </c>
      <c r="AF77" s="18">
        <f t="shared" ref="AF77" si="103">AF76*$C$41</f>
        <v>27.507240000000003</v>
      </c>
      <c r="AG77" s="18">
        <f t="shared" ref="AG77" si="104">AG76*$C$41</f>
        <v>27.507240000000003</v>
      </c>
      <c r="AH77" s="18">
        <f t="shared" ref="AH77" si="105">AH76*$C$41</f>
        <v>27.507240000000003</v>
      </c>
    </row>
    <row r="78" spans="1:34">
      <c r="A78" s="18" t="s">
        <v>201</v>
      </c>
      <c r="B78" s="18" t="s">
        <v>3</v>
      </c>
      <c r="C78" s="18">
        <v>7</v>
      </c>
      <c r="X78" s="18"/>
    </row>
    <row r="79" spans="1:34">
      <c r="A79" s="18" t="s">
        <v>138</v>
      </c>
      <c r="B79" s="18" t="s">
        <v>3</v>
      </c>
      <c r="X79" s="18"/>
    </row>
    <row r="80" spans="1:34">
      <c r="A80" s="18" t="s">
        <v>139</v>
      </c>
      <c r="B80" s="18" t="s">
        <v>3</v>
      </c>
      <c r="C80" s="18">
        <v>97</v>
      </c>
      <c r="X80" s="18"/>
    </row>
    <row r="81" spans="1:24">
      <c r="A81" s="18" t="s">
        <v>140</v>
      </c>
      <c r="B81" s="18" t="s">
        <v>3</v>
      </c>
      <c r="C81" s="18">
        <f>C80/C74*1000</f>
        <v>1.7107583774250441</v>
      </c>
      <c r="X81" s="18"/>
    </row>
    <row r="82" spans="1:24">
      <c r="A82" s="18" t="s">
        <v>141</v>
      </c>
      <c r="B82" s="18" t="s">
        <v>3</v>
      </c>
      <c r="X82" s="18"/>
    </row>
    <row r="83" spans="1:24">
      <c r="A83" s="18" t="s">
        <v>202</v>
      </c>
      <c r="B83" s="18" t="s">
        <v>3</v>
      </c>
      <c r="C83" s="18" t="s">
        <v>2079</v>
      </c>
      <c r="X83" s="18"/>
    </row>
    <row r="84" spans="1:24">
      <c r="A84" s="18" t="s">
        <v>142</v>
      </c>
      <c r="B84" s="18" t="s">
        <v>3</v>
      </c>
      <c r="X84" s="18"/>
    </row>
    <row r="85" spans="1:24">
      <c r="A85" s="18" t="s">
        <v>203</v>
      </c>
      <c r="B85" s="18" t="s">
        <v>67</v>
      </c>
      <c r="C85" s="18">
        <f>0.04/100</f>
        <v>4.0000000000000002E-4</v>
      </c>
      <c r="X85" s="18"/>
    </row>
    <row r="86" spans="1:24">
      <c r="A86" s="18" t="s">
        <v>2275</v>
      </c>
      <c r="B86" s="18" t="s">
        <v>2248</v>
      </c>
      <c r="C86" s="18">
        <v>3.78E-2</v>
      </c>
      <c r="D86" s="17"/>
      <c r="E86" s="17"/>
      <c r="F86" s="17"/>
      <c r="G86" s="17"/>
      <c r="H86" s="17"/>
      <c r="X86" s="18"/>
    </row>
    <row r="87" spans="1:24">
      <c r="A87" s="17" t="s">
        <v>54</v>
      </c>
      <c r="B87" s="17" t="s">
        <v>16</v>
      </c>
      <c r="C87" s="17" t="s">
        <v>56</v>
      </c>
      <c r="D87" s="17"/>
      <c r="E87" s="17"/>
      <c r="F87" s="17"/>
      <c r="G87" s="17"/>
      <c r="H87" s="17"/>
      <c r="X87" s="18"/>
    </row>
    <row r="88" spans="1:24">
      <c r="A88" s="18" t="s">
        <v>2084</v>
      </c>
      <c r="B88" s="17"/>
      <c r="C88" s="18">
        <v>25</v>
      </c>
      <c r="X88" s="18"/>
    </row>
    <row r="89" spans="1:24">
      <c r="A89" s="18" t="s">
        <v>207</v>
      </c>
      <c r="B89" s="18" t="s">
        <v>3</v>
      </c>
      <c r="C89" s="18" t="s">
        <v>28</v>
      </c>
      <c r="X89" s="18"/>
    </row>
    <row r="90" spans="1:24">
      <c r="A90" s="18" t="s">
        <v>208</v>
      </c>
      <c r="B90" s="18" t="s">
        <v>3</v>
      </c>
      <c r="C90" s="18" t="s">
        <v>29</v>
      </c>
      <c r="X90" s="18"/>
    </row>
    <row r="91" spans="1:24">
      <c r="A91" s="18" t="s">
        <v>2087</v>
      </c>
      <c r="B91" s="18" t="s">
        <v>3</v>
      </c>
      <c r="C91" s="20">
        <v>0.04</v>
      </c>
      <c r="X91" s="18"/>
    </row>
    <row r="92" spans="1:24">
      <c r="A92" s="18" t="s">
        <v>2088</v>
      </c>
      <c r="B92" s="18" t="s">
        <v>67</v>
      </c>
      <c r="C92" s="20">
        <v>0.03</v>
      </c>
      <c r="X92" s="18"/>
    </row>
    <row r="93" spans="1:24">
      <c r="A93" s="18" t="s">
        <v>2089</v>
      </c>
      <c r="B93" s="18" t="s">
        <v>3</v>
      </c>
      <c r="C93" s="18" t="s">
        <v>30</v>
      </c>
      <c r="X93" s="18"/>
    </row>
    <row r="94" spans="1:24">
      <c r="A94" s="18" t="s">
        <v>2090</v>
      </c>
      <c r="B94" s="18" t="s">
        <v>3</v>
      </c>
      <c r="C94" s="18" t="s">
        <v>23</v>
      </c>
      <c r="X94" s="18"/>
    </row>
    <row r="95" spans="1:24">
      <c r="A95" s="18" t="s">
        <v>209</v>
      </c>
      <c r="B95" s="18" t="s">
        <v>3</v>
      </c>
      <c r="C95" s="18" t="s">
        <v>19</v>
      </c>
      <c r="X95" s="18"/>
    </row>
    <row r="96" spans="1:24">
      <c r="A96" s="18" t="s">
        <v>2091</v>
      </c>
      <c r="B96" s="18" t="s">
        <v>3</v>
      </c>
      <c r="C96" s="18" t="s">
        <v>31</v>
      </c>
      <c r="X96" s="18"/>
    </row>
    <row r="97" spans="1:34">
      <c r="A97" s="18" t="s">
        <v>2092</v>
      </c>
      <c r="B97" s="18" t="s">
        <v>3</v>
      </c>
      <c r="C97" s="18" t="s">
        <v>32</v>
      </c>
      <c r="X97" s="18"/>
    </row>
    <row r="98" spans="1:34">
      <c r="A98" s="18" t="s">
        <v>144</v>
      </c>
      <c r="B98" s="18" t="s">
        <v>5</v>
      </c>
      <c r="N98" s="18">
        <v>783.4</v>
      </c>
      <c r="X98">
        <v>310.8</v>
      </c>
      <c r="AH98" s="18">
        <v>199.1</v>
      </c>
    </row>
    <row r="99" spans="1:34">
      <c r="A99" s="18" t="s">
        <v>167</v>
      </c>
      <c r="B99" s="18" t="s">
        <v>64</v>
      </c>
      <c r="N99" s="18">
        <v>1524.7</v>
      </c>
      <c r="X99">
        <v>604.9</v>
      </c>
      <c r="AH99" s="18">
        <v>354</v>
      </c>
    </row>
    <row r="100" spans="1:34">
      <c r="A100" s="18" t="s">
        <v>165</v>
      </c>
      <c r="B100" s="18" t="s">
        <v>64</v>
      </c>
      <c r="N100" s="18">
        <v>235</v>
      </c>
    </row>
    <row r="101" spans="1:34">
      <c r="A101" s="18" t="s">
        <v>2083</v>
      </c>
      <c r="B101" s="18" t="s">
        <v>64</v>
      </c>
      <c r="D101" s="18">
        <f t="shared" ref="D101:M109" si="106">$N101+(($X101-$N101)/($X$1-$N$1))*(D$1-$N$1)</f>
        <v>701.38911232876717</v>
      </c>
      <c r="E101" s="18">
        <f t="shared" si="106"/>
        <v>674.99767168493156</v>
      </c>
      <c r="F101" s="18">
        <f t="shared" si="106"/>
        <v>648.60623104109595</v>
      </c>
      <c r="G101" s="18">
        <f t="shared" si="106"/>
        <v>622.21479039726034</v>
      </c>
      <c r="H101" s="18">
        <f t="shared" si="106"/>
        <v>595.82334975342474</v>
      </c>
      <c r="I101" s="18">
        <f t="shared" si="106"/>
        <v>569.43190910958901</v>
      </c>
      <c r="J101" s="18">
        <f t="shared" si="106"/>
        <v>543.04046846575341</v>
      </c>
      <c r="K101" s="18">
        <f t="shared" si="106"/>
        <v>516.6490278219178</v>
      </c>
      <c r="L101" s="18">
        <f t="shared" si="106"/>
        <v>490.25758717808219</v>
      </c>
      <c r="M101" s="18">
        <f>$N101+(($X101-$N101)/($X$1-$N$1))*(M$1-$N$1)</f>
        <v>463.86614653424658</v>
      </c>
      <c r="N101" s="18">
        <f>N98*$C$4*1000*'General Assumptions'!$B$4/8760</f>
        <v>437.47470589041097</v>
      </c>
      <c r="O101" s="18">
        <f>N101+($X101-$N101)/($X$1-$N$1)</f>
        <v>411.08326524657537</v>
      </c>
      <c r="P101" s="18">
        <f t="shared" ref="P101:W102" si="107">O101+($X101-$N101)/($X$1-$N$1)</f>
        <v>384.69182460273976</v>
      </c>
      <c r="Q101" s="18">
        <f t="shared" si="107"/>
        <v>358.30038395890415</v>
      </c>
      <c r="R101" s="18">
        <f t="shared" si="107"/>
        <v>331.90894331506854</v>
      </c>
      <c r="S101" s="18">
        <f t="shared" si="107"/>
        <v>305.51750267123293</v>
      </c>
      <c r="T101" s="18">
        <f t="shared" si="107"/>
        <v>279.12606202739732</v>
      </c>
      <c r="U101" s="18">
        <f t="shared" si="107"/>
        <v>252.73462138356172</v>
      </c>
      <c r="V101" s="18">
        <f t="shared" si="107"/>
        <v>226.34318073972611</v>
      </c>
      <c r="W101" s="18">
        <f t="shared" si="107"/>
        <v>199.9517400958905</v>
      </c>
      <c r="X101">
        <f>X98*$C$4*1000*'General Assumptions'!$B$4/8760</f>
        <v>173.56029945205481</v>
      </c>
      <c r="Y101" s="18">
        <f>X101+($AH101-$X101)/($AH$1-$X$1)</f>
        <v>167.32262717123288</v>
      </c>
      <c r="Z101" s="18">
        <f t="shared" ref="Z101:AG102" si="108">Y101+($AH101-$X101)/($AH$1-$X$1)</f>
        <v>161.08495489041096</v>
      </c>
      <c r="AA101" s="18">
        <f t="shared" si="108"/>
        <v>154.84728260958903</v>
      </c>
      <c r="AB101" s="18">
        <f t="shared" si="108"/>
        <v>148.6096103287671</v>
      </c>
      <c r="AC101" s="18">
        <f t="shared" si="108"/>
        <v>142.37193804794518</v>
      </c>
      <c r="AD101" s="18">
        <f t="shared" si="108"/>
        <v>136.13426576712325</v>
      </c>
      <c r="AE101" s="18">
        <f t="shared" si="108"/>
        <v>129.89659348630133</v>
      </c>
      <c r="AF101" s="18">
        <f t="shared" si="108"/>
        <v>123.6589212054794</v>
      </c>
      <c r="AG101" s="18">
        <f t="shared" si="108"/>
        <v>117.42124892465748</v>
      </c>
      <c r="AH101" s="18">
        <f>AH98*$C$4*1000*'General Assumptions'!$B$4/8760</f>
        <v>111.18357664383562</v>
      </c>
    </row>
    <row r="102" spans="1:34">
      <c r="A102" s="18" t="s">
        <v>2082</v>
      </c>
      <c r="B102" s="18" t="s">
        <v>64</v>
      </c>
      <c r="D102" s="18">
        <f t="shared" si="106"/>
        <v>1365.0841441780824</v>
      </c>
      <c r="E102" s="18">
        <f t="shared" si="106"/>
        <v>1313.7196771780823</v>
      </c>
      <c r="F102" s="18">
        <f t="shared" si="106"/>
        <v>1262.3552101780824</v>
      </c>
      <c r="G102" s="18">
        <f t="shared" si="106"/>
        <v>1210.9907431780823</v>
      </c>
      <c r="H102" s="18">
        <f t="shared" si="106"/>
        <v>1159.6262761780822</v>
      </c>
      <c r="I102" s="18">
        <f t="shared" si="106"/>
        <v>1108.2618091780823</v>
      </c>
      <c r="J102" s="18">
        <f t="shared" si="106"/>
        <v>1056.8973421780822</v>
      </c>
      <c r="K102" s="18">
        <f t="shared" si="106"/>
        <v>1005.5328751780823</v>
      </c>
      <c r="L102" s="18">
        <f t="shared" si="106"/>
        <v>954.16840817808225</v>
      </c>
      <c r="M102" s="18">
        <f>$N102+(($X102-$N102)/($X$1-$N$1))*(M$1-$N$1)</f>
        <v>902.80394117808225</v>
      </c>
      <c r="N102" s="18">
        <f>N99*$C$4*1000*'General Assumptions'!$B$4/8760</f>
        <v>851.43947417808226</v>
      </c>
      <c r="O102" s="18">
        <f>N102+($X102-$N102)/($X$1-$N$1)</f>
        <v>800.07500717808227</v>
      </c>
      <c r="P102" s="18">
        <f t="shared" si="107"/>
        <v>748.71054017808228</v>
      </c>
      <c r="Q102" s="18">
        <f t="shared" si="107"/>
        <v>697.34607317808229</v>
      </c>
      <c r="R102" s="18">
        <f t="shared" si="107"/>
        <v>645.9816061780823</v>
      </c>
      <c r="S102" s="18">
        <f t="shared" si="107"/>
        <v>594.61713917808231</v>
      </c>
      <c r="T102" s="18">
        <f t="shared" si="107"/>
        <v>543.25267217808232</v>
      </c>
      <c r="U102" s="18">
        <f t="shared" si="107"/>
        <v>491.88820517808233</v>
      </c>
      <c r="V102" s="18">
        <f t="shared" si="107"/>
        <v>440.52373817808234</v>
      </c>
      <c r="W102" s="18">
        <f t="shared" si="107"/>
        <v>389.15927117808235</v>
      </c>
      <c r="X102">
        <f>X99*$C$4*1000*'General Assumptions'!$B$4/8760</f>
        <v>337.79480417808213</v>
      </c>
      <c r="Y102" s="18">
        <f>X102+($AH102-$X102)/($AH$1-$X$1)</f>
        <v>323.78377485616431</v>
      </c>
      <c r="Z102" s="18">
        <f t="shared" si="108"/>
        <v>309.7727455342465</v>
      </c>
      <c r="AA102" s="18">
        <f t="shared" si="108"/>
        <v>295.76171621232868</v>
      </c>
      <c r="AB102" s="18">
        <f t="shared" si="108"/>
        <v>281.75068689041086</v>
      </c>
      <c r="AC102" s="18">
        <f t="shared" si="108"/>
        <v>267.73965756849304</v>
      </c>
      <c r="AD102" s="18">
        <f t="shared" si="108"/>
        <v>253.72862824657525</v>
      </c>
      <c r="AE102" s="18">
        <f t="shared" si="108"/>
        <v>239.71759892465747</v>
      </c>
      <c r="AF102" s="18">
        <f t="shared" si="108"/>
        <v>225.70656960273968</v>
      </c>
      <c r="AG102" s="18">
        <f t="shared" si="108"/>
        <v>211.69554028082189</v>
      </c>
      <c r="AH102" s="18">
        <f>AH99*$C$4*1000*'General Assumptions'!$B$4/8760</f>
        <v>197.68451095890413</v>
      </c>
    </row>
    <row r="103" spans="1:34">
      <c r="A103" s="18" t="s">
        <v>2093</v>
      </c>
      <c r="B103" s="18" t="s">
        <v>64</v>
      </c>
      <c r="D103" s="18">
        <f t="shared" ref="D103:AH103" si="109">D101*$C$92</f>
        <v>21.041673369863016</v>
      </c>
      <c r="E103" s="18">
        <f t="shared" si="109"/>
        <v>20.249930150547947</v>
      </c>
      <c r="F103" s="18">
        <f t="shared" si="109"/>
        <v>19.458186931232877</v>
      </c>
      <c r="G103" s="18">
        <f t="shared" si="109"/>
        <v>18.666443711917811</v>
      </c>
      <c r="H103" s="18">
        <f t="shared" si="109"/>
        <v>17.874700492602742</v>
      </c>
      <c r="I103" s="18">
        <f t="shared" si="109"/>
        <v>17.082957273287668</v>
      </c>
      <c r="J103" s="18">
        <f t="shared" si="109"/>
        <v>16.291214053972602</v>
      </c>
      <c r="K103" s="18">
        <f t="shared" si="109"/>
        <v>15.499470834657533</v>
      </c>
      <c r="L103" s="18">
        <f t="shared" si="109"/>
        <v>14.707727615342465</v>
      </c>
      <c r="M103" s="18">
        <f t="shared" si="109"/>
        <v>13.915984396027397</v>
      </c>
      <c r="N103" s="18">
        <f t="shared" si="109"/>
        <v>13.124241176712328</v>
      </c>
      <c r="O103" s="18">
        <f t="shared" si="109"/>
        <v>12.33249795739726</v>
      </c>
      <c r="P103" s="18">
        <f t="shared" si="109"/>
        <v>11.540754738082192</v>
      </c>
      <c r="Q103" s="18">
        <f t="shared" si="109"/>
        <v>10.749011518767125</v>
      </c>
      <c r="R103" s="18">
        <f t="shared" si="109"/>
        <v>9.9572682994520552</v>
      </c>
      <c r="S103" s="18">
        <f t="shared" si="109"/>
        <v>9.1655250801369874</v>
      </c>
      <c r="T103" s="18">
        <f t="shared" si="109"/>
        <v>8.3737818608219197</v>
      </c>
      <c r="U103" s="18">
        <f t="shared" si="109"/>
        <v>7.582038641506851</v>
      </c>
      <c r="V103" s="18">
        <f t="shared" si="109"/>
        <v>6.7902954221917833</v>
      </c>
      <c r="W103" s="18">
        <f t="shared" si="109"/>
        <v>5.9985522028767146</v>
      </c>
      <c r="X103" s="18">
        <f t="shared" si="109"/>
        <v>5.2068089835616442</v>
      </c>
      <c r="Y103" s="18">
        <f t="shared" si="109"/>
        <v>5.0196788151369862</v>
      </c>
      <c r="Z103" s="18">
        <f t="shared" si="109"/>
        <v>4.8325486467123282</v>
      </c>
      <c r="AA103" s="18">
        <f t="shared" si="109"/>
        <v>4.6454184782876711</v>
      </c>
      <c r="AB103" s="18">
        <f t="shared" si="109"/>
        <v>4.4582883098630131</v>
      </c>
      <c r="AC103" s="18">
        <f t="shared" si="109"/>
        <v>4.271158141438355</v>
      </c>
      <c r="AD103" s="18">
        <f t="shared" si="109"/>
        <v>4.084027973013697</v>
      </c>
      <c r="AE103" s="18">
        <f t="shared" si="109"/>
        <v>3.8968978045890399</v>
      </c>
      <c r="AF103" s="18">
        <f t="shared" si="109"/>
        <v>3.7097676361643819</v>
      </c>
      <c r="AG103" s="18">
        <f t="shared" si="109"/>
        <v>3.5226374677397243</v>
      </c>
      <c r="AH103" s="18">
        <f t="shared" si="109"/>
        <v>3.3355072993150685</v>
      </c>
    </row>
    <row r="104" spans="1:34">
      <c r="A104" s="18" t="s">
        <v>2094</v>
      </c>
      <c r="B104" s="18" t="s">
        <v>64</v>
      </c>
      <c r="D104" s="18">
        <f t="shared" ref="D104:AH104" si="110">D102*$C$91</f>
        <v>54.6033657671233</v>
      </c>
      <c r="E104" s="18">
        <f t="shared" si="110"/>
        <v>52.548787087123294</v>
      </c>
      <c r="F104" s="18">
        <f t="shared" si="110"/>
        <v>50.494208407123296</v>
      </c>
      <c r="G104" s="18">
        <f t="shared" si="110"/>
        <v>48.439629727123297</v>
      </c>
      <c r="H104" s="18">
        <f t="shared" si="110"/>
        <v>46.385051047123291</v>
      </c>
      <c r="I104" s="18">
        <f t="shared" si="110"/>
        <v>44.330472367123292</v>
      </c>
      <c r="J104" s="18">
        <f t="shared" si="110"/>
        <v>42.275893687123293</v>
      </c>
      <c r="K104" s="18">
        <f t="shared" si="110"/>
        <v>40.221315007123295</v>
      </c>
      <c r="L104" s="18">
        <f t="shared" si="110"/>
        <v>38.166736327123289</v>
      </c>
      <c r="M104" s="18">
        <f t="shared" si="110"/>
        <v>36.11215764712329</v>
      </c>
      <c r="N104" s="18">
        <f t="shared" si="110"/>
        <v>34.057578967123291</v>
      </c>
      <c r="O104" s="18">
        <f t="shared" si="110"/>
        <v>32.003000287123292</v>
      </c>
      <c r="P104" s="18">
        <f t="shared" si="110"/>
        <v>29.948421607123294</v>
      </c>
      <c r="Q104" s="18">
        <f t="shared" si="110"/>
        <v>27.893842927123291</v>
      </c>
      <c r="R104" s="18">
        <f t="shared" si="110"/>
        <v>25.839264247123293</v>
      </c>
      <c r="S104" s="18">
        <f t="shared" si="110"/>
        <v>23.784685567123294</v>
      </c>
      <c r="T104" s="18">
        <f t="shared" si="110"/>
        <v>21.730106887123295</v>
      </c>
      <c r="U104" s="18">
        <f t="shared" si="110"/>
        <v>19.675528207123293</v>
      </c>
      <c r="V104" s="18">
        <f t="shared" si="110"/>
        <v>17.620949527123294</v>
      </c>
      <c r="W104" s="18">
        <f t="shared" si="110"/>
        <v>15.566370847123295</v>
      </c>
      <c r="X104" s="18">
        <f t="shared" si="110"/>
        <v>13.511792167123286</v>
      </c>
      <c r="Y104" s="18">
        <f t="shared" si="110"/>
        <v>12.951350994246573</v>
      </c>
      <c r="Z104" s="18">
        <f t="shared" si="110"/>
        <v>12.39090982136986</v>
      </c>
      <c r="AA104" s="18">
        <f t="shared" si="110"/>
        <v>11.830468648493147</v>
      </c>
      <c r="AB104" s="18">
        <f t="shared" si="110"/>
        <v>11.270027475616434</v>
      </c>
      <c r="AC104" s="18">
        <f t="shared" si="110"/>
        <v>10.709586302739721</v>
      </c>
      <c r="AD104" s="18">
        <f t="shared" si="110"/>
        <v>10.14914512986301</v>
      </c>
      <c r="AE104" s="18">
        <f t="shared" si="110"/>
        <v>9.5887039569862988</v>
      </c>
      <c r="AF104" s="18">
        <f t="shared" si="110"/>
        <v>9.0282627841095877</v>
      </c>
      <c r="AG104" s="18">
        <f t="shared" si="110"/>
        <v>8.4678216112328748</v>
      </c>
      <c r="AH104" s="18">
        <f t="shared" si="110"/>
        <v>7.9073804383561654</v>
      </c>
    </row>
    <row r="105" spans="1:34">
      <c r="A105" s="18" t="s">
        <v>145</v>
      </c>
      <c r="B105" s="18" t="s">
        <v>64</v>
      </c>
      <c r="D105" s="18">
        <v>0.98</v>
      </c>
      <c r="E105" s="18">
        <v>0.98</v>
      </c>
      <c r="F105" s="18">
        <v>0.98</v>
      </c>
      <c r="G105" s="18">
        <v>0.98</v>
      </c>
      <c r="H105" s="18">
        <v>0.98</v>
      </c>
      <c r="I105" s="18">
        <v>0.98</v>
      </c>
      <c r="J105" s="18">
        <v>0.98</v>
      </c>
      <c r="K105" s="18">
        <v>0.98</v>
      </c>
      <c r="L105" s="18">
        <v>0.98</v>
      </c>
      <c r="M105" s="18">
        <v>0.98</v>
      </c>
      <c r="N105" s="18">
        <v>0.98</v>
      </c>
      <c r="O105" s="18">
        <v>0.98</v>
      </c>
      <c r="P105" s="18">
        <v>0.98</v>
      </c>
      <c r="Q105" s="18">
        <v>0.98</v>
      </c>
      <c r="R105" s="18">
        <v>0.98</v>
      </c>
      <c r="S105" s="18">
        <v>0.98</v>
      </c>
      <c r="T105" s="18">
        <v>0.98</v>
      </c>
      <c r="U105" s="18">
        <v>0.98</v>
      </c>
      <c r="V105" s="18">
        <v>0.98</v>
      </c>
      <c r="W105" s="18">
        <v>0.98</v>
      </c>
      <c r="X105" s="18">
        <v>0.98</v>
      </c>
      <c r="Y105" s="18">
        <v>0.98</v>
      </c>
      <c r="Z105" s="18">
        <v>0.98</v>
      </c>
      <c r="AA105" s="18">
        <v>0.98</v>
      </c>
      <c r="AB105" s="18">
        <v>0.98</v>
      </c>
      <c r="AC105" s="18">
        <v>0.98</v>
      </c>
      <c r="AD105" s="18">
        <v>0.98</v>
      </c>
      <c r="AE105" s="18">
        <v>0.98</v>
      </c>
      <c r="AF105" s="18">
        <v>0.98</v>
      </c>
      <c r="AG105" s="18">
        <v>0.98</v>
      </c>
      <c r="AH105" s="18">
        <v>0.98</v>
      </c>
    </row>
    <row r="106" spans="1:34">
      <c r="A106" s="18" t="s">
        <v>2085</v>
      </c>
      <c r="B106" s="18" t="s">
        <v>64</v>
      </c>
      <c r="D106" s="18">
        <f t="shared" si="106"/>
        <v>2.75</v>
      </c>
      <c r="E106" s="18">
        <f t="shared" si="106"/>
        <v>2.6749999999999998</v>
      </c>
      <c r="F106" s="18">
        <f t="shared" si="106"/>
        <v>2.6</v>
      </c>
      <c r="G106" s="18">
        <f t="shared" si="106"/>
        <v>2.5249999999999999</v>
      </c>
      <c r="H106" s="18">
        <f t="shared" si="106"/>
        <v>2.4500000000000002</v>
      </c>
      <c r="I106" s="18">
        <f t="shared" si="106"/>
        <v>2.375</v>
      </c>
      <c r="J106" s="18">
        <f t="shared" si="106"/>
        <v>2.2999999999999998</v>
      </c>
      <c r="K106" s="18">
        <f t="shared" si="106"/>
        <v>2.2250000000000001</v>
      </c>
      <c r="L106" s="18">
        <f t="shared" si="106"/>
        <v>2.15</v>
      </c>
      <c r="M106" s="18">
        <f t="shared" si="106"/>
        <v>2.0750000000000002</v>
      </c>
      <c r="N106" s="18">
        <v>2</v>
      </c>
      <c r="O106" s="18">
        <f t="shared" ref="O106:W106" si="111">N106+($X106-$N106)/($X$1-$N$1)</f>
        <v>1.925</v>
      </c>
      <c r="P106" s="18">
        <f t="shared" si="111"/>
        <v>1.85</v>
      </c>
      <c r="Q106" s="18">
        <f t="shared" si="111"/>
        <v>1.7750000000000001</v>
      </c>
      <c r="R106" s="18">
        <f t="shared" si="111"/>
        <v>1.7000000000000002</v>
      </c>
      <c r="S106" s="18">
        <f t="shared" si="111"/>
        <v>1.6250000000000002</v>
      </c>
      <c r="T106" s="18">
        <f t="shared" si="111"/>
        <v>1.5500000000000003</v>
      </c>
      <c r="U106" s="18">
        <f t="shared" si="111"/>
        <v>1.4750000000000003</v>
      </c>
      <c r="V106" s="18">
        <f t="shared" si="111"/>
        <v>1.4000000000000004</v>
      </c>
      <c r="W106" s="18">
        <f t="shared" si="111"/>
        <v>1.3250000000000004</v>
      </c>
      <c r="X106">
        <v>1.25</v>
      </c>
      <c r="Y106" s="18">
        <f t="shared" ref="Y106:AG106" si="112">X106+($AH106-$X106)/($AH$1-$X$1)</f>
        <v>1.2</v>
      </c>
      <c r="Z106" s="18">
        <f t="shared" si="112"/>
        <v>1.1499999999999999</v>
      </c>
      <c r="AA106" s="18">
        <f t="shared" si="112"/>
        <v>1.0999999999999999</v>
      </c>
      <c r="AB106" s="18">
        <f t="shared" si="112"/>
        <v>1.0499999999999998</v>
      </c>
      <c r="AC106" s="18">
        <f t="shared" si="112"/>
        <v>0.99999999999999978</v>
      </c>
      <c r="AD106" s="18">
        <f t="shared" si="112"/>
        <v>0.94999999999999973</v>
      </c>
      <c r="AE106" s="18">
        <f t="shared" si="112"/>
        <v>0.89999999999999969</v>
      </c>
      <c r="AF106" s="18">
        <f t="shared" si="112"/>
        <v>0.84999999999999964</v>
      </c>
      <c r="AG106" s="18">
        <f t="shared" si="112"/>
        <v>0.7999999999999996</v>
      </c>
      <c r="AH106" s="18">
        <v>0.75</v>
      </c>
    </row>
    <row r="107" spans="1:34">
      <c r="A107" s="18" t="s">
        <v>2086</v>
      </c>
      <c r="B107" s="18" t="s">
        <v>64</v>
      </c>
      <c r="D107" s="18">
        <f t="shared" si="106"/>
        <v>2.75</v>
      </c>
      <c r="E107" s="18">
        <f t="shared" si="106"/>
        <v>2.6749999999999998</v>
      </c>
      <c r="F107" s="18">
        <f t="shared" si="106"/>
        <v>2.6</v>
      </c>
      <c r="G107" s="18">
        <f t="shared" si="106"/>
        <v>2.5249999999999999</v>
      </c>
      <c r="H107" s="18">
        <f t="shared" si="106"/>
        <v>2.4500000000000002</v>
      </c>
      <c r="I107" s="18">
        <f t="shared" si="106"/>
        <v>2.375</v>
      </c>
      <c r="J107" s="18">
        <f t="shared" si="106"/>
        <v>2.2999999999999998</v>
      </c>
      <c r="K107" s="18">
        <f t="shared" si="106"/>
        <v>2.2250000000000001</v>
      </c>
      <c r="L107" s="18">
        <f t="shared" si="106"/>
        <v>2.15</v>
      </c>
      <c r="M107" s="18">
        <f t="shared" si="106"/>
        <v>2.0750000000000002</v>
      </c>
      <c r="N107" s="18">
        <v>2</v>
      </c>
      <c r="O107" s="18">
        <f t="shared" ref="O107:W107" si="113">N107+($X107-$N107)/($X$1-$N$1)</f>
        <v>1.925</v>
      </c>
      <c r="P107" s="18">
        <f t="shared" si="113"/>
        <v>1.85</v>
      </c>
      <c r="Q107" s="18">
        <f t="shared" si="113"/>
        <v>1.7750000000000001</v>
      </c>
      <c r="R107" s="18">
        <f t="shared" si="113"/>
        <v>1.7000000000000002</v>
      </c>
      <c r="S107" s="18">
        <f t="shared" si="113"/>
        <v>1.6250000000000002</v>
      </c>
      <c r="T107" s="18">
        <f t="shared" si="113"/>
        <v>1.5500000000000003</v>
      </c>
      <c r="U107" s="18">
        <f t="shared" si="113"/>
        <v>1.4750000000000003</v>
      </c>
      <c r="V107" s="18">
        <f t="shared" si="113"/>
        <v>1.4000000000000004</v>
      </c>
      <c r="W107" s="18">
        <f t="shared" si="113"/>
        <v>1.3250000000000004</v>
      </c>
      <c r="X107">
        <v>1.25</v>
      </c>
      <c r="Y107" s="18">
        <f t="shared" ref="Y107:AG107" si="114">X107+($AH107-$X107)/($AH$1-$X$1)</f>
        <v>1.2</v>
      </c>
      <c r="Z107" s="18">
        <f t="shared" si="114"/>
        <v>1.1499999999999999</v>
      </c>
      <c r="AA107" s="18">
        <f t="shared" si="114"/>
        <v>1.0999999999999999</v>
      </c>
      <c r="AB107" s="18">
        <f t="shared" si="114"/>
        <v>1.0499999999999998</v>
      </c>
      <c r="AC107" s="18">
        <f t="shared" si="114"/>
        <v>0.99999999999999978</v>
      </c>
      <c r="AD107" s="18">
        <f t="shared" si="114"/>
        <v>0.94999999999999973</v>
      </c>
      <c r="AE107" s="18">
        <f t="shared" si="114"/>
        <v>0.89999999999999969</v>
      </c>
      <c r="AF107" s="18">
        <f t="shared" si="114"/>
        <v>0.84999999999999964</v>
      </c>
      <c r="AG107" s="18">
        <f t="shared" si="114"/>
        <v>0.7999999999999996</v>
      </c>
      <c r="AH107" s="18">
        <v>0.75</v>
      </c>
    </row>
    <row r="108" spans="1:34">
      <c r="A108" s="18" t="s">
        <v>168</v>
      </c>
      <c r="B108" s="18" t="s">
        <v>64</v>
      </c>
      <c r="D108" s="18">
        <f t="shared" si="106"/>
        <v>14.299999999999999</v>
      </c>
      <c r="E108" s="18">
        <f t="shared" si="106"/>
        <v>13.989999999999998</v>
      </c>
      <c r="F108" s="18">
        <f t="shared" si="106"/>
        <v>13.68</v>
      </c>
      <c r="G108" s="18">
        <f t="shared" si="106"/>
        <v>13.37</v>
      </c>
      <c r="H108" s="18">
        <f t="shared" si="106"/>
        <v>13.059999999999999</v>
      </c>
      <c r="I108" s="18">
        <f t="shared" si="106"/>
        <v>12.75</v>
      </c>
      <c r="J108" s="18">
        <f t="shared" si="106"/>
        <v>12.44</v>
      </c>
      <c r="K108" s="18">
        <f t="shared" si="106"/>
        <v>12.129999999999999</v>
      </c>
      <c r="L108" s="18">
        <f t="shared" si="106"/>
        <v>11.819999999999999</v>
      </c>
      <c r="M108" s="18">
        <f t="shared" si="106"/>
        <v>11.51</v>
      </c>
      <c r="N108" s="18">
        <v>11.2</v>
      </c>
      <c r="O108" s="18">
        <f t="shared" ref="O108:W108" si="115">N108+($X108-$N108)/($X$1-$N$1)</f>
        <v>10.889999999999999</v>
      </c>
      <c r="P108" s="18">
        <f t="shared" si="115"/>
        <v>10.579999999999998</v>
      </c>
      <c r="Q108" s="18">
        <f t="shared" si="115"/>
        <v>10.269999999999998</v>
      </c>
      <c r="R108" s="18">
        <f t="shared" si="115"/>
        <v>9.9599999999999973</v>
      </c>
      <c r="S108" s="18">
        <f t="shared" si="115"/>
        <v>9.6499999999999968</v>
      </c>
      <c r="T108" s="18">
        <f t="shared" si="115"/>
        <v>9.3399999999999963</v>
      </c>
      <c r="U108" s="18">
        <f t="shared" si="115"/>
        <v>9.0299999999999958</v>
      </c>
      <c r="V108" s="18">
        <f t="shared" si="115"/>
        <v>8.7199999999999953</v>
      </c>
      <c r="W108" s="18">
        <f t="shared" si="115"/>
        <v>8.4099999999999948</v>
      </c>
      <c r="X108">
        <v>8.1</v>
      </c>
      <c r="Y108" s="18">
        <f t="shared" ref="Y108:AG108" si="116">X108+($AH108-$X108)/($AH$1-$X$1)</f>
        <v>7.79</v>
      </c>
      <c r="Z108" s="18">
        <f t="shared" si="116"/>
        <v>7.48</v>
      </c>
      <c r="AA108" s="18">
        <f t="shared" si="116"/>
        <v>7.1700000000000008</v>
      </c>
      <c r="AB108" s="18">
        <f t="shared" si="116"/>
        <v>6.8600000000000012</v>
      </c>
      <c r="AC108" s="18">
        <f t="shared" si="116"/>
        <v>6.5500000000000016</v>
      </c>
      <c r="AD108" s="18">
        <f t="shared" si="116"/>
        <v>6.240000000000002</v>
      </c>
      <c r="AE108" s="18">
        <f t="shared" si="116"/>
        <v>5.9300000000000024</v>
      </c>
      <c r="AF108" s="18">
        <f t="shared" si="116"/>
        <v>5.6200000000000028</v>
      </c>
      <c r="AG108" s="18">
        <f t="shared" si="116"/>
        <v>5.3100000000000032</v>
      </c>
      <c r="AH108" s="18">
        <v>5</v>
      </c>
    </row>
    <row r="109" spans="1:34">
      <c r="A109" s="18" t="s">
        <v>166</v>
      </c>
      <c r="B109" s="18" t="s">
        <v>64</v>
      </c>
      <c r="D109" s="18">
        <f t="shared" si="106"/>
        <v>19.600000000000001</v>
      </c>
      <c r="E109" s="18">
        <f t="shared" si="106"/>
        <v>19.32</v>
      </c>
      <c r="F109" s="18">
        <f t="shared" si="106"/>
        <v>19.040000000000003</v>
      </c>
      <c r="G109" s="18">
        <f t="shared" si="106"/>
        <v>18.760000000000002</v>
      </c>
      <c r="H109" s="18">
        <f t="shared" si="106"/>
        <v>18.48</v>
      </c>
      <c r="I109" s="18">
        <f t="shared" si="106"/>
        <v>18.200000000000003</v>
      </c>
      <c r="J109" s="18">
        <f t="shared" si="106"/>
        <v>17.920000000000002</v>
      </c>
      <c r="K109" s="18">
        <f t="shared" si="106"/>
        <v>17.64</v>
      </c>
      <c r="L109" s="18">
        <f t="shared" si="106"/>
        <v>17.36</v>
      </c>
      <c r="M109" s="18">
        <f t="shared" si="106"/>
        <v>17.080000000000002</v>
      </c>
      <c r="N109" s="18">
        <v>16.8</v>
      </c>
      <c r="O109" s="18">
        <f t="shared" ref="O109:W109" si="117">N109+($X109-$N109)/($X$1-$N$1)</f>
        <v>16.52</v>
      </c>
      <c r="P109" s="18">
        <f t="shared" si="117"/>
        <v>16.239999999999998</v>
      </c>
      <c r="Q109" s="18">
        <f t="shared" si="117"/>
        <v>15.959999999999999</v>
      </c>
      <c r="R109" s="18">
        <f t="shared" si="117"/>
        <v>15.68</v>
      </c>
      <c r="S109" s="18">
        <f t="shared" si="117"/>
        <v>15.4</v>
      </c>
      <c r="T109" s="18">
        <f t="shared" si="117"/>
        <v>15.120000000000001</v>
      </c>
      <c r="U109" s="18">
        <f t="shared" si="117"/>
        <v>14.840000000000002</v>
      </c>
      <c r="V109" s="18">
        <f t="shared" si="117"/>
        <v>14.560000000000002</v>
      </c>
      <c r="W109" s="18">
        <f t="shared" si="117"/>
        <v>14.280000000000003</v>
      </c>
      <c r="X109">
        <v>14</v>
      </c>
      <c r="Y109" s="18">
        <f t="shared" ref="Y109:AG109" si="118">X109+($AH109-$X109)/($AH$1-$X$1)</f>
        <v>13.72</v>
      </c>
      <c r="Z109" s="18">
        <f t="shared" si="118"/>
        <v>13.440000000000001</v>
      </c>
      <c r="AA109" s="18">
        <f t="shared" si="118"/>
        <v>13.160000000000002</v>
      </c>
      <c r="AB109" s="18">
        <f t="shared" si="118"/>
        <v>12.880000000000003</v>
      </c>
      <c r="AC109" s="18">
        <f t="shared" si="118"/>
        <v>12.600000000000003</v>
      </c>
      <c r="AD109" s="18">
        <f t="shared" si="118"/>
        <v>12.320000000000004</v>
      </c>
      <c r="AE109" s="18">
        <f t="shared" si="118"/>
        <v>12.040000000000004</v>
      </c>
      <c r="AF109" s="18">
        <f t="shared" si="118"/>
        <v>11.760000000000005</v>
      </c>
      <c r="AG109" s="18">
        <f t="shared" si="118"/>
        <v>11.480000000000006</v>
      </c>
      <c r="AH109" s="18">
        <v>11.2</v>
      </c>
    </row>
  </sheetData>
  <phoneticPr fontId="28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F35" sqref="F35"/>
    </sheetView>
  </sheetViews>
  <sheetFormatPr baseColWidth="10" defaultRowHeight="16"/>
  <cols>
    <col min="1" max="1" width="35.33203125" bestFit="1" customWidth="1"/>
    <col min="2" max="2" width="19.83203125" customWidth="1"/>
    <col min="3" max="3" width="7.83203125" bestFit="1" customWidth="1"/>
  </cols>
  <sheetData>
    <row r="1" spans="1:4">
      <c r="A1" s="3" t="s">
        <v>55</v>
      </c>
      <c r="B1" s="3" t="s">
        <v>16</v>
      </c>
      <c r="C1" s="3">
        <v>2030</v>
      </c>
    </row>
    <row r="2" spans="1:4">
      <c r="A2" t="s">
        <v>2281</v>
      </c>
      <c r="B2" s="16" t="s">
        <v>2282</v>
      </c>
      <c r="C2" t="s">
        <v>2283</v>
      </c>
      <c r="D2" t="s">
        <v>2284</v>
      </c>
    </row>
    <row r="3" spans="1:4">
      <c r="B3" t="s">
        <v>2285</v>
      </c>
    </row>
    <row r="4" spans="1:4">
      <c r="A4" t="s">
        <v>2286</v>
      </c>
      <c r="B4" t="s">
        <v>2288</v>
      </c>
      <c r="C4">
        <v>450</v>
      </c>
    </row>
    <row r="5" spans="1:4">
      <c r="A5" t="s">
        <v>2287</v>
      </c>
      <c r="B5" t="s">
        <v>2289</v>
      </c>
      <c r="C5">
        <v>1100</v>
      </c>
    </row>
    <row r="6" spans="1:4">
      <c r="A6" s="71" t="s">
        <v>2290</v>
      </c>
      <c r="B6" s="71" t="s">
        <v>2292</v>
      </c>
      <c r="C6">
        <v>4.9000000000000004</v>
      </c>
    </row>
    <row r="7" spans="1:4">
      <c r="A7" s="71" t="s">
        <v>2291</v>
      </c>
      <c r="C7">
        <v>10</v>
      </c>
    </row>
    <row r="8" spans="1:4">
      <c r="A8" s="71" t="s">
        <v>2293</v>
      </c>
      <c r="C8">
        <v>16.600000000000001</v>
      </c>
    </row>
    <row r="9" spans="1:4">
      <c r="A9" s="71" t="s">
        <v>2294</v>
      </c>
      <c r="C9">
        <v>1.4</v>
      </c>
    </row>
    <row r="10" spans="1:4">
      <c r="A10" s="71" t="s">
        <v>2295</v>
      </c>
      <c r="C10">
        <v>3</v>
      </c>
    </row>
    <row r="11" spans="1:4">
      <c r="A11" s="71" t="s">
        <v>2296</v>
      </c>
      <c r="C11">
        <v>1184495</v>
      </c>
    </row>
    <row r="12" spans="1:4">
      <c r="A12" s="71" t="s">
        <v>2297</v>
      </c>
    </row>
    <row r="13" spans="1:4">
      <c r="A13" s="71" t="s">
        <v>2298</v>
      </c>
      <c r="C13">
        <v>10000</v>
      </c>
    </row>
  </sheetData>
  <hyperlinks>
    <hyperlink ref="B2" r:id="rId1" xr:uid="{00000000-0004-0000-0C00-000000000000}"/>
  </hyperlinks>
  <pageMargins left="0.7" right="0.7" top="0.78740157499999996" bottom="0.78740157499999996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6"/>
  <cols>
    <col min="1" max="1" width="28.6640625" bestFit="1" customWidth="1"/>
    <col min="2" max="2" width="9.83203125" bestFit="1" customWidth="1"/>
    <col min="3" max="3" width="12" customWidth="1"/>
    <col min="4" max="4" width="32" bestFit="1" customWidth="1"/>
    <col min="5" max="5" width="9.1640625" bestFit="1" customWidth="1"/>
    <col min="6" max="6" width="17.6640625" bestFit="1" customWidth="1"/>
    <col min="7" max="7" width="9.83203125" bestFit="1" customWidth="1"/>
    <col min="8" max="8" width="33.1640625" customWidth="1"/>
    <col min="9" max="9" width="11" bestFit="1" customWidth="1"/>
    <col min="10" max="10" width="16.83203125" bestFit="1" customWidth="1"/>
    <col min="11" max="11" width="12.1640625" bestFit="1" customWidth="1"/>
    <col min="12" max="12" width="16.83203125" bestFit="1" customWidth="1"/>
    <col min="14" max="14" width="19" bestFit="1" customWidth="1"/>
    <col min="15" max="15" width="6.33203125" bestFit="1" customWidth="1"/>
    <col min="16" max="16" width="16.5" bestFit="1" customWidth="1"/>
    <col min="17" max="17" width="5.1640625" bestFit="1" customWidth="1"/>
    <col min="18" max="18" width="55.1640625" bestFit="1" customWidth="1"/>
  </cols>
  <sheetData>
    <row r="1" spans="1:18">
      <c r="A1" s="14" t="s">
        <v>8</v>
      </c>
      <c r="B1" s="14" t="s">
        <v>10</v>
      </c>
      <c r="C1" s="14" t="s">
        <v>16</v>
      </c>
      <c r="D1" s="3" t="s">
        <v>78</v>
      </c>
      <c r="E1" s="3" t="s">
        <v>10</v>
      </c>
      <c r="F1" s="3" t="s">
        <v>80</v>
      </c>
      <c r="G1" s="3" t="s">
        <v>10</v>
      </c>
      <c r="H1" s="3" t="s">
        <v>79</v>
      </c>
      <c r="I1" s="14" t="s">
        <v>10</v>
      </c>
      <c r="J1" s="14" t="s">
        <v>39</v>
      </c>
      <c r="K1" s="14" t="s">
        <v>10</v>
      </c>
      <c r="L1" s="14" t="s">
        <v>39</v>
      </c>
      <c r="N1" s="12" t="s">
        <v>44</v>
      </c>
      <c r="P1" s="31" t="s">
        <v>77</v>
      </c>
      <c r="Q1" s="31">
        <v>29.8</v>
      </c>
      <c r="R1" t="s">
        <v>76</v>
      </c>
    </row>
    <row r="2" spans="1:18">
      <c r="A2" s="15" t="s">
        <v>41</v>
      </c>
      <c r="P2" s="31" t="s">
        <v>71</v>
      </c>
      <c r="Q2">
        <v>82.5</v>
      </c>
    </row>
    <row r="3" spans="1:18">
      <c r="A3" t="s">
        <v>34</v>
      </c>
      <c r="B3" s="12" t="s">
        <v>35</v>
      </c>
      <c r="C3" t="s">
        <v>33</v>
      </c>
      <c r="D3" s="13">
        <f>1.3</f>
        <v>1.3</v>
      </c>
      <c r="E3" s="31" t="s">
        <v>73</v>
      </c>
      <c r="F3" s="31">
        <f>D3/$O$6</f>
        <v>5.2000000000000005E-2</v>
      </c>
      <c r="G3" s="12" t="s">
        <v>35</v>
      </c>
      <c r="H3" s="31">
        <f>F3*$Q$1</f>
        <v>1.5496000000000001</v>
      </c>
      <c r="I3" s="12" t="s">
        <v>45</v>
      </c>
      <c r="J3" s="13">
        <f>D3/$P$3</f>
        <v>0.3611111111111111</v>
      </c>
      <c r="K3" s="12" t="s">
        <v>48</v>
      </c>
      <c r="L3" s="13">
        <f>J3*33.33</f>
        <v>12.035833333333333</v>
      </c>
      <c r="O3" s="12" t="s">
        <v>37</v>
      </c>
      <c r="P3" s="12">
        <v>3.6</v>
      </c>
      <c r="Q3" s="12" t="s">
        <v>47</v>
      </c>
    </row>
    <row r="4" spans="1:18">
      <c r="A4" t="s">
        <v>36</v>
      </c>
      <c r="B4" t="s">
        <v>35</v>
      </c>
      <c r="C4" t="s">
        <v>33</v>
      </c>
      <c r="D4" s="13">
        <f>0.16</f>
        <v>0.16</v>
      </c>
      <c r="E4" s="31" t="s">
        <v>73</v>
      </c>
      <c r="F4" s="31">
        <f t="shared" ref="F4:F5" si="0">D4/$O$6</f>
        <v>6.4000000000000003E-3</v>
      </c>
      <c r="G4" t="s">
        <v>35</v>
      </c>
      <c r="H4" s="31">
        <f t="shared" ref="H4:H5" si="1">F4*$Q$1</f>
        <v>0.19072</v>
      </c>
      <c r="I4" s="12" t="s">
        <v>45</v>
      </c>
      <c r="J4" s="13">
        <f t="shared" ref="J4:J5" si="2">D4/$P$3</f>
        <v>4.4444444444444446E-2</v>
      </c>
      <c r="K4" s="12" t="s">
        <v>48</v>
      </c>
      <c r="L4" s="13">
        <f t="shared" ref="L4:L10" si="3">J4*33.33</f>
        <v>1.4813333333333334</v>
      </c>
      <c r="O4" s="12" t="s">
        <v>38</v>
      </c>
      <c r="P4" s="12">
        <f>1/3.6</f>
        <v>0.27777777777777779</v>
      </c>
      <c r="Q4" s="12" t="s">
        <v>46</v>
      </c>
    </row>
    <row r="5" spans="1:18">
      <c r="A5" s="12" t="s">
        <v>40</v>
      </c>
      <c r="B5" s="12" t="s">
        <v>35</v>
      </c>
      <c r="C5" t="s">
        <v>33</v>
      </c>
      <c r="D5">
        <v>0.9</v>
      </c>
      <c r="E5" s="31" t="s">
        <v>73</v>
      </c>
      <c r="F5" s="31">
        <f t="shared" si="0"/>
        <v>3.6000000000000004E-2</v>
      </c>
      <c r="G5" s="12" t="s">
        <v>35</v>
      </c>
      <c r="H5" s="31">
        <f t="shared" si="1"/>
        <v>1.0728000000000002</v>
      </c>
      <c r="I5" s="12" t="s">
        <v>45</v>
      </c>
      <c r="J5" s="13">
        <f t="shared" si="2"/>
        <v>0.25</v>
      </c>
      <c r="K5" s="12" t="s">
        <v>48</v>
      </c>
      <c r="L5" s="13">
        <f t="shared" si="3"/>
        <v>8.3324999999999996</v>
      </c>
    </row>
    <row r="6" spans="1:18">
      <c r="I6" s="12"/>
      <c r="K6" s="12"/>
      <c r="L6" s="13"/>
      <c r="N6" s="31" t="s">
        <v>75</v>
      </c>
      <c r="O6">
        <v>25</v>
      </c>
    </row>
    <row r="7" spans="1:18">
      <c r="A7" s="15" t="s">
        <v>42</v>
      </c>
      <c r="B7" s="12"/>
      <c r="I7" s="12"/>
      <c r="K7" s="12"/>
      <c r="L7" s="13"/>
    </row>
    <row r="8" spans="1:18">
      <c r="A8" s="12" t="s">
        <v>34</v>
      </c>
      <c r="B8" t="s">
        <v>35</v>
      </c>
      <c r="C8" t="s">
        <v>33</v>
      </c>
      <c r="D8">
        <v>3.8</v>
      </c>
      <c r="I8" s="12" t="s">
        <v>45</v>
      </c>
      <c r="J8" s="13">
        <f>D8/$P$3</f>
        <v>1.0555555555555556</v>
      </c>
      <c r="K8" s="12" t="s">
        <v>48</v>
      </c>
      <c r="L8" s="13">
        <f t="shared" si="3"/>
        <v>35.181666666666665</v>
      </c>
    </row>
    <row r="9" spans="1:18">
      <c r="A9" s="12" t="s">
        <v>36</v>
      </c>
      <c r="B9" s="12" t="s">
        <v>35</v>
      </c>
      <c r="C9" t="s">
        <v>33</v>
      </c>
      <c r="D9">
        <v>2.9</v>
      </c>
      <c r="I9" s="12" t="s">
        <v>45</v>
      </c>
      <c r="J9" s="13">
        <f t="shared" ref="J9:J10" si="4">D9/$P$3</f>
        <v>0.80555555555555547</v>
      </c>
      <c r="K9" s="12" t="s">
        <v>48</v>
      </c>
      <c r="L9" s="13">
        <f t="shared" si="3"/>
        <v>26.849166666666662</v>
      </c>
    </row>
    <row r="10" spans="1:18">
      <c r="A10" s="12" t="s">
        <v>43</v>
      </c>
      <c r="B10" t="s">
        <v>35</v>
      </c>
      <c r="C10" t="s">
        <v>33</v>
      </c>
      <c r="D10">
        <v>1.6</v>
      </c>
      <c r="I10" s="12" t="s">
        <v>45</v>
      </c>
      <c r="J10" s="13">
        <f t="shared" si="4"/>
        <v>0.44444444444444448</v>
      </c>
      <c r="K10" s="12" t="s">
        <v>48</v>
      </c>
      <c r="L10" s="13">
        <f t="shared" si="3"/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zoomScale="130" zoomScaleNormal="130" workbookViewId="0">
      <selection activeCell="C38" sqref="C38"/>
    </sheetView>
  </sheetViews>
  <sheetFormatPr baseColWidth="10" defaultRowHeight="16"/>
  <sheetData>
    <row r="1" spans="1:11">
      <c r="A1" s="1" t="s">
        <v>0</v>
      </c>
      <c r="B1" s="2"/>
      <c r="C1" s="2"/>
      <c r="D1" s="2"/>
      <c r="E1" s="2"/>
      <c r="G1" s="3" t="s">
        <v>1996</v>
      </c>
      <c r="H1" s="3" t="s">
        <v>11</v>
      </c>
      <c r="I1" s="3" t="s">
        <v>1</v>
      </c>
      <c r="J1" s="3" t="s">
        <v>2000</v>
      </c>
      <c r="K1" s="3" t="s">
        <v>2001</v>
      </c>
    </row>
    <row r="2" spans="1:11">
      <c r="A2" s="2"/>
      <c r="B2" s="2"/>
      <c r="C2" s="2"/>
      <c r="D2" s="2"/>
      <c r="E2" s="2"/>
      <c r="G2" s="3" t="s">
        <v>2221</v>
      </c>
      <c r="H2" s="3"/>
      <c r="I2" s="3"/>
      <c r="J2" s="3"/>
      <c r="K2" s="3"/>
    </row>
    <row r="3" spans="1:11">
      <c r="A3" s="2" t="s">
        <v>1</v>
      </c>
      <c r="B3" s="2"/>
      <c r="C3" s="2"/>
      <c r="D3" s="2"/>
      <c r="E3" s="2"/>
      <c r="G3" s="3" t="s">
        <v>2007</v>
      </c>
      <c r="H3" s="93" t="s">
        <v>1997</v>
      </c>
      <c r="I3" s="3"/>
      <c r="J3" s="3"/>
      <c r="K3" s="3"/>
    </row>
    <row r="4" spans="1:11">
      <c r="A4" s="1" t="s">
        <v>2</v>
      </c>
      <c r="B4" s="2"/>
      <c r="C4" s="2"/>
      <c r="D4" s="2"/>
      <c r="E4" s="2"/>
      <c r="G4" s="3" t="s">
        <v>2334</v>
      </c>
      <c r="H4" s="93"/>
      <c r="I4" s="3"/>
      <c r="J4" s="3"/>
      <c r="K4" s="3"/>
    </row>
    <row r="5" spans="1:11">
      <c r="A5" s="2"/>
      <c r="B5" s="2"/>
      <c r="C5" s="2"/>
      <c r="D5" s="2"/>
      <c r="E5" s="2"/>
      <c r="G5" s="3" t="s">
        <v>2335</v>
      </c>
      <c r="H5" s="93"/>
      <c r="I5" s="3"/>
      <c r="J5" s="3"/>
      <c r="K5" s="3"/>
    </row>
    <row r="6" spans="1:11">
      <c r="A6" s="2"/>
      <c r="B6" s="2"/>
      <c r="C6" s="2"/>
      <c r="D6" s="2"/>
      <c r="E6" s="2"/>
      <c r="G6" s="3" t="s">
        <v>2336</v>
      </c>
      <c r="H6" s="48" t="s">
        <v>1997</v>
      </c>
      <c r="I6" s="48" t="s">
        <v>1998</v>
      </c>
      <c r="J6" s="48" t="s">
        <v>1999</v>
      </c>
      <c r="K6" s="3"/>
    </row>
    <row r="7" spans="1:11">
      <c r="A7" s="2"/>
      <c r="B7" s="2"/>
      <c r="C7" s="2"/>
      <c r="D7" s="2"/>
      <c r="E7" s="2"/>
      <c r="G7" s="3" t="s">
        <v>2337</v>
      </c>
      <c r="J7" s="93" t="s">
        <v>2338</v>
      </c>
    </row>
    <row r="8" spans="1:11">
      <c r="A8" s="2"/>
      <c r="B8" s="2"/>
      <c r="C8" s="2"/>
      <c r="D8" s="2"/>
      <c r="E8" s="2"/>
      <c r="G8" s="3" t="s">
        <v>2339</v>
      </c>
    </row>
    <row r="9" spans="1:11">
      <c r="A9" s="2"/>
      <c r="B9" s="2"/>
      <c r="C9" s="2"/>
      <c r="D9" s="2"/>
      <c r="E9" s="2"/>
      <c r="G9" s="3" t="s">
        <v>50</v>
      </c>
    </row>
    <row r="10" spans="1:11">
      <c r="A10" s="2"/>
      <c r="B10" s="2"/>
      <c r="C10" s="2"/>
      <c r="D10" s="2"/>
      <c r="E10" s="2"/>
      <c r="G10" s="3" t="s">
        <v>56</v>
      </c>
    </row>
    <row r="11" spans="1:11">
      <c r="A11" s="2"/>
      <c r="B11" s="2"/>
      <c r="C11" s="2"/>
      <c r="D11" s="2"/>
      <c r="E11" s="2"/>
      <c r="G11" s="3" t="s">
        <v>2340</v>
      </c>
    </row>
    <row r="12" spans="1:11">
      <c r="A12" s="2"/>
      <c r="B12" s="2"/>
      <c r="C12" s="2"/>
      <c r="D12" s="2"/>
      <c r="E12" s="2"/>
    </row>
    <row r="13" spans="1:11">
      <c r="A13" s="2"/>
      <c r="B13" s="2"/>
      <c r="C13" s="2"/>
      <c r="D13" s="2"/>
      <c r="E13" s="2"/>
    </row>
    <row r="14" spans="1:11">
      <c r="A14" s="97"/>
      <c r="B14" s="97"/>
      <c r="C14" s="97"/>
      <c r="D14" s="97"/>
      <c r="E14" s="97"/>
    </row>
    <row r="15" spans="1:11">
      <c r="A15" s="97"/>
      <c r="B15" s="97"/>
      <c r="C15" s="97"/>
      <c r="D15" s="97"/>
      <c r="E15" s="97"/>
    </row>
    <row r="16" spans="1:11">
      <c r="A16" s="97"/>
      <c r="B16" s="97"/>
      <c r="C16" s="97"/>
      <c r="D16" s="97"/>
      <c r="E16" s="97"/>
    </row>
    <row r="17" spans="1:11">
      <c r="A17" s="97"/>
      <c r="B17" s="97"/>
      <c r="C17" s="97"/>
      <c r="D17" s="97"/>
      <c r="E17" s="97"/>
    </row>
    <row r="19" spans="1:11">
      <c r="G19" s="48" t="s">
        <v>2007</v>
      </c>
      <c r="H19" s="48" t="s">
        <v>1997</v>
      </c>
      <c r="I19" t="s">
        <v>2008</v>
      </c>
    </row>
    <row r="20" spans="1:11">
      <c r="G20" s="66" t="s">
        <v>2222</v>
      </c>
      <c r="H20" s="66" t="s">
        <v>2223</v>
      </c>
      <c r="J20" s="66" t="s">
        <v>2227</v>
      </c>
      <c r="K20" t="s">
        <v>2224</v>
      </c>
    </row>
    <row r="21" spans="1:11">
      <c r="H21" s="66" t="s">
        <v>2226</v>
      </c>
      <c r="J21" s="66" t="s">
        <v>8</v>
      </c>
      <c r="K21" t="s">
        <v>2228</v>
      </c>
    </row>
    <row r="22" spans="1:11">
      <c r="G22" s="66" t="s">
        <v>2230</v>
      </c>
      <c r="J22" s="66" t="s">
        <v>2233</v>
      </c>
      <c r="K22" t="s">
        <v>2231</v>
      </c>
    </row>
    <row r="26" spans="1:11">
      <c r="H26" t="s">
        <v>3</v>
      </c>
      <c r="K26" t="s">
        <v>4</v>
      </c>
    </row>
    <row r="27" spans="1:11">
      <c r="H27" t="s">
        <v>5</v>
      </c>
    </row>
    <row r="28" spans="1:11">
      <c r="H28" t="s">
        <v>6</v>
      </c>
      <c r="J28" t="s">
        <v>60</v>
      </c>
      <c r="K28" t="s">
        <v>7</v>
      </c>
    </row>
    <row r="29" spans="1:11">
      <c r="H29" t="s">
        <v>53</v>
      </c>
      <c r="K29" s="16" t="s">
        <v>49</v>
      </c>
    </row>
    <row r="30" spans="1:11">
      <c r="H30" t="s">
        <v>64</v>
      </c>
      <c r="K30" t="s">
        <v>65</v>
      </c>
    </row>
    <row r="31" spans="1:11">
      <c r="H31" s="30" t="s">
        <v>33</v>
      </c>
    </row>
    <row r="32" spans="1:11">
      <c r="H32" s="30" t="s">
        <v>70</v>
      </c>
      <c r="K32" t="s">
        <v>69</v>
      </c>
    </row>
    <row r="33" spans="8:11">
      <c r="H33" s="31" t="s">
        <v>110</v>
      </c>
      <c r="K33" s="16" t="s">
        <v>111</v>
      </c>
    </row>
    <row r="34" spans="8:11">
      <c r="H34" s="31" t="s">
        <v>227</v>
      </c>
      <c r="I34" s="31" t="s">
        <v>228</v>
      </c>
      <c r="J34" s="31" t="s">
        <v>229</v>
      </c>
      <c r="K34" t="s">
        <v>230</v>
      </c>
    </row>
    <row r="35" spans="8:11">
      <c r="H35" s="48" t="s">
        <v>332</v>
      </c>
      <c r="K35" t="s">
        <v>333</v>
      </c>
    </row>
  </sheetData>
  <hyperlinks>
    <hyperlink ref="K29" r:id="rId1" xr:uid="{00000000-0004-0000-0000-000000000000}"/>
    <hyperlink ref="K33" r:id="rId2" display="https://sci-hub.st/10.1016/j.egyr.2020.07.013" xr:uid="{00000000-0004-0000-0000-000001000000}"/>
  </hyperlinks>
  <pageMargins left="0.7" right="0.7" top="0.75" bottom="0.75" header="0.3" footer="0.3"/>
  <pageSetup paperSize="9" firstPageNumber="4294967295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zoomScale="110" zoomScaleNormal="110" workbookViewId="0">
      <selection activeCell="K22" sqref="K22"/>
    </sheetView>
  </sheetViews>
  <sheetFormatPr baseColWidth="10" defaultRowHeight="16"/>
  <cols>
    <col min="1" max="1" width="29.1640625" bestFit="1" customWidth="1"/>
  </cols>
  <sheetData>
    <row r="1" spans="1:4" s="3" customFormat="1">
      <c r="A1" s="3" t="s">
        <v>13</v>
      </c>
      <c r="B1" s="3" t="s">
        <v>2066</v>
      </c>
      <c r="C1" s="3" t="s">
        <v>16</v>
      </c>
      <c r="D1" s="3" t="s">
        <v>2000</v>
      </c>
    </row>
    <row r="2" spans="1:4">
      <c r="A2" s="56" t="s">
        <v>2065</v>
      </c>
      <c r="B2">
        <v>0.08</v>
      </c>
    </row>
    <row r="4" spans="1:4">
      <c r="A4" s="64" t="s">
        <v>2205</v>
      </c>
      <c r="B4" s="56">
        <v>0.94620000000000004</v>
      </c>
      <c r="C4" s="16" t="s">
        <v>2077</v>
      </c>
    </row>
    <row r="5" spans="1:4">
      <c r="A5" s="64" t="s">
        <v>2206</v>
      </c>
      <c r="B5" s="64" t="s">
        <v>2211</v>
      </c>
      <c r="C5" t="s">
        <v>2210</v>
      </c>
    </row>
    <row r="6" spans="1:4">
      <c r="A6" s="64" t="s">
        <v>2207</v>
      </c>
      <c r="B6" s="56" t="s">
        <v>2204</v>
      </c>
    </row>
    <row r="7" spans="1:4">
      <c r="A7" s="64" t="s">
        <v>2208</v>
      </c>
      <c r="B7" s="56" t="s">
        <v>2202</v>
      </c>
      <c r="C7" t="s">
        <v>2203</v>
      </c>
    </row>
    <row r="8" spans="1:4">
      <c r="A8" s="64" t="s">
        <v>2209</v>
      </c>
      <c r="B8" s="64" t="s">
        <v>2200</v>
      </c>
      <c r="C8" t="s">
        <v>2201</v>
      </c>
    </row>
    <row r="9" spans="1:4">
      <c r="A9" s="71" t="s">
        <v>2305</v>
      </c>
      <c r="B9" s="72">
        <v>1.1301000000000001</v>
      </c>
      <c r="C9" t="s">
        <v>2306</v>
      </c>
    </row>
    <row r="11" spans="1:4">
      <c r="A11" s="3" t="s">
        <v>2318</v>
      </c>
      <c r="B11" s="42">
        <f ca="1">YEAR(TODAY())</f>
        <v>2022</v>
      </c>
      <c r="D11" s="93" t="s">
        <v>2333</v>
      </c>
    </row>
    <row r="12" spans="1:4">
      <c r="A12" s="93" t="s">
        <v>2319</v>
      </c>
      <c r="B12">
        <v>7</v>
      </c>
      <c r="D12" s="93"/>
    </row>
    <row r="13" spans="1:4">
      <c r="A13" s="93" t="s">
        <v>2331</v>
      </c>
      <c r="B13">
        <v>13</v>
      </c>
      <c r="D13" s="93" t="s">
        <v>2327</v>
      </c>
    </row>
    <row r="14" spans="1:4">
      <c r="A14" s="93" t="s">
        <v>2320</v>
      </c>
      <c r="B14">
        <v>7</v>
      </c>
    </row>
    <row r="15" spans="1:4">
      <c r="A15" s="93" t="s">
        <v>2321</v>
      </c>
      <c r="B15">
        <v>7</v>
      </c>
    </row>
    <row r="16" spans="1:4">
      <c r="A16" s="93" t="s">
        <v>2328</v>
      </c>
      <c r="B16">
        <v>3</v>
      </c>
      <c r="D16" s="93" t="s">
        <v>2329</v>
      </c>
    </row>
    <row r="17" spans="1:3">
      <c r="A17" s="93" t="s">
        <v>2330</v>
      </c>
      <c r="B17">
        <v>3</v>
      </c>
      <c r="C17" s="93" t="s">
        <v>2332</v>
      </c>
    </row>
  </sheetData>
  <hyperlinks>
    <hyperlink ref="C4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F961"/>
  <sheetViews>
    <sheetView zoomScale="120" zoomScaleNormal="120" workbookViewId="0">
      <selection activeCell="H617" sqref="H617"/>
    </sheetView>
  </sheetViews>
  <sheetFormatPr baseColWidth="10" defaultRowHeight="16"/>
  <sheetData>
    <row r="1" spans="1:6">
      <c r="A1" t="s">
        <v>2009</v>
      </c>
      <c r="B1" t="s">
        <v>2010</v>
      </c>
      <c r="C1" t="s">
        <v>2011</v>
      </c>
      <c r="D1" t="s">
        <v>2012</v>
      </c>
      <c r="E1" t="s">
        <v>2013</v>
      </c>
      <c r="F1" t="s">
        <v>2014</v>
      </c>
    </row>
    <row r="2" spans="1:6">
      <c r="A2" t="s">
        <v>245</v>
      </c>
      <c r="B2" t="s">
        <v>266</v>
      </c>
      <c r="C2">
        <v>12443.1</v>
      </c>
    </row>
    <row r="3" spans="1:6">
      <c r="A3" t="s">
        <v>246</v>
      </c>
      <c r="B3" t="s">
        <v>266</v>
      </c>
      <c r="C3">
        <v>9809.65</v>
      </c>
    </row>
    <row r="4" spans="1:6">
      <c r="A4" t="s">
        <v>247</v>
      </c>
      <c r="B4" t="s">
        <v>266</v>
      </c>
      <c r="C4">
        <v>14063.9</v>
      </c>
    </row>
    <row r="5" spans="1:6">
      <c r="A5" t="s">
        <v>248</v>
      </c>
      <c r="B5" t="s">
        <v>266</v>
      </c>
      <c r="C5">
        <v>6005.96</v>
      </c>
      <c r="D5">
        <v>500</v>
      </c>
      <c r="E5">
        <v>0</v>
      </c>
    </row>
    <row r="6" spans="1:6">
      <c r="A6" t="s">
        <v>249</v>
      </c>
      <c r="B6" t="s">
        <v>266</v>
      </c>
      <c r="C6">
        <v>21212.1</v>
      </c>
    </row>
    <row r="7" spans="1:6">
      <c r="A7" t="s">
        <v>250</v>
      </c>
      <c r="B7" t="s">
        <v>266</v>
      </c>
      <c r="C7">
        <v>6601.17</v>
      </c>
    </row>
    <row r="8" spans="1:6">
      <c r="A8" t="s">
        <v>251</v>
      </c>
      <c r="B8" t="s">
        <v>266</v>
      </c>
      <c r="C8">
        <v>1630.63</v>
      </c>
      <c r="D8">
        <v>1300</v>
      </c>
      <c r="F8" t="s">
        <v>2015</v>
      </c>
    </row>
    <row r="9" spans="1:6">
      <c r="A9" t="s">
        <v>252</v>
      </c>
      <c r="B9" t="s">
        <v>266</v>
      </c>
      <c r="C9">
        <v>15544.3</v>
      </c>
    </row>
    <row r="10" spans="1:6">
      <c r="A10" t="s">
        <v>253</v>
      </c>
      <c r="B10" t="s">
        <v>266</v>
      </c>
      <c r="C10">
        <v>435.90699999999998</v>
      </c>
      <c r="D10">
        <v>450</v>
      </c>
      <c r="E10">
        <v>0</v>
      </c>
    </row>
    <row r="11" spans="1:6">
      <c r="A11" t="s">
        <v>254</v>
      </c>
      <c r="B11" t="s">
        <v>266</v>
      </c>
      <c r="C11">
        <v>6144.55</v>
      </c>
    </row>
    <row r="12" spans="1:6">
      <c r="A12" t="s">
        <v>255</v>
      </c>
      <c r="B12" t="s">
        <v>266</v>
      </c>
      <c r="C12">
        <v>12917.1</v>
      </c>
    </row>
    <row r="13" spans="1:6">
      <c r="A13" t="s">
        <v>256</v>
      </c>
      <c r="B13" t="s">
        <v>266</v>
      </c>
      <c r="C13">
        <v>17577.5</v>
      </c>
    </row>
    <row r="14" spans="1:6">
      <c r="A14" t="s">
        <v>257</v>
      </c>
      <c r="B14" t="s">
        <v>266</v>
      </c>
      <c r="C14">
        <v>12511.9</v>
      </c>
    </row>
    <row r="15" spans="1:6">
      <c r="A15" t="s">
        <v>258</v>
      </c>
      <c r="B15" t="s">
        <v>266</v>
      </c>
      <c r="C15">
        <v>10409.299999999999</v>
      </c>
    </row>
    <row r="16" spans="1:6">
      <c r="A16" t="s">
        <v>259</v>
      </c>
      <c r="B16" t="s">
        <v>266</v>
      </c>
      <c r="C16">
        <v>1408.05</v>
      </c>
      <c r="D16">
        <v>1000</v>
      </c>
      <c r="F16" t="s">
        <v>2016</v>
      </c>
    </row>
    <row r="17" spans="1:6">
      <c r="A17" t="s">
        <v>260</v>
      </c>
      <c r="B17" t="s">
        <v>266</v>
      </c>
      <c r="C17">
        <v>5417.07</v>
      </c>
    </row>
    <row r="18" spans="1:6">
      <c r="A18" t="s">
        <v>261</v>
      </c>
      <c r="B18" t="s">
        <v>266</v>
      </c>
      <c r="C18">
        <v>3769.58</v>
      </c>
      <c r="D18">
        <v>550</v>
      </c>
      <c r="E18">
        <v>0</v>
      </c>
    </row>
    <row r="19" spans="1:6">
      <c r="A19" t="s">
        <v>262</v>
      </c>
      <c r="B19" t="s">
        <v>266</v>
      </c>
      <c r="C19">
        <v>12510.5</v>
      </c>
    </row>
    <row r="20" spans="1:6">
      <c r="A20" t="s">
        <v>263</v>
      </c>
      <c r="B20" t="s">
        <v>266</v>
      </c>
      <c r="C20">
        <v>20484.5</v>
      </c>
    </row>
    <row r="21" spans="1:6">
      <c r="A21" t="s">
        <v>264</v>
      </c>
      <c r="B21" t="s">
        <v>266</v>
      </c>
      <c r="C21">
        <v>6879.01</v>
      </c>
    </row>
    <row r="22" spans="1:6">
      <c r="A22" t="s">
        <v>265</v>
      </c>
      <c r="B22" t="s">
        <v>266</v>
      </c>
      <c r="C22">
        <v>0</v>
      </c>
      <c r="D22">
        <v>500</v>
      </c>
      <c r="E22">
        <v>0</v>
      </c>
    </row>
    <row r="23" spans="1:6">
      <c r="A23" t="s">
        <v>266</v>
      </c>
      <c r="B23" t="s">
        <v>266</v>
      </c>
      <c r="C23">
        <v>0</v>
      </c>
    </row>
    <row r="24" spans="1:6">
      <c r="A24" t="s">
        <v>267</v>
      </c>
      <c r="B24" t="s">
        <v>266</v>
      </c>
      <c r="C24">
        <v>813.91399999999999</v>
      </c>
      <c r="D24">
        <v>550</v>
      </c>
      <c r="E24">
        <v>0</v>
      </c>
    </row>
    <row r="25" spans="1:6">
      <c r="A25" t="s">
        <v>268</v>
      </c>
      <c r="B25" t="s">
        <v>266</v>
      </c>
      <c r="C25">
        <v>5798.5</v>
      </c>
    </row>
    <row r="26" spans="1:6">
      <c r="A26" t="s">
        <v>269</v>
      </c>
      <c r="B26" t="s">
        <v>266</v>
      </c>
      <c r="C26">
        <v>3173.57</v>
      </c>
      <c r="D26">
        <v>2400</v>
      </c>
      <c r="E26">
        <v>375</v>
      </c>
    </row>
    <row r="27" spans="1:6">
      <c r="A27" t="s">
        <v>270</v>
      </c>
      <c r="B27" t="s">
        <v>266</v>
      </c>
      <c r="C27">
        <v>6629.51</v>
      </c>
    </row>
    <row r="28" spans="1:6">
      <c r="A28" t="s">
        <v>271</v>
      </c>
      <c r="B28" t="s">
        <v>266</v>
      </c>
      <c r="C28">
        <v>2697.2</v>
      </c>
      <c r="D28">
        <v>1400</v>
      </c>
      <c r="F28" t="s">
        <v>2017</v>
      </c>
    </row>
    <row r="29" spans="1:6">
      <c r="A29" t="s">
        <v>272</v>
      </c>
      <c r="B29" t="s">
        <v>266</v>
      </c>
      <c r="C29">
        <v>1646.96</v>
      </c>
      <c r="D29">
        <v>800</v>
      </c>
      <c r="E29">
        <v>140</v>
      </c>
    </row>
    <row r="30" spans="1:6">
      <c r="A30" t="s">
        <v>273</v>
      </c>
      <c r="B30" t="s">
        <v>266</v>
      </c>
      <c r="C30">
        <v>3768.47</v>
      </c>
      <c r="D30">
        <v>600</v>
      </c>
      <c r="F30" t="s">
        <v>2018</v>
      </c>
    </row>
    <row r="31" spans="1:6">
      <c r="A31" t="s">
        <v>274</v>
      </c>
      <c r="B31" t="s">
        <v>266</v>
      </c>
      <c r="C31">
        <v>7592.95</v>
      </c>
    </row>
    <row r="32" spans="1:6">
      <c r="A32" t="s">
        <v>275</v>
      </c>
      <c r="B32" t="s">
        <v>266</v>
      </c>
      <c r="C32">
        <v>6880.24</v>
      </c>
    </row>
    <row r="33" spans="1:6">
      <c r="A33" t="s">
        <v>276</v>
      </c>
      <c r="B33" t="s">
        <v>266</v>
      </c>
      <c r="C33">
        <v>8648.2000000000007</v>
      </c>
    </row>
    <row r="34" spans="1:6">
      <c r="A34" t="s">
        <v>277</v>
      </c>
      <c r="B34" t="s">
        <v>266</v>
      </c>
      <c r="C34">
        <v>5499.86</v>
      </c>
      <c r="D34">
        <v>1700</v>
      </c>
      <c r="F34" t="s">
        <v>2019</v>
      </c>
    </row>
    <row r="35" spans="1:6">
      <c r="A35" t="s">
        <v>278</v>
      </c>
      <c r="B35" t="s">
        <v>266</v>
      </c>
      <c r="C35">
        <v>6005.96</v>
      </c>
      <c r="D35">
        <v>500</v>
      </c>
      <c r="F35" t="s">
        <v>2020</v>
      </c>
    </row>
    <row r="36" spans="1:6">
      <c r="A36" t="s">
        <v>279</v>
      </c>
      <c r="B36" t="s">
        <v>266</v>
      </c>
      <c r="C36">
        <v>16946.900000000001</v>
      </c>
    </row>
    <row r="37" spans="1:6">
      <c r="A37" t="s">
        <v>280</v>
      </c>
      <c r="B37" t="s">
        <v>266</v>
      </c>
      <c r="C37">
        <v>1418.95</v>
      </c>
      <c r="D37">
        <v>1000</v>
      </c>
      <c r="E37">
        <v>200</v>
      </c>
      <c r="F37" t="s">
        <v>2021</v>
      </c>
    </row>
    <row r="38" spans="1:6">
      <c r="A38" t="s">
        <v>281</v>
      </c>
      <c r="B38" t="s">
        <v>266</v>
      </c>
      <c r="C38">
        <v>12687.3</v>
      </c>
    </row>
    <row r="39" spans="1:6">
      <c r="A39" t="s">
        <v>282</v>
      </c>
      <c r="B39" t="s">
        <v>266</v>
      </c>
      <c r="C39">
        <v>13377.2</v>
      </c>
    </row>
    <row r="40" spans="1:6">
      <c r="A40" t="s">
        <v>283</v>
      </c>
      <c r="B40" t="s">
        <v>266</v>
      </c>
      <c r="C40">
        <v>12508.6</v>
      </c>
    </row>
    <row r="41" spans="1:6">
      <c r="A41" t="s">
        <v>284</v>
      </c>
      <c r="B41" t="s">
        <v>266</v>
      </c>
      <c r="C41">
        <v>4063.66</v>
      </c>
      <c r="D41">
        <v>900</v>
      </c>
      <c r="F41" t="s">
        <v>2022</v>
      </c>
    </row>
    <row r="42" spans="1:6">
      <c r="A42" t="s">
        <v>285</v>
      </c>
      <c r="B42" t="s">
        <v>266</v>
      </c>
      <c r="C42">
        <v>21391.200000000001</v>
      </c>
    </row>
    <row r="43" spans="1:6">
      <c r="A43" t="s">
        <v>286</v>
      </c>
      <c r="B43" t="s">
        <v>266</v>
      </c>
      <c r="C43">
        <v>21070.7</v>
      </c>
    </row>
    <row r="44" spans="1:6">
      <c r="A44" t="s">
        <v>287</v>
      </c>
      <c r="B44" t="s">
        <v>266</v>
      </c>
      <c r="C44">
        <v>13352.8</v>
      </c>
    </row>
    <row r="45" spans="1:6">
      <c r="A45" t="s">
        <v>288</v>
      </c>
      <c r="B45" t="s">
        <v>266</v>
      </c>
      <c r="C45">
        <v>6601.17</v>
      </c>
    </row>
    <row r="46" spans="1:6">
      <c r="A46" t="s">
        <v>289</v>
      </c>
      <c r="B46" t="s">
        <v>266</v>
      </c>
      <c r="C46">
        <v>6854.45</v>
      </c>
    </row>
    <row r="47" spans="1:6">
      <c r="A47" t="s">
        <v>290</v>
      </c>
      <c r="B47" t="s">
        <v>266</v>
      </c>
      <c r="C47">
        <v>4760.1400000000003</v>
      </c>
    </row>
    <row r="48" spans="1:6">
      <c r="A48" t="s">
        <v>291</v>
      </c>
      <c r="B48" t="s">
        <v>266</v>
      </c>
      <c r="C48">
        <v>2668.91</v>
      </c>
      <c r="D48">
        <v>2100</v>
      </c>
      <c r="E48">
        <v>50</v>
      </c>
    </row>
    <row r="49" spans="1:6">
      <c r="A49" t="s">
        <v>292</v>
      </c>
      <c r="B49" t="s">
        <v>266</v>
      </c>
      <c r="C49">
        <v>6447.59</v>
      </c>
    </row>
    <row r="50" spans="1:6">
      <c r="A50" t="s">
        <v>293</v>
      </c>
      <c r="B50" t="s">
        <v>266</v>
      </c>
      <c r="C50">
        <v>15461.9</v>
      </c>
    </row>
    <row r="51" spans="1:6">
      <c r="A51" t="s">
        <v>294</v>
      </c>
      <c r="B51" t="s">
        <v>266</v>
      </c>
      <c r="C51">
        <v>10255.799999999999</v>
      </c>
    </row>
    <row r="52" spans="1:6">
      <c r="A52" t="s">
        <v>295</v>
      </c>
      <c r="B52" t="s">
        <v>266</v>
      </c>
      <c r="C52">
        <v>15945.3</v>
      </c>
    </row>
    <row r="53" spans="1:6">
      <c r="A53" t="s">
        <v>296</v>
      </c>
      <c r="B53" t="s">
        <v>266</v>
      </c>
      <c r="C53">
        <v>7951.84</v>
      </c>
    </row>
    <row r="54" spans="1:6">
      <c r="A54" t="s">
        <v>297</v>
      </c>
      <c r="B54" t="s">
        <v>266</v>
      </c>
      <c r="C54">
        <v>403.13400000000001</v>
      </c>
      <c r="D54">
        <v>600</v>
      </c>
      <c r="E54">
        <v>0</v>
      </c>
    </row>
    <row r="55" spans="1:6">
      <c r="A55" t="s">
        <v>8</v>
      </c>
      <c r="B55" t="s">
        <v>266</v>
      </c>
      <c r="C55">
        <v>602.40300000000002</v>
      </c>
      <c r="D55">
        <v>300</v>
      </c>
      <c r="E55">
        <v>650</v>
      </c>
    </row>
    <row r="56" spans="1:6">
      <c r="A56" t="s">
        <v>298</v>
      </c>
      <c r="B56" t="s">
        <v>266</v>
      </c>
      <c r="C56">
        <v>10799.4</v>
      </c>
    </row>
    <row r="57" spans="1:6">
      <c r="A57" t="s">
        <v>299</v>
      </c>
      <c r="B57" t="s">
        <v>266</v>
      </c>
      <c r="C57">
        <v>9104.2199999999993</v>
      </c>
    </row>
    <row r="58" spans="1:6">
      <c r="A58" t="s">
        <v>300</v>
      </c>
      <c r="B58" t="s">
        <v>266</v>
      </c>
      <c r="C58">
        <v>12201.6</v>
      </c>
    </row>
    <row r="59" spans="1:6">
      <c r="A59" t="s">
        <v>301</v>
      </c>
      <c r="B59" t="s">
        <v>266</v>
      </c>
      <c r="C59">
        <v>1166.3</v>
      </c>
      <c r="D59">
        <v>1000</v>
      </c>
    </row>
    <row r="60" spans="1:6">
      <c r="A60" t="s">
        <v>302</v>
      </c>
      <c r="B60" t="s">
        <v>266</v>
      </c>
      <c r="C60">
        <v>2033.13</v>
      </c>
      <c r="D60">
        <v>1900</v>
      </c>
      <c r="F60" t="s">
        <v>2023</v>
      </c>
    </row>
    <row r="61" spans="1:6">
      <c r="A61" t="s">
        <v>303</v>
      </c>
      <c r="B61" t="s">
        <v>266</v>
      </c>
      <c r="C61">
        <v>12830.8</v>
      </c>
    </row>
    <row r="62" spans="1:6">
      <c r="A62" t="s">
        <v>304</v>
      </c>
      <c r="B62" t="s">
        <v>266</v>
      </c>
      <c r="C62">
        <v>6447.1</v>
      </c>
      <c r="D62">
        <v>1100</v>
      </c>
      <c r="F62" t="s">
        <v>2024</v>
      </c>
    </row>
    <row r="63" spans="1:6">
      <c r="A63" t="s">
        <v>305</v>
      </c>
      <c r="B63" t="s">
        <v>266</v>
      </c>
      <c r="C63">
        <v>6600.67</v>
      </c>
      <c r="D63">
        <v>1000</v>
      </c>
      <c r="E63">
        <v>2000</v>
      </c>
    </row>
    <row r="64" spans="1:6">
      <c r="A64" t="s">
        <v>305</v>
      </c>
      <c r="B64" t="s">
        <v>266</v>
      </c>
      <c r="C64">
        <v>6600.67</v>
      </c>
    </row>
    <row r="65" spans="1:6">
      <c r="A65" t="s">
        <v>305</v>
      </c>
      <c r="B65" t="s">
        <v>266</v>
      </c>
      <c r="C65">
        <v>6600.67</v>
      </c>
    </row>
    <row r="66" spans="1:6">
      <c r="A66" t="s">
        <v>305</v>
      </c>
      <c r="B66" t="s">
        <v>266</v>
      </c>
      <c r="C66">
        <v>6600.67</v>
      </c>
      <c r="D66">
        <v>6000</v>
      </c>
      <c r="E66">
        <v>0</v>
      </c>
    </row>
    <row r="67" spans="1:6">
      <c r="A67" t="s">
        <v>305</v>
      </c>
      <c r="B67" t="s">
        <v>266</v>
      </c>
      <c r="C67">
        <v>6600.67</v>
      </c>
      <c r="D67">
        <v>6000</v>
      </c>
      <c r="E67">
        <v>0</v>
      </c>
    </row>
    <row r="68" spans="1:6">
      <c r="A68" t="s">
        <v>305</v>
      </c>
      <c r="B68" t="s">
        <v>266</v>
      </c>
      <c r="C68">
        <v>6600.67</v>
      </c>
      <c r="D68">
        <v>6000</v>
      </c>
      <c r="E68">
        <v>0</v>
      </c>
    </row>
    <row r="69" spans="1:6">
      <c r="A69" t="s">
        <v>306</v>
      </c>
      <c r="B69" t="s">
        <v>266</v>
      </c>
      <c r="C69">
        <v>8294.0300000000007</v>
      </c>
    </row>
    <row r="70" spans="1:6">
      <c r="A70" t="s">
        <v>307</v>
      </c>
      <c r="B70" t="s">
        <v>266</v>
      </c>
      <c r="C70">
        <v>601.93799999999999</v>
      </c>
      <c r="D70">
        <v>324</v>
      </c>
      <c r="E70">
        <v>150</v>
      </c>
      <c r="F70" t="s">
        <v>2025</v>
      </c>
    </row>
    <row r="71" spans="1:6">
      <c r="A71" t="s">
        <v>308</v>
      </c>
      <c r="B71" t="s">
        <v>266</v>
      </c>
      <c r="C71">
        <v>16294.6</v>
      </c>
    </row>
    <row r="72" spans="1:6">
      <c r="A72" t="s">
        <v>309</v>
      </c>
      <c r="B72" t="s">
        <v>266</v>
      </c>
      <c r="C72">
        <v>6005.38</v>
      </c>
      <c r="D72">
        <v>300</v>
      </c>
      <c r="F72" t="s">
        <v>2026</v>
      </c>
    </row>
    <row r="73" spans="1:6">
      <c r="A73" t="s">
        <v>310</v>
      </c>
      <c r="B73" t="s">
        <v>266</v>
      </c>
      <c r="C73">
        <v>6005.96</v>
      </c>
      <c r="D73">
        <v>550</v>
      </c>
      <c r="F73" t="s">
        <v>2027</v>
      </c>
    </row>
    <row r="74" spans="1:6">
      <c r="A74" t="s">
        <v>311</v>
      </c>
      <c r="B74" t="s">
        <v>266</v>
      </c>
      <c r="C74">
        <v>6672.62</v>
      </c>
    </row>
    <row r="75" spans="1:6">
      <c r="A75" t="s">
        <v>312</v>
      </c>
      <c r="B75" t="s">
        <v>266</v>
      </c>
      <c r="C75">
        <v>18076.5</v>
      </c>
    </row>
    <row r="76" spans="1:6">
      <c r="A76" t="s">
        <v>313</v>
      </c>
      <c r="B76" t="s">
        <v>266</v>
      </c>
      <c r="C76">
        <v>12508.4</v>
      </c>
    </row>
    <row r="77" spans="1:6">
      <c r="A77" t="s">
        <v>314</v>
      </c>
      <c r="B77" t="s">
        <v>266</v>
      </c>
      <c r="C77">
        <v>4114.71</v>
      </c>
    </row>
    <row r="78" spans="1:6">
      <c r="A78" t="s">
        <v>315</v>
      </c>
      <c r="B78" t="s">
        <v>266</v>
      </c>
      <c r="C78">
        <v>5918.28</v>
      </c>
    </row>
    <row r="79" spans="1:6">
      <c r="A79" t="s">
        <v>316</v>
      </c>
      <c r="B79" t="s">
        <v>266</v>
      </c>
      <c r="C79">
        <v>6279.06</v>
      </c>
    </row>
    <row r="80" spans="1:6">
      <c r="A80" t="s">
        <v>317</v>
      </c>
      <c r="B80" t="s">
        <v>266</v>
      </c>
      <c r="C80">
        <v>19486.099999999999</v>
      </c>
    </row>
    <row r="81" spans="1:6">
      <c r="A81" t="s">
        <v>318</v>
      </c>
      <c r="B81" t="s">
        <v>266</v>
      </c>
      <c r="C81">
        <v>6648.54</v>
      </c>
    </row>
    <row r="82" spans="1:6">
      <c r="A82" t="s">
        <v>319</v>
      </c>
      <c r="B82" t="s">
        <v>266</v>
      </c>
      <c r="C82">
        <v>540.62800000000004</v>
      </c>
      <c r="D82">
        <v>600</v>
      </c>
      <c r="E82">
        <v>80</v>
      </c>
      <c r="F82" t="s">
        <v>2028</v>
      </c>
    </row>
    <row r="83" spans="1:6">
      <c r="A83" t="s">
        <v>320</v>
      </c>
      <c r="B83" t="s">
        <v>266</v>
      </c>
      <c r="C83">
        <v>8319.3700000000008</v>
      </c>
    </row>
    <row r="84" spans="1:6">
      <c r="A84" t="s">
        <v>320</v>
      </c>
      <c r="B84" t="s">
        <v>266</v>
      </c>
      <c r="C84">
        <v>8319.3700000000008</v>
      </c>
    </row>
    <row r="85" spans="1:6">
      <c r="A85" t="s">
        <v>320</v>
      </c>
      <c r="B85" t="s">
        <v>266</v>
      </c>
      <c r="C85">
        <v>8319.3700000000008</v>
      </c>
    </row>
    <row r="86" spans="1:6">
      <c r="A86" t="s">
        <v>320</v>
      </c>
      <c r="B86" t="s">
        <v>266</v>
      </c>
      <c r="C86">
        <v>8319.3700000000008</v>
      </c>
    </row>
    <row r="87" spans="1:6">
      <c r="A87" t="s">
        <v>321</v>
      </c>
      <c r="B87" t="s">
        <v>266</v>
      </c>
      <c r="C87">
        <v>12201.8</v>
      </c>
    </row>
    <row r="88" spans="1:6">
      <c r="A88" t="s">
        <v>322</v>
      </c>
      <c r="B88" t="s">
        <v>266</v>
      </c>
      <c r="C88">
        <v>6553.84</v>
      </c>
    </row>
    <row r="89" spans="1:6">
      <c r="A89" t="s">
        <v>323</v>
      </c>
      <c r="B89" t="s">
        <v>266</v>
      </c>
      <c r="C89">
        <v>9768.26</v>
      </c>
    </row>
    <row r="90" spans="1:6">
      <c r="A90" t="s">
        <v>324</v>
      </c>
      <c r="B90" t="s">
        <v>266</v>
      </c>
      <c r="C90">
        <v>5925.71</v>
      </c>
    </row>
    <row r="91" spans="1:6">
      <c r="A91" t="s">
        <v>325</v>
      </c>
      <c r="B91" t="s">
        <v>266</v>
      </c>
      <c r="C91">
        <v>14350.9</v>
      </c>
    </row>
    <row r="92" spans="1:6">
      <c r="A92" t="s">
        <v>326</v>
      </c>
      <c r="B92" t="s">
        <v>266</v>
      </c>
      <c r="C92">
        <v>17589.900000000001</v>
      </c>
    </row>
    <row r="93" spans="1:6">
      <c r="A93" t="s">
        <v>327</v>
      </c>
      <c r="B93" t="s">
        <v>266</v>
      </c>
      <c r="C93">
        <v>18853.3</v>
      </c>
    </row>
    <row r="94" spans="1:6">
      <c r="A94" t="s">
        <v>328</v>
      </c>
      <c r="B94" t="s">
        <v>266</v>
      </c>
      <c r="C94">
        <v>1012.38</v>
      </c>
    </row>
    <row r="95" spans="1:6">
      <c r="A95" t="s">
        <v>329</v>
      </c>
      <c r="B95" t="s">
        <v>266</v>
      </c>
      <c r="C95">
        <v>21143.3</v>
      </c>
    </row>
    <row r="96" spans="1:6">
      <c r="A96" t="s">
        <v>330</v>
      </c>
      <c r="B96" t="s">
        <v>266</v>
      </c>
      <c r="C96">
        <v>8469.23</v>
      </c>
    </row>
    <row r="97" spans="1:6">
      <c r="A97" t="s">
        <v>331</v>
      </c>
      <c r="B97" t="s">
        <v>266</v>
      </c>
      <c r="C97">
        <v>13869.6</v>
      </c>
    </row>
    <row r="98" spans="1:6">
      <c r="A98" t="s">
        <v>245</v>
      </c>
      <c r="B98" t="s">
        <v>271</v>
      </c>
      <c r="C98">
        <v>8993.74</v>
      </c>
    </row>
    <row r="99" spans="1:6">
      <c r="A99" t="s">
        <v>246</v>
      </c>
      <c r="B99" t="s">
        <v>271</v>
      </c>
      <c r="C99">
        <v>7650.75</v>
      </c>
    </row>
    <row r="100" spans="1:6">
      <c r="A100" t="s">
        <v>247</v>
      </c>
      <c r="B100" t="s">
        <v>271</v>
      </c>
      <c r="C100">
        <v>11765.6</v>
      </c>
    </row>
    <row r="101" spans="1:6">
      <c r="A101" t="s">
        <v>248</v>
      </c>
      <c r="B101" t="s">
        <v>271</v>
      </c>
      <c r="C101">
        <v>3131.74</v>
      </c>
      <c r="D101">
        <v>1800</v>
      </c>
      <c r="F101" t="s">
        <v>2029</v>
      </c>
    </row>
    <row r="102" spans="1:6">
      <c r="A102" t="s">
        <v>249</v>
      </c>
      <c r="B102" t="s">
        <v>271</v>
      </c>
      <c r="C102">
        <v>17761.3</v>
      </c>
    </row>
    <row r="103" spans="1:6">
      <c r="A103" t="s">
        <v>250</v>
      </c>
      <c r="B103" t="s">
        <v>271</v>
      </c>
      <c r="C103">
        <v>3900.92</v>
      </c>
    </row>
    <row r="104" spans="1:6">
      <c r="A104" t="s">
        <v>251</v>
      </c>
      <c r="B104" t="s">
        <v>271</v>
      </c>
      <c r="C104">
        <v>4115.16</v>
      </c>
      <c r="D104">
        <v>3300</v>
      </c>
      <c r="F104" t="s">
        <v>2015</v>
      </c>
    </row>
    <row r="105" spans="1:6">
      <c r="A105" t="s">
        <v>252</v>
      </c>
      <c r="B105" t="s">
        <v>271</v>
      </c>
      <c r="C105">
        <v>12040</v>
      </c>
    </row>
    <row r="106" spans="1:6">
      <c r="A106" t="s">
        <v>253</v>
      </c>
      <c r="B106" t="s">
        <v>271</v>
      </c>
      <c r="C106">
        <v>2442.08</v>
      </c>
      <c r="D106">
        <v>1100</v>
      </c>
      <c r="F106" t="s">
        <v>2030</v>
      </c>
    </row>
    <row r="107" spans="1:6">
      <c r="A107" t="s">
        <v>254</v>
      </c>
      <c r="B107" t="s">
        <v>271</v>
      </c>
      <c r="C107">
        <v>3444.88</v>
      </c>
    </row>
    <row r="108" spans="1:6">
      <c r="A108" t="s">
        <v>255</v>
      </c>
      <c r="B108" t="s">
        <v>271</v>
      </c>
      <c r="C108">
        <v>9460.69</v>
      </c>
    </row>
    <row r="109" spans="1:6">
      <c r="A109" t="s">
        <v>256</v>
      </c>
      <c r="B109" t="s">
        <v>271</v>
      </c>
      <c r="C109">
        <v>13807.7</v>
      </c>
    </row>
    <row r="110" spans="1:6">
      <c r="A110" t="s">
        <v>257</v>
      </c>
      <c r="B110" t="s">
        <v>271</v>
      </c>
      <c r="C110">
        <v>13257.8</v>
      </c>
    </row>
    <row r="111" spans="1:6">
      <c r="A111" t="s">
        <v>258</v>
      </c>
      <c r="B111" t="s">
        <v>271</v>
      </c>
      <c r="C111">
        <v>8824.1299999999992</v>
      </c>
    </row>
    <row r="112" spans="1:6">
      <c r="A112" t="s">
        <v>259</v>
      </c>
      <c r="B112" t="s">
        <v>271</v>
      </c>
      <c r="C112">
        <v>4074.55</v>
      </c>
      <c r="D112">
        <v>3000</v>
      </c>
      <c r="F112" t="s">
        <v>2016</v>
      </c>
    </row>
    <row r="113" spans="1:6">
      <c r="A113" t="s">
        <v>260</v>
      </c>
      <c r="B113" t="s">
        <v>271</v>
      </c>
      <c r="C113">
        <v>4673.53</v>
      </c>
    </row>
    <row r="114" spans="1:6">
      <c r="A114" t="s">
        <v>261</v>
      </c>
      <c r="B114" t="s">
        <v>271</v>
      </c>
      <c r="C114">
        <v>1069.5999999999999</v>
      </c>
      <c r="D114">
        <v>1200</v>
      </c>
      <c r="F114" t="s">
        <v>2031</v>
      </c>
    </row>
    <row r="115" spans="1:6">
      <c r="A115" t="s">
        <v>262</v>
      </c>
      <c r="B115" t="s">
        <v>271</v>
      </c>
      <c r="C115">
        <v>13257.2</v>
      </c>
    </row>
    <row r="116" spans="1:6">
      <c r="A116" t="s">
        <v>263</v>
      </c>
      <c r="B116" t="s">
        <v>271</v>
      </c>
      <c r="C116">
        <v>16838.3</v>
      </c>
    </row>
    <row r="117" spans="1:6">
      <c r="A117" t="s">
        <v>264</v>
      </c>
      <c r="B117" t="s">
        <v>271</v>
      </c>
      <c r="C117">
        <v>7282.7</v>
      </c>
    </row>
    <row r="118" spans="1:6">
      <c r="A118" t="s">
        <v>265</v>
      </c>
      <c r="B118" t="s">
        <v>271</v>
      </c>
      <c r="C118">
        <v>2697.2</v>
      </c>
      <c r="D118">
        <v>1800</v>
      </c>
      <c r="F118" t="s">
        <v>2032</v>
      </c>
    </row>
    <row r="119" spans="1:6">
      <c r="A119" t="s">
        <v>266</v>
      </c>
      <c r="B119" t="s">
        <v>271</v>
      </c>
      <c r="C119">
        <v>2697.76</v>
      </c>
      <c r="D119">
        <v>1500</v>
      </c>
      <c r="F119" t="s">
        <v>2033</v>
      </c>
    </row>
    <row r="120" spans="1:6">
      <c r="A120" t="s">
        <v>267</v>
      </c>
      <c r="B120" t="s">
        <v>271</v>
      </c>
      <c r="C120">
        <v>3486.93</v>
      </c>
      <c r="D120">
        <v>2000</v>
      </c>
      <c r="F120" t="s">
        <v>2034</v>
      </c>
    </row>
    <row r="121" spans="1:6">
      <c r="A121" t="s">
        <v>268</v>
      </c>
      <c r="B121" t="s">
        <v>271</v>
      </c>
      <c r="C121">
        <v>6284.62</v>
      </c>
    </row>
    <row r="122" spans="1:6">
      <c r="A122" t="s">
        <v>269</v>
      </c>
      <c r="B122" t="s">
        <v>271</v>
      </c>
      <c r="C122">
        <v>449.92200000000003</v>
      </c>
      <c r="D122">
        <v>500</v>
      </c>
      <c r="E122">
        <v>300</v>
      </c>
    </row>
    <row r="123" spans="1:6">
      <c r="A123" t="s">
        <v>270</v>
      </c>
      <c r="B123" t="s">
        <v>271</v>
      </c>
      <c r="C123">
        <v>3408.26</v>
      </c>
    </row>
    <row r="124" spans="1:6">
      <c r="A124" t="s">
        <v>271</v>
      </c>
      <c r="B124" t="s">
        <v>271</v>
      </c>
      <c r="C124">
        <v>0</v>
      </c>
    </row>
    <row r="125" spans="1:6">
      <c r="A125" t="s">
        <v>272</v>
      </c>
      <c r="B125" t="s">
        <v>271</v>
      </c>
      <c r="C125">
        <v>4131.43</v>
      </c>
      <c r="D125">
        <v>2000</v>
      </c>
      <c r="E125">
        <v>1000</v>
      </c>
      <c r="F125" t="s">
        <v>2035</v>
      </c>
    </row>
    <row r="126" spans="1:6">
      <c r="A126" t="s">
        <v>273</v>
      </c>
      <c r="B126" t="s">
        <v>271</v>
      </c>
      <c r="C126">
        <v>1069.04</v>
      </c>
      <c r="D126">
        <v>500</v>
      </c>
      <c r="F126" t="s">
        <v>2018</v>
      </c>
    </row>
    <row r="127" spans="1:6">
      <c r="A127" t="s">
        <v>274</v>
      </c>
      <c r="B127" t="s">
        <v>271</v>
      </c>
      <c r="C127">
        <v>5433.82</v>
      </c>
    </row>
    <row r="128" spans="1:6">
      <c r="A128" t="s">
        <v>275</v>
      </c>
      <c r="B128" t="s">
        <v>271</v>
      </c>
      <c r="C128">
        <v>4180.49</v>
      </c>
    </row>
    <row r="129" spans="1:6">
      <c r="A129" t="s">
        <v>276</v>
      </c>
      <c r="B129" t="s">
        <v>271</v>
      </c>
      <c r="C129">
        <v>6489.14</v>
      </c>
    </row>
    <row r="130" spans="1:6">
      <c r="A130" t="s">
        <v>277</v>
      </c>
      <c r="B130" t="s">
        <v>271</v>
      </c>
      <c r="C130">
        <v>2785.02</v>
      </c>
      <c r="D130">
        <v>2900</v>
      </c>
      <c r="F130" t="s">
        <v>2019</v>
      </c>
    </row>
    <row r="131" spans="1:6">
      <c r="A131" t="s">
        <v>278</v>
      </c>
      <c r="B131" t="s">
        <v>271</v>
      </c>
      <c r="C131">
        <v>3131.74</v>
      </c>
      <c r="D131">
        <v>2100</v>
      </c>
      <c r="F131" t="s">
        <v>2020</v>
      </c>
    </row>
    <row r="132" spans="1:6">
      <c r="A132" t="s">
        <v>279</v>
      </c>
      <c r="B132" t="s">
        <v>271</v>
      </c>
      <c r="C132">
        <v>13236.9</v>
      </c>
    </row>
    <row r="133" spans="1:6">
      <c r="A133" t="s">
        <v>280</v>
      </c>
      <c r="B133" t="s">
        <v>271</v>
      </c>
      <c r="C133">
        <v>2292.58</v>
      </c>
      <c r="D133">
        <v>1650</v>
      </c>
      <c r="E133">
        <v>150</v>
      </c>
      <c r="F133" t="s">
        <v>2021</v>
      </c>
    </row>
    <row r="134" spans="1:6">
      <c r="A134" t="s">
        <v>281</v>
      </c>
      <c r="B134" t="s">
        <v>271</v>
      </c>
      <c r="C134">
        <v>9253.6200000000008</v>
      </c>
    </row>
    <row r="135" spans="1:6">
      <c r="A135" t="s">
        <v>282</v>
      </c>
      <c r="B135" t="s">
        <v>271</v>
      </c>
      <c r="C135">
        <v>9766.4699999999993</v>
      </c>
    </row>
    <row r="136" spans="1:6">
      <c r="A136" t="s">
        <v>283</v>
      </c>
      <c r="B136" t="s">
        <v>271</v>
      </c>
      <c r="C136">
        <v>9043.64</v>
      </c>
    </row>
    <row r="137" spans="1:6">
      <c r="A137" t="s">
        <v>284</v>
      </c>
      <c r="B137" t="s">
        <v>271</v>
      </c>
      <c r="C137">
        <v>1364.21</v>
      </c>
      <c r="D137">
        <v>1500</v>
      </c>
      <c r="F137" t="s">
        <v>2036</v>
      </c>
    </row>
    <row r="138" spans="1:6">
      <c r="A138" t="s">
        <v>285</v>
      </c>
      <c r="B138" t="s">
        <v>271</v>
      </c>
      <c r="C138">
        <v>17812.599999999999</v>
      </c>
    </row>
    <row r="139" spans="1:6">
      <c r="A139" t="s">
        <v>286</v>
      </c>
      <c r="B139" t="s">
        <v>271</v>
      </c>
      <c r="C139">
        <v>17509</v>
      </c>
    </row>
    <row r="140" spans="1:6">
      <c r="A140" t="s">
        <v>287</v>
      </c>
      <c r="B140" t="s">
        <v>271</v>
      </c>
      <c r="C140">
        <v>9734.15</v>
      </c>
    </row>
    <row r="141" spans="1:6">
      <c r="A141" t="s">
        <v>288</v>
      </c>
      <c r="B141" t="s">
        <v>271</v>
      </c>
      <c r="C141">
        <v>3900.92</v>
      </c>
    </row>
    <row r="142" spans="1:6">
      <c r="A142" t="s">
        <v>289</v>
      </c>
      <c r="B142" t="s">
        <v>271</v>
      </c>
      <c r="C142">
        <v>3657.96</v>
      </c>
    </row>
    <row r="143" spans="1:6">
      <c r="A143" t="s">
        <v>290</v>
      </c>
      <c r="B143" t="s">
        <v>271</v>
      </c>
      <c r="C143">
        <v>2002.26</v>
      </c>
    </row>
    <row r="144" spans="1:6">
      <c r="A144" t="s">
        <v>291</v>
      </c>
      <c r="B144" t="s">
        <v>271</v>
      </c>
      <c r="C144">
        <v>39.286999999999999</v>
      </c>
      <c r="D144">
        <v>700</v>
      </c>
      <c r="E144">
        <v>50</v>
      </c>
    </row>
    <row r="145" spans="1:6">
      <c r="A145" t="s">
        <v>292</v>
      </c>
      <c r="B145" t="s">
        <v>271</v>
      </c>
      <c r="C145">
        <v>3723.33</v>
      </c>
    </row>
    <row r="146" spans="1:6">
      <c r="A146" t="s">
        <v>293</v>
      </c>
      <c r="B146" t="s">
        <v>271</v>
      </c>
      <c r="C146">
        <v>11798.7</v>
      </c>
    </row>
    <row r="147" spans="1:6">
      <c r="A147" t="s">
        <v>294</v>
      </c>
      <c r="B147" t="s">
        <v>271</v>
      </c>
      <c r="C147">
        <v>10695.4</v>
      </c>
    </row>
    <row r="148" spans="1:6">
      <c r="A148" t="s">
        <v>295</v>
      </c>
      <c r="B148" t="s">
        <v>271</v>
      </c>
      <c r="C148">
        <v>12213.6</v>
      </c>
    </row>
    <row r="149" spans="1:6">
      <c r="A149" t="s">
        <v>296</v>
      </c>
      <c r="B149" t="s">
        <v>271</v>
      </c>
      <c r="C149">
        <v>5792.72</v>
      </c>
    </row>
    <row r="150" spans="1:6">
      <c r="A150" t="s">
        <v>297</v>
      </c>
      <c r="B150" t="s">
        <v>271</v>
      </c>
      <c r="C150">
        <v>2384.29</v>
      </c>
      <c r="D150">
        <v>1300</v>
      </c>
      <c r="F150" t="s">
        <v>2037</v>
      </c>
    </row>
    <row r="151" spans="1:6">
      <c r="A151" t="s">
        <v>8</v>
      </c>
      <c r="B151" t="s">
        <v>271</v>
      </c>
      <c r="C151">
        <v>3149.45</v>
      </c>
      <c r="D151">
        <v>2000</v>
      </c>
      <c r="E151">
        <v>800</v>
      </c>
      <c r="F151" t="s">
        <v>2038</v>
      </c>
    </row>
    <row r="152" spans="1:6">
      <c r="A152" t="s">
        <v>298</v>
      </c>
      <c r="B152" t="s">
        <v>271</v>
      </c>
      <c r="C152">
        <v>7296.13</v>
      </c>
    </row>
    <row r="153" spans="1:6">
      <c r="A153" t="s">
        <v>299</v>
      </c>
      <c r="B153" t="s">
        <v>271</v>
      </c>
      <c r="C153">
        <v>9663.5499999999993</v>
      </c>
    </row>
    <row r="154" spans="1:6">
      <c r="A154" t="s">
        <v>300</v>
      </c>
      <c r="B154" t="s">
        <v>271</v>
      </c>
      <c r="C154">
        <v>9036.58</v>
      </c>
    </row>
    <row r="155" spans="1:6">
      <c r="A155" t="s">
        <v>301</v>
      </c>
      <c r="B155" t="s">
        <v>271</v>
      </c>
      <c r="C155">
        <v>3891.66</v>
      </c>
      <c r="D155">
        <v>2400</v>
      </c>
      <c r="F155" t="s">
        <v>2039</v>
      </c>
    </row>
    <row r="156" spans="1:6">
      <c r="A156" t="s">
        <v>302</v>
      </c>
      <c r="B156" t="s">
        <v>271</v>
      </c>
      <c r="C156">
        <v>525.42899999999997</v>
      </c>
      <c r="D156">
        <v>450</v>
      </c>
      <c r="E156">
        <v>0</v>
      </c>
    </row>
    <row r="157" spans="1:6">
      <c r="A157" t="s">
        <v>303</v>
      </c>
      <c r="B157" t="s">
        <v>271</v>
      </c>
      <c r="C157">
        <v>9407.83</v>
      </c>
    </row>
    <row r="158" spans="1:6">
      <c r="A158" t="s">
        <v>304</v>
      </c>
      <c r="B158" t="s">
        <v>271</v>
      </c>
      <c r="C158">
        <v>3722.97</v>
      </c>
      <c r="D158">
        <v>2400</v>
      </c>
      <c r="F158" t="s">
        <v>2024</v>
      </c>
    </row>
    <row r="159" spans="1:6">
      <c r="A159" t="s">
        <v>305</v>
      </c>
      <c r="B159" t="s">
        <v>271</v>
      </c>
      <c r="C159">
        <v>3900.95</v>
      </c>
    </row>
    <row r="160" spans="1:6">
      <c r="A160" t="s">
        <v>305</v>
      </c>
      <c r="B160" t="s">
        <v>271</v>
      </c>
      <c r="C160">
        <v>3900.95</v>
      </c>
    </row>
    <row r="161" spans="1:6">
      <c r="A161" t="s">
        <v>305</v>
      </c>
      <c r="B161" t="s">
        <v>271</v>
      </c>
      <c r="C161">
        <v>3900.95</v>
      </c>
    </row>
    <row r="162" spans="1:6">
      <c r="A162" t="s">
        <v>305</v>
      </c>
      <c r="B162" t="s">
        <v>271</v>
      </c>
      <c r="C162">
        <v>3900.95</v>
      </c>
    </row>
    <row r="163" spans="1:6">
      <c r="A163" t="s">
        <v>305</v>
      </c>
      <c r="B163" t="s">
        <v>271</v>
      </c>
      <c r="C163">
        <v>3900.95</v>
      </c>
    </row>
    <row r="164" spans="1:6">
      <c r="A164" t="s">
        <v>305</v>
      </c>
      <c r="B164" t="s">
        <v>271</v>
      </c>
      <c r="C164">
        <v>3900.95</v>
      </c>
    </row>
    <row r="165" spans="1:6">
      <c r="A165" t="s">
        <v>306</v>
      </c>
      <c r="B165" t="s">
        <v>271</v>
      </c>
      <c r="C165">
        <v>4804.5</v>
      </c>
    </row>
    <row r="166" spans="1:6">
      <c r="A166" t="s">
        <v>307</v>
      </c>
      <c r="B166" t="s">
        <v>271</v>
      </c>
      <c r="C166">
        <v>3105.93</v>
      </c>
      <c r="D166">
        <v>2500</v>
      </c>
      <c r="E166">
        <v>20</v>
      </c>
      <c r="F166" t="s">
        <v>2025</v>
      </c>
    </row>
    <row r="167" spans="1:6">
      <c r="A167" t="s">
        <v>308</v>
      </c>
      <c r="B167" t="s">
        <v>271</v>
      </c>
      <c r="C167">
        <v>12555.5</v>
      </c>
    </row>
    <row r="168" spans="1:6">
      <c r="A168" t="s">
        <v>309</v>
      </c>
      <c r="B168" t="s">
        <v>271</v>
      </c>
      <c r="C168">
        <v>3131.42</v>
      </c>
      <c r="D168">
        <v>1600</v>
      </c>
      <c r="F168" t="s">
        <v>2026</v>
      </c>
    </row>
    <row r="169" spans="1:6">
      <c r="A169" t="s">
        <v>310</v>
      </c>
      <c r="B169" t="s">
        <v>271</v>
      </c>
      <c r="C169">
        <v>3131.74</v>
      </c>
      <c r="D169">
        <v>2200</v>
      </c>
      <c r="F169" t="s">
        <v>2027</v>
      </c>
    </row>
    <row r="170" spans="1:6">
      <c r="A170" t="s">
        <v>311</v>
      </c>
      <c r="B170" t="s">
        <v>271</v>
      </c>
      <c r="C170">
        <v>3760.78</v>
      </c>
    </row>
    <row r="171" spans="1:6">
      <c r="A171" t="s">
        <v>312</v>
      </c>
      <c r="B171" t="s">
        <v>271</v>
      </c>
      <c r="C171">
        <v>14280.1</v>
      </c>
    </row>
    <row r="172" spans="1:6">
      <c r="A172" t="s">
        <v>313</v>
      </c>
      <c r="B172" t="s">
        <v>271</v>
      </c>
      <c r="C172">
        <v>9044.14</v>
      </c>
    </row>
    <row r="173" spans="1:6">
      <c r="A173" t="s">
        <v>314</v>
      </c>
      <c r="B173" t="s">
        <v>271</v>
      </c>
      <c r="C173">
        <v>1415.26</v>
      </c>
    </row>
    <row r="174" spans="1:6">
      <c r="A174" t="s">
        <v>315</v>
      </c>
      <c r="B174" t="s">
        <v>271</v>
      </c>
      <c r="C174">
        <v>3218.65</v>
      </c>
    </row>
    <row r="175" spans="1:6">
      <c r="A175" t="s">
        <v>316</v>
      </c>
      <c r="B175" t="s">
        <v>271</v>
      </c>
      <c r="C175">
        <v>5886.67</v>
      </c>
    </row>
    <row r="176" spans="1:6">
      <c r="A176" t="s">
        <v>317</v>
      </c>
      <c r="B176" t="s">
        <v>271</v>
      </c>
      <c r="C176">
        <v>15795.4</v>
      </c>
    </row>
    <row r="177" spans="1:6">
      <c r="A177" t="s">
        <v>318</v>
      </c>
      <c r="B177" t="s">
        <v>271</v>
      </c>
      <c r="C177">
        <v>3911</v>
      </c>
    </row>
    <row r="178" spans="1:6">
      <c r="A178" t="s">
        <v>319</v>
      </c>
      <c r="B178" t="s">
        <v>271</v>
      </c>
      <c r="C178">
        <v>2125.9499999999998</v>
      </c>
      <c r="D178">
        <v>1300</v>
      </c>
      <c r="E178">
        <v>80</v>
      </c>
      <c r="F178" t="s">
        <v>2028</v>
      </c>
    </row>
    <row r="179" spans="1:6">
      <c r="A179" t="s">
        <v>320</v>
      </c>
      <c r="B179" t="s">
        <v>271</v>
      </c>
      <c r="C179">
        <v>8601.06</v>
      </c>
    </row>
    <row r="180" spans="1:6">
      <c r="A180" t="s">
        <v>320</v>
      </c>
      <c r="B180" t="s">
        <v>271</v>
      </c>
      <c r="C180">
        <v>8601.06</v>
      </c>
    </row>
    <row r="181" spans="1:6">
      <c r="A181" t="s">
        <v>320</v>
      </c>
      <c r="B181" t="s">
        <v>271</v>
      </c>
      <c r="C181">
        <v>8601.06</v>
      </c>
    </row>
    <row r="182" spans="1:6">
      <c r="A182" t="s">
        <v>320</v>
      </c>
      <c r="B182" t="s">
        <v>271</v>
      </c>
      <c r="C182">
        <v>8601.06</v>
      </c>
    </row>
    <row r="183" spans="1:6">
      <c r="A183" t="s">
        <v>321</v>
      </c>
      <c r="B183" t="s">
        <v>271</v>
      </c>
      <c r="C183">
        <v>9037.2900000000009</v>
      </c>
    </row>
    <row r="184" spans="1:6">
      <c r="A184" t="s">
        <v>322</v>
      </c>
      <c r="B184" t="s">
        <v>271</v>
      </c>
      <c r="C184">
        <v>6511.98</v>
      </c>
    </row>
    <row r="185" spans="1:6">
      <c r="A185" t="s">
        <v>323</v>
      </c>
      <c r="B185" t="s">
        <v>271</v>
      </c>
      <c r="C185">
        <v>6166.22</v>
      </c>
    </row>
    <row r="186" spans="1:6">
      <c r="A186" t="s">
        <v>324</v>
      </c>
      <c r="B186" t="s">
        <v>271</v>
      </c>
      <c r="C186">
        <v>3067.08</v>
      </c>
    </row>
    <row r="187" spans="1:6">
      <c r="A187" t="s">
        <v>325</v>
      </c>
      <c r="B187" t="s">
        <v>271</v>
      </c>
      <c r="C187">
        <v>12144.1</v>
      </c>
    </row>
    <row r="188" spans="1:6">
      <c r="A188" t="s">
        <v>326</v>
      </c>
      <c r="B188" t="s">
        <v>271</v>
      </c>
      <c r="C188">
        <v>13889.9</v>
      </c>
    </row>
    <row r="189" spans="1:6">
      <c r="A189" t="s">
        <v>327</v>
      </c>
      <c r="B189" t="s">
        <v>271</v>
      </c>
      <c r="C189">
        <v>15122.6</v>
      </c>
    </row>
    <row r="190" spans="1:6">
      <c r="A190" t="s">
        <v>328</v>
      </c>
      <c r="B190" t="s">
        <v>271</v>
      </c>
      <c r="C190">
        <v>3264.17</v>
      </c>
    </row>
    <row r="191" spans="1:6">
      <c r="A191" t="s">
        <v>329</v>
      </c>
      <c r="B191" t="s">
        <v>271</v>
      </c>
      <c r="C191">
        <v>17401.7</v>
      </c>
    </row>
    <row r="192" spans="1:6">
      <c r="A192" t="s">
        <v>330</v>
      </c>
      <c r="B192" t="s">
        <v>271</v>
      </c>
      <c r="C192">
        <v>6310.19</v>
      </c>
    </row>
    <row r="193" spans="1:6">
      <c r="A193" t="s">
        <v>331</v>
      </c>
      <c r="B193" t="s">
        <v>271</v>
      </c>
      <c r="C193">
        <v>11662.8</v>
      </c>
    </row>
    <row r="194" spans="1:6">
      <c r="A194" t="s">
        <v>245</v>
      </c>
      <c r="B194" t="s">
        <v>273</v>
      </c>
      <c r="C194">
        <v>7583.96</v>
      </c>
    </row>
    <row r="195" spans="1:6">
      <c r="A195" t="s">
        <v>246</v>
      </c>
      <c r="B195" t="s">
        <v>273</v>
      </c>
      <c r="C195">
        <v>8722.58</v>
      </c>
    </row>
    <row r="196" spans="1:6">
      <c r="A196" t="s">
        <v>247</v>
      </c>
      <c r="B196" t="s">
        <v>273</v>
      </c>
      <c r="C196">
        <v>13196.7</v>
      </c>
    </row>
    <row r="197" spans="1:6">
      <c r="A197" t="s">
        <v>248</v>
      </c>
      <c r="B197" t="s">
        <v>273</v>
      </c>
      <c r="C197">
        <v>1976.3</v>
      </c>
      <c r="D197">
        <v>700</v>
      </c>
      <c r="F197" t="s">
        <v>2029</v>
      </c>
    </row>
    <row r="198" spans="1:6">
      <c r="A198" t="s">
        <v>249</v>
      </c>
      <c r="B198" t="s">
        <v>273</v>
      </c>
      <c r="C198">
        <v>16855.599999999999</v>
      </c>
    </row>
    <row r="199" spans="1:6">
      <c r="A199" t="s">
        <v>250</v>
      </c>
      <c r="B199" t="s">
        <v>273</v>
      </c>
      <c r="C199">
        <v>3529.3</v>
      </c>
    </row>
    <row r="200" spans="1:6">
      <c r="A200" t="s">
        <v>251</v>
      </c>
      <c r="B200" t="s">
        <v>273</v>
      </c>
      <c r="C200">
        <v>5187.04</v>
      </c>
      <c r="D200">
        <v>2100</v>
      </c>
      <c r="F200" t="s">
        <v>2040</v>
      </c>
    </row>
    <row r="201" spans="1:6">
      <c r="A201" t="s">
        <v>252</v>
      </c>
      <c r="B201" t="s">
        <v>273</v>
      </c>
      <c r="C201">
        <v>10613</v>
      </c>
    </row>
    <row r="202" spans="1:6">
      <c r="A202" t="s">
        <v>253</v>
      </c>
      <c r="B202" t="s">
        <v>273</v>
      </c>
      <c r="C202">
        <v>3513.9</v>
      </c>
      <c r="D202">
        <v>100</v>
      </c>
      <c r="E202">
        <v>0</v>
      </c>
      <c r="F202" t="s">
        <v>2041</v>
      </c>
    </row>
    <row r="203" spans="1:6">
      <c r="A203" t="s">
        <v>254</v>
      </c>
      <c r="B203" t="s">
        <v>273</v>
      </c>
      <c r="C203">
        <v>2582.0100000000002</v>
      </c>
    </row>
    <row r="204" spans="1:6">
      <c r="A204" t="s">
        <v>255</v>
      </c>
      <c r="B204" t="s">
        <v>273</v>
      </c>
      <c r="C204">
        <v>8046.48</v>
      </c>
    </row>
    <row r="205" spans="1:6">
      <c r="A205" t="s">
        <v>256</v>
      </c>
      <c r="B205" t="s">
        <v>273</v>
      </c>
      <c r="C205">
        <v>12257.2</v>
      </c>
    </row>
    <row r="206" spans="1:6">
      <c r="A206" t="s">
        <v>257</v>
      </c>
      <c r="B206" t="s">
        <v>273</v>
      </c>
      <c r="C206">
        <v>14328.9</v>
      </c>
    </row>
    <row r="207" spans="1:6">
      <c r="A207" t="s">
        <v>258</v>
      </c>
      <c r="B207" t="s">
        <v>273</v>
      </c>
      <c r="C207">
        <v>9895.89</v>
      </c>
    </row>
    <row r="208" spans="1:6">
      <c r="A208" t="s">
        <v>259</v>
      </c>
      <c r="B208" t="s">
        <v>273</v>
      </c>
      <c r="C208">
        <v>5156.76</v>
      </c>
      <c r="D208">
        <v>1900</v>
      </c>
      <c r="F208" t="s">
        <v>2016</v>
      </c>
    </row>
    <row r="209" spans="1:6">
      <c r="A209" t="s">
        <v>260</v>
      </c>
      <c r="B209" t="s">
        <v>273</v>
      </c>
      <c r="C209">
        <v>6158.92</v>
      </c>
    </row>
    <row r="210" spans="1:6">
      <c r="A210" t="s">
        <v>261</v>
      </c>
      <c r="B210" t="s">
        <v>273</v>
      </c>
      <c r="C210">
        <v>0</v>
      </c>
      <c r="D210">
        <v>600</v>
      </c>
      <c r="E210">
        <v>0</v>
      </c>
    </row>
    <row r="211" spans="1:6">
      <c r="A211" t="s">
        <v>262</v>
      </c>
      <c r="B211" t="s">
        <v>273</v>
      </c>
      <c r="C211">
        <v>14328.9</v>
      </c>
    </row>
    <row r="212" spans="1:6">
      <c r="A212" t="s">
        <v>263</v>
      </c>
      <c r="B212" t="s">
        <v>273</v>
      </c>
      <c r="C212">
        <v>15425.6</v>
      </c>
    </row>
    <row r="213" spans="1:6">
      <c r="A213" t="s">
        <v>264</v>
      </c>
      <c r="B213" t="s">
        <v>273</v>
      </c>
      <c r="C213">
        <v>8354.5499999999993</v>
      </c>
    </row>
    <row r="214" spans="1:6">
      <c r="A214" t="s">
        <v>265</v>
      </c>
      <c r="B214" t="s">
        <v>273</v>
      </c>
      <c r="C214">
        <v>3768.47</v>
      </c>
      <c r="D214">
        <v>700</v>
      </c>
      <c r="F214" t="s">
        <v>2032</v>
      </c>
    </row>
    <row r="215" spans="1:6">
      <c r="A215" t="s">
        <v>266</v>
      </c>
      <c r="B215" t="s">
        <v>273</v>
      </c>
      <c r="C215">
        <v>3769.58</v>
      </c>
      <c r="D215">
        <v>700</v>
      </c>
      <c r="E215">
        <v>0</v>
      </c>
    </row>
    <row r="216" spans="1:6">
      <c r="A216" t="s">
        <v>267</v>
      </c>
      <c r="B216" t="s">
        <v>273</v>
      </c>
      <c r="C216">
        <v>4571.1099999999997</v>
      </c>
      <c r="D216">
        <v>900</v>
      </c>
      <c r="F216" t="s">
        <v>2034</v>
      </c>
    </row>
    <row r="217" spans="1:6">
      <c r="A217" t="s">
        <v>268</v>
      </c>
      <c r="B217" t="s">
        <v>273</v>
      </c>
      <c r="C217">
        <v>7356.5</v>
      </c>
    </row>
    <row r="218" spans="1:6">
      <c r="A218" t="s">
        <v>269</v>
      </c>
      <c r="B218" t="s">
        <v>273</v>
      </c>
      <c r="C218">
        <v>864.62400000000002</v>
      </c>
      <c r="D218">
        <v>1500</v>
      </c>
      <c r="E218">
        <v>300</v>
      </c>
    </row>
    <row r="219" spans="1:6">
      <c r="A219" t="s">
        <v>270</v>
      </c>
      <c r="B219" t="s">
        <v>273</v>
      </c>
      <c r="C219">
        <v>2025.92</v>
      </c>
    </row>
    <row r="220" spans="1:6">
      <c r="A220" t="s">
        <v>271</v>
      </c>
      <c r="B220" t="s">
        <v>273</v>
      </c>
      <c r="C220">
        <v>1069.5999999999999</v>
      </c>
      <c r="D220">
        <v>500</v>
      </c>
      <c r="E220">
        <v>0</v>
      </c>
      <c r="F220" t="s">
        <v>2017</v>
      </c>
    </row>
    <row r="221" spans="1:6">
      <c r="A221" t="s">
        <v>272</v>
      </c>
      <c r="B221" t="s">
        <v>273</v>
      </c>
      <c r="C221">
        <v>5203.3100000000004</v>
      </c>
      <c r="D221">
        <v>1700</v>
      </c>
      <c r="E221">
        <v>140</v>
      </c>
      <c r="F221" t="s">
        <v>2042</v>
      </c>
    </row>
    <row r="222" spans="1:6">
      <c r="A222" t="s">
        <v>273</v>
      </c>
      <c r="B222" t="s">
        <v>273</v>
      </c>
      <c r="C222">
        <v>0</v>
      </c>
    </row>
    <row r="223" spans="1:6">
      <c r="A223" t="s">
        <v>274</v>
      </c>
      <c r="B223" t="s">
        <v>273</v>
      </c>
      <c r="C223">
        <v>6505.7</v>
      </c>
    </row>
    <row r="224" spans="1:6">
      <c r="A224" t="s">
        <v>275</v>
      </c>
      <c r="B224" t="s">
        <v>273</v>
      </c>
      <c r="C224">
        <v>3616.44</v>
      </c>
    </row>
    <row r="225" spans="1:6">
      <c r="A225" t="s">
        <v>276</v>
      </c>
      <c r="B225" t="s">
        <v>273</v>
      </c>
      <c r="C225">
        <v>7561.02</v>
      </c>
    </row>
    <row r="226" spans="1:6">
      <c r="A226" t="s">
        <v>277</v>
      </c>
      <c r="B226" t="s">
        <v>273</v>
      </c>
      <c r="C226">
        <v>1600.08</v>
      </c>
      <c r="D226">
        <v>2000</v>
      </c>
      <c r="F226" t="s">
        <v>2019</v>
      </c>
    </row>
    <row r="227" spans="1:6">
      <c r="A227" t="s">
        <v>278</v>
      </c>
      <c r="B227" t="s">
        <v>273</v>
      </c>
      <c r="C227">
        <v>1976.3</v>
      </c>
      <c r="D227">
        <v>1200</v>
      </c>
      <c r="F227" t="s">
        <v>2020</v>
      </c>
    </row>
    <row r="228" spans="1:6">
      <c r="A228" t="s">
        <v>279</v>
      </c>
      <c r="B228" t="s">
        <v>273</v>
      </c>
      <c r="C228">
        <v>11695.2</v>
      </c>
    </row>
    <row r="229" spans="1:6">
      <c r="A229" t="s">
        <v>280</v>
      </c>
      <c r="B229" t="s">
        <v>273</v>
      </c>
      <c r="C229">
        <v>3481.09</v>
      </c>
      <c r="D229">
        <v>650</v>
      </c>
      <c r="E229">
        <v>200</v>
      </c>
      <c r="F229" t="s">
        <v>2021</v>
      </c>
    </row>
    <row r="230" spans="1:6">
      <c r="A230" t="s">
        <v>281</v>
      </c>
      <c r="B230" t="s">
        <v>273</v>
      </c>
      <c r="C230">
        <v>7846.77</v>
      </c>
    </row>
    <row r="231" spans="1:6">
      <c r="A231" t="s">
        <v>282</v>
      </c>
      <c r="B231" t="s">
        <v>273</v>
      </c>
      <c r="C231">
        <v>8279.75</v>
      </c>
    </row>
    <row r="232" spans="1:6">
      <c r="A232" t="s">
        <v>283</v>
      </c>
      <c r="B232" t="s">
        <v>273</v>
      </c>
      <c r="C232">
        <v>7623.29</v>
      </c>
    </row>
    <row r="233" spans="1:6">
      <c r="A233" t="s">
        <v>284</v>
      </c>
      <c r="B233" t="s">
        <v>273</v>
      </c>
      <c r="C233">
        <v>515.53</v>
      </c>
      <c r="D233">
        <v>800</v>
      </c>
      <c r="E233">
        <v>0</v>
      </c>
      <c r="F233" t="s">
        <v>2036</v>
      </c>
    </row>
    <row r="234" spans="1:6">
      <c r="A234" t="s">
        <v>285</v>
      </c>
      <c r="B234" t="s">
        <v>273</v>
      </c>
      <c r="C234">
        <v>16455</v>
      </c>
    </row>
    <row r="235" spans="1:6">
      <c r="A235" t="s">
        <v>286</v>
      </c>
      <c r="B235" t="s">
        <v>273</v>
      </c>
      <c r="C235">
        <v>16167.4</v>
      </c>
    </row>
    <row r="236" spans="1:6">
      <c r="A236" t="s">
        <v>287</v>
      </c>
      <c r="B236" t="s">
        <v>273</v>
      </c>
      <c r="C236">
        <v>8248.41</v>
      </c>
    </row>
    <row r="237" spans="1:6">
      <c r="A237" t="s">
        <v>288</v>
      </c>
      <c r="B237" t="s">
        <v>273</v>
      </c>
      <c r="C237">
        <v>3529.3</v>
      </c>
    </row>
    <row r="238" spans="1:6">
      <c r="A238" t="s">
        <v>289</v>
      </c>
      <c r="B238" t="s">
        <v>273</v>
      </c>
      <c r="C238">
        <v>2284.2399999999998</v>
      </c>
    </row>
    <row r="239" spans="1:6">
      <c r="A239" t="s">
        <v>290</v>
      </c>
      <c r="B239" t="s">
        <v>273</v>
      </c>
      <c r="C239">
        <v>1263.52</v>
      </c>
    </row>
    <row r="240" spans="1:6">
      <c r="A240" t="s">
        <v>291</v>
      </c>
      <c r="B240" t="s">
        <v>273</v>
      </c>
      <c r="C240">
        <v>1105.57</v>
      </c>
      <c r="D240">
        <v>1200</v>
      </c>
      <c r="E240">
        <v>50</v>
      </c>
    </row>
    <row r="241" spans="1:6">
      <c r="A241" t="s">
        <v>292</v>
      </c>
      <c r="B241" t="s">
        <v>273</v>
      </c>
      <c r="C241">
        <v>2856.88</v>
      </c>
    </row>
    <row r="242" spans="1:6">
      <c r="A242" t="s">
        <v>293</v>
      </c>
      <c r="B242" t="s">
        <v>273</v>
      </c>
      <c r="C242">
        <v>10279.700000000001</v>
      </c>
    </row>
    <row r="243" spans="1:6">
      <c r="A243" t="s">
        <v>294</v>
      </c>
      <c r="B243" t="s">
        <v>273</v>
      </c>
      <c r="C243">
        <v>11767.1</v>
      </c>
    </row>
    <row r="244" spans="1:6">
      <c r="A244" t="s">
        <v>295</v>
      </c>
      <c r="B244" t="s">
        <v>273</v>
      </c>
      <c r="C244">
        <v>10657</v>
      </c>
    </row>
    <row r="245" spans="1:6">
      <c r="A245" t="s">
        <v>296</v>
      </c>
      <c r="B245" t="s">
        <v>273</v>
      </c>
      <c r="C245">
        <v>6864.6</v>
      </c>
    </row>
    <row r="246" spans="1:6">
      <c r="A246" t="s">
        <v>297</v>
      </c>
      <c r="B246" t="s">
        <v>273</v>
      </c>
      <c r="C246">
        <v>3456.11</v>
      </c>
      <c r="D246">
        <v>250</v>
      </c>
      <c r="F246" t="s">
        <v>2037</v>
      </c>
    </row>
    <row r="247" spans="1:6">
      <c r="A247" t="s">
        <v>8</v>
      </c>
      <c r="B247" t="s">
        <v>273</v>
      </c>
      <c r="C247">
        <v>4221.2700000000004</v>
      </c>
      <c r="D247">
        <v>300</v>
      </c>
      <c r="E247">
        <v>1000</v>
      </c>
    </row>
    <row r="248" spans="1:6">
      <c r="A248" t="s">
        <v>298</v>
      </c>
      <c r="B248" t="s">
        <v>273</v>
      </c>
      <c r="C248">
        <v>5856.53</v>
      </c>
    </row>
    <row r="249" spans="1:6">
      <c r="A249" t="s">
        <v>299</v>
      </c>
      <c r="B249" t="s">
        <v>273</v>
      </c>
      <c r="C249">
        <v>10735.3</v>
      </c>
    </row>
    <row r="250" spans="1:6">
      <c r="A250" t="s">
        <v>300</v>
      </c>
      <c r="B250" t="s">
        <v>273</v>
      </c>
      <c r="C250">
        <v>7725.33</v>
      </c>
    </row>
    <row r="251" spans="1:6">
      <c r="A251" t="s">
        <v>301</v>
      </c>
      <c r="B251" t="s">
        <v>273</v>
      </c>
      <c r="C251">
        <v>5013.6400000000003</v>
      </c>
      <c r="D251">
        <v>1150</v>
      </c>
      <c r="F251" t="s">
        <v>2039</v>
      </c>
    </row>
    <row r="252" spans="1:6">
      <c r="A252" t="s">
        <v>302</v>
      </c>
      <c r="B252" t="s">
        <v>273</v>
      </c>
      <c r="C252">
        <v>1730.26</v>
      </c>
      <c r="D252">
        <v>900</v>
      </c>
      <c r="F252" t="s">
        <v>2023</v>
      </c>
    </row>
    <row r="253" spans="1:6">
      <c r="A253" t="s">
        <v>303</v>
      </c>
      <c r="B253" t="s">
        <v>273</v>
      </c>
      <c r="C253">
        <v>8007.81</v>
      </c>
    </row>
    <row r="254" spans="1:6">
      <c r="A254" t="s">
        <v>304</v>
      </c>
      <c r="B254" t="s">
        <v>273</v>
      </c>
      <c r="C254">
        <v>2857.78</v>
      </c>
      <c r="D254">
        <v>1800</v>
      </c>
      <c r="F254" t="s">
        <v>2024</v>
      </c>
    </row>
    <row r="255" spans="1:6">
      <c r="A255" t="s">
        <v>305</v>
      </c>
      <c r="B255" t="s">
        <v>273</v>
      </c>
      <c r="C255">
        <v>3530.2</v>
      </c>
    </row>
    <row r="256" spans="1:6">
      <c r="A256" t="s">
        <v>305</v>
      </c>
      <c r="B256" t="s">
        <v>273</v>
      </c>
      <c r="C256">
        <v>3530.2</v>
      </c>
    </row>
    <row r="257" spans="1:6">
      <c r="A257" t="s">
        <v>305</v>
      </c>
      <c r="B257" t="s">
        <v>273</v>
      </c>
      <c r="C257">
        <v>3530.2</v>
      </c>
    </row>
    <row r="258" spans="1:6">
      <c r="A258" t="s">
        <v>305</v>
      </c>
      <c r="B258" t="s">
        <v>273</v>
      </c>
      <c r="C258">
        <v>3530.2</v>
      </c>
    </row>
    <row r="259" spans="1:6">
      <c r="A259" t="s">
        <v>305</v>
      </c>
      <c r="B259" t="s">
        <v>273</v>
      </c>
      <c r="C259">
        <v>3530.2</v>
      </c>
    </row>
    <row r="260" spans="1:6">
      <c r="A260" t="s">
        <v>305</v>
      </c>
      <c r="B260" t="s">
        <v>273</v>
      </c>
      <c r="C260">
        <v>3530.2</v>
      </c>
    </row>
    <row r="261" spans="1:6">
      <c r="A261" t="s">
        <v>306</v>
      </c>
      <c r="B261" t="s">
        <v>273</v>
      </c>
      <c r="C261">
        <v>3365.38</v>
      </c>
    </row>
    <row r="262" spans="1:6">
      <c r="A262" t="s">
        <v>307</v>
      </c>
      <c r="B262" t="s">
        <v>273</v>
      </c>
      <c r="C262">
        <v>4177.75</v>
      </c>
      <c r="D262">
        <v>1300</v>
      </c>
      <c r="E262">
        <v>150</v>
      </c>
      <c r="F262" t="s">
        <v>2025</v>
      </c>
    </row>
    <row r="263" spans="1:6">
      <c r="A263" t="s">
        <v>308</v>
      </c>
      <c r="B263" t="s">
        <v>273</v>
      </c>
      <c r="C263">
        <v>10995.2</v>
      </c>
    </row>
    <row r="264" spans="1:6">
      <c r="A264" t="s">
        <v>309</v>
      </c>
      <c r="B264" t="s">
        <v>273</v>
      </c>
      <c r="C264">
        <v>1977.63</v>
      </c>
      <c r="D264">
        <v>700</v>
      </c>
      <c r="F264" t="s">
        <v>2026</v>
      </c>
    </row>
    <row r="265" spans="1:6">
      <c r="A265" t="s">
        <v>310</v>
      </c>
      <c r="B265" t="s">
        <v>273</v>
      </c>
      <c r="C265">
        <v>1976.3</v>
      </c>
      <c r="D265">
        <v>1300</v>
      </c>
      <c r="F265" t="s">
        <v>2027</v>
      </c>
    </row>
    <row r="266" spans="1:6">
      <c r="A266" t="s">
        <v>311</v>
      </c>
      <c r="B266" t="s">
        <v>273</v>
      </c>
      <c r="C266">
        <v>2475.2199999999998</v>
      </c>
    </row>
    <row r="267" spans="1:6">
      <c r="A267" t="s">
        <v>312</v>
      </c>
      <c r="B267" t="s">
        <v>273</v>
      </c>
      <c r="C267">
        <v>12690.3</v>
      </c>
    </row>
    <row r="268" spans="1:6">
      <c r="A268" t="s">
        <v>313</v>
      </c>
      <c r="B268" t="s">
        <v>273</v>
      </c>
      <c r="C268">
        <v>7622.01</v>
      </c>
    </row>
    <row r="269" spans="1:6">
      <c r="A269" t="s">
        <v>314</v>
      </c>
      <c r="B269" t="s">
        <v>273</v>
      </c>
      <c r="C269">
        <v>756.38300000000004</v>
      </c>
    </row>
    <row r="270" spans="1:6">
      <c r="A270" t="s">
        <v>315</v>
      </c>
      <c r="B270" t="s">
        <v>273</v>
      </c>
      <c r="C270">
        <v>2433.33</v>
      </c>
    </row>
    <row r="271" spans="1:6">
      <c r="A271" t="s">
        <v>316</v>
      </c>
      <c r="B271" t="s">
        <v>273</v>
      </c>
      <c r="C271">
        <v>6958.55</v>
      </c>
    </row>
    <row r="272" spans="1:6">
      <c r="A272" t="s">
        <v>317</v>
      </c>
      <c r="B272" t="s">
        <v>273</v>
      </c>
      <c r="C272">
        <v>14324.3</v>
      </c>
    </row>
    <row r="273" spans="1:6">
      <c r="A273" t="s">
        <v>318</v>
      </c>
      <c r="B273" t="s">
        <v>273</v>
      </c>
      <c r="C273">
        <v>3170.81</v>
      </c>
    </row>
    <row r="274" spans="1:6">
      <c r="A274" t="s">
        <v>319</v>
      </c>
      <c r="B274" t="s">
        <v>273</v>
      </c>
      <c r="C274">
        <v>3225.52</v>
      </c>
      <c r="D274">
        <v>300</v>
      </c>
      <c r="E274">
        <v>80</v>
      </c>
      <c r="F274" t="s">
        <v>2028</v>
      </c>
    </row>
    <row r="275" spans="1:6">
      <c r="A275" t="s">
        <v>320</v>
      </c>
      <c r="B275" t="s">
        <v>273</v>
      </c>
      <c r="C275">
        <v>9672.82</v>
      </c>
    </row>
    <row r="276" spans="1:6">
      <c r="A276" t="s">
        <v>320</v>
      </c>
      <c r="B276" t="s">
        <v>273</v>
      </c>
      <c r="C276">
        <v>9672.82</v>
      </c>
    </row>
    <row r="277" spans="1:6">
      <c r="A277" t="s">
        <v>320</v>
      </c>
      <c r="B277" t="s">
        <v>273</v>
      </c>
      <c r="C277">
        <v>9672.82</v>
      </c>
    </row>
    <row r="278" spans="1:6">
      <c r="A278" t="s">
        <v>320</v>
      </c>
      <c r="B278" t="s">
        <v>273</v>
      </c>
      <c r="C278">
        <v>9672.82</v>
      </c>
    </row>
    <row r="279" spans="1:6">
      <c r="A279" t="s">
        <v>321</v>
      </c>
      <c r="B279" t="s">
        <v>273</v>
      </c>
      <c r="C279">
        <v>7725.39</v>
      </c>
    </row>
    <row r="280" spans="1:6">
      <c r="A280" t="s">
        <v>322</v>
      </c>
      <c r="B280" t="s">
        <v>273</v>
      </c>
      <c r="C280">
        <v>7583.85</v>
      </c>
    </row>
    <row r="281" spans="1:6">
      <c r="A281" t="s">
        <v>323</v>
      </c>
      <c r="B281" t="s">
        <v>273</v>
      </c>
      <c r="C281">
        <v>4675.1499999999996</v>
      </c>
    </row>
    <row r="282" spans="1:6">
      <c r="A282" t="s">
        <v>324</v>
      </c>
      <c r="B282" t="s">
        <v>273</v>
      </c>
      <c r="C282">
        <v>1904.34</v>
      </c>
    </row>
    <row r="283" spans="1:6">
      <c r="A283" t="s">
        <v>325</v>
      </c>
      <c r="B283" t="s">
        <v>273</v>
      </c>
      <c r="C283">
        <v>10559.4</v>
      </c>
    </row>
    <row r="284" spans="1:6">
      <c r="A284" t="s">
        <v>326</v>
      </c>
      <c r="B284" t="s">
        <v>273</v>
      </c>
      <c r="C284">
        <v>12349.5</v>
      </c>
    </row>
    <row r="285" spans="1:6">
      <c r="A285" t="s">
        <v>327</v>
      </c>
      <c r="B285" t="s">
        <v>273</v>
      </c>
      <c r="C285">
        <v>13611.6</v>
      </c>
    </row>
    <row r="286" spans="1:6">
      <c r="A286" t="s">
        <v>328</v>
      </c>
      <c r="B286" t="s">
        <v>273</v>
      </c>
      <c r="C286">
        <v>4582.7299999999996</v>
      </c>
    </row>
    <row r="287" spans="1:6">
      <c r="A287" t="s">
        <v>329</v>
      </c>
      <c r="B287" t="s">
        <v>273</v>
      </c>
      <c r="C287">
        <v>15880.2</v>
      </c>
    </row>
    <row r="288" spans="1:6">
      <c r="A288" t="s">
        <v>330</v>
      </c>
      <c r="B288" t="s">
        <v>273</v>
      </c>
      <c r="C288">
        <v>7382.06</v>
      </c>
    </row>
    <row r="289" spans="1:6">
      <c r="A289" t="s">
        <v>331</v>
      </c>
      <c r="B289" t="s">
        <v>273</v>
      </c>
      <c r="C289">
        <v>10913.4</v>
      </c>
    </row>
    <row r="290" spans="1:6">
      <c r="A290" t="s">
        <v>245</v>
      </c>
      <c r="B290" t="s">
        <v>284</v>
      </c>
      <c r="C290">
        <v>7260.41</v>
      </c>
    </row>
    <row r="291" spans="1:6">
      <c r="A291" t="s">
        <v>246</v>
      </c>
      <c r="B291" t="s">
        <v>284</v>
      </c>
      <c r="C291">
        <v>9016.7000000000007</v>
      </c>
    </row>
    <row r="292" spans="1:6">
      <c r="A292" t="s">
        <v>247</v>
      </c>
      <c r="B292" t="s">
        <v>284</v>
      </c>
      <c r="C292">
        <v>13589.4</v>
      </c>
    </row>
    <row r="293" spans="1:6">
      <c r="A293" t="s">
        <v>248</v>
      </c>
      <c r="B293" t="s">
        <v>284</v>
      </c>
      <c r="C293">
        <v>1608.56</v>
      </c>
      <c r="D293">
        <v>700</v>
      </c>
      <c r="E293">
        <v>0</v>
      </c>
    </row>
    <row r="294" spans="1:6">
      <c r="A294" t="s">
        <v>249</v>
      </c>
      <c r="B294" t="s">
        <v>284</v>
      </c>
      <c r="C294">
        <v>16371.9</v>
      </c>
    </row>
    <row r="295" spans="1:6">
      <c r="A295" t="s">
        <v>250</v>
      </c>
      <c r="B295" t="s">
        <v>284</v>
      </c>
      <c r="C295">
        <v>2906.77</v>
      </c>
    </row>
    <row r="296" spans="1:6">
      <c r="A296" t="s">
        <v>251</v>
      </c>
      <c r="B296" t="s">
        <v>284</v>
      </c>
      <c r="C296">
        <v>5481.36</v>
      </c>
      <c r="D296">
        <v>1900</v>
      </c>
      <c r="F296" t="s">
        <v>2043</v>
      </c>
    </row>
    <row r="297" spans="1:6">
      <c r="A297" t="s">
        <v>252</v>
      </c>
      <c r="B297" t="s">
        <v>284</v>
      </c>
      <c r="C297">
        <v>10289.6</v>
      </c>
    </row>
    <row r="298" spans="1:6">
      <c r="A298" t="s">
        <v>253</v>
      </c>
      <c r="B298" t="s">
        <v>284</v>
      </c>
      <c r="C298">
        <v>3808.11</v>
      </c>
      <c r="D298">
        <v>700</v>
      </c>
      <c r="F298" t="s">
        <v>2041</v>
      </c>
    </row>
    <row r="299" spans="1:6">
      <c r="A299" t="s">
        <v>254</v>
      </c>
      <c r="B299" t="s">
        <v>284</v>
      </c>
      <c r="C299">
        <v>2198.27</v>
      </c>
    </row>
    <row r="300" spans="1:6">
      <c r="A300" t="s">
        <v>255</v>
      </c>
      <c r="B300" t="s">
        <v>284</v>
      </c>
      <c r="C300">
        <v>7722.94</v>
      </c>
    </row>
    <row r="301" spans="1:6">
      <c r="A301" t="s">
        <v>256</v>
      </c>
      <c r="B301" t="s">
        <v>284</v>
      </c>
      <c r="C301">
        <v>11933.8</v>
      </c>
    </row>
    <row r="302" spans="1:6">
      <c r="A302" t="s">
        <v>257</v>
      </c>
      <c r="B302" t="s">
        <v>284</v>
      </c>
      <c r="C302">
        <v>14624</v>
      </c>
    </row>
    <row r="303" spans="1:6">
      <c r="A303" t="s">
        <v>258</v>
      </c>
      <c r="B303" t="s">
        <v>284</v>
      </c>
      <c r="C303">
        <v>10190</v>
      </c>
    </row>
    <row r="304" spans="1:6">
      <c r="A304" t="s">
        <v>259</v>
      </c>
      <c r="B304" t="s">
        <v>284</v>
      </c>
      <c r="C304">
        <v>5451.98</v>
      </c>
      <c r="D304">
        <v>1600</v>
      </c>
      <c r="F304" t="s">
        <v>2016</v>
      </c>
    </row>
    <row r="305" spans="1:6">
      <c r="A305" t="s">
        <v>260</v>
      </c>
      <c r="B305" t="s">
        <v>284</v>
      </c>
      <c r="C305">
        <v>6614.32</v>
      </c>
    </row>
    <row r="306" spans="1:6">
      <c r="A306" t="s">
        <v>261</v>
      </c>
      <c r="B306" t="s">
        <v>284</v>
      </c>
      <c r="C306">
        <v>515.53</v>
      </c>
      <c r="D306">
        <v>450</v>
      </c>
      <c r="E306">
        <v>0</v>
      </c>
    </row>
    <row r="307" spans="1:6">
      <c r="A307" t="s">
        <v>262</v>
      </c>
      <c r="B307" t="s">
        <v>284</v>
      </c>
      <c r="C307">
        <v>14623</v>
      </c>
    </row>
    <row r="308" spans="1:6">
      <c r="A308" t="s">
        <v>263</v>
      </c>
      <c r="B308" t="s">
        <v>284</v>
      </c>
      <c r="C308">
        <v>15102.2</v>
      </c>
    </row>
    <row r="309" spans="1:6">
      <c r="A309" t="s">
        <v>264</v>
      </c>
      <c r="B309" t="s">
        <v>284</v>
      </c>
      <c r="C309">
        <v>8648.7900000000009</v>
      </c>
    </row>
    <row r="310" spans="1:6">
      <c r="A310" t="s">
        <v>265</v>
      </c>
      <c r="B310" t="s">
        <v>284</v>
      </c>
      <c r="C310">
        <v>4063.66</v>
      </c>
      <c r="D310">
        <v>550</v>
      </c>
      <c r="F310" t="s">
        <v>2032</v>
      </c>
    </row>
    <row r="311" spans="1:6">
      <c r="A311" t="s">
        <v>266</v>
      </c>
      <c r="B311" t="s">
        <v>284</v>
      </c>
      <c r="C311">
        <v>4063.79</v>
      </c>
      <c r="D311">
        <v>500</v>
      </c>
      <c r="F311" t="s">
        <v>2033</v>
      </c>
    </row>
    <row r="312" spans="1:6">
      <c r="A312" t="s">
        <v>267</v>
      </c>
      <c r="B312" t="s">
        <v>284</v>
      </c>
      <c r="C312">
        <v>4865.41</v>
      </c>
      <c r="D312">
        <v>1300</v>
      </c>
      <c r="F312" t="s">
        <v>2034</v>
      </c>
    </row>
    <row r="313" spans="1:6">
      <c r="A313" t="s">
        <v>268</v>
      </c>
      <c r="B313" t="s">
        <v>284</v>
      </c>
      <c r="C313">
        <v>7650.82</v>
      </c>
    </row>
    <row r="314" spans="1:6">
      <c r="A314" t="s">
        <v>269</v>
      </c>
      <c r="B314" t="s">
        <v>284</v>
      </c>
      <c r="C314">
        <v>1023.51</v>
      </c>
      <c r="D314">
        <v>700</v>
      </c>
      <c r="E314">
        <v>700</v>
      </c>
      <c r="F314" t="s">
        <v>2044</v>
      </c>
    </row>
    <row r="315" spans="1:6">
      <c r="A315" t="s">
        <v>270</v>
      </c>
      <c r="B315" t="s">
        <v>284</v>
      </c>
      <c r="C315">
        <v>1702.44</v>
      </c>
    </row>
    <row r="316" spans="1:6">
      <c r="A316" t="s">
        <v>271</v>
      </c>
      <c r="B316" t="s">
        <v>284</v>
      </c>
      <c r="C316">
        <v>1363.82</v>
      </c>
      <c r="D316">
        <v>1500</v>
      </c>
      <c r="F316" t="s">
        <v>2017</v>
      </c>
    </row>
    <row r="317" spans="1:6">
      <c r="A317" t="s">
        <v>272</v>
      </c>
      <c r="B317" t="s">
        <v>284</v>
      </c>
      <c r="C317">
        <v>5497.63</v>
      </c>
      <c r="D317">
        <v>3200</v>
      </c>
      <c r="E317">
        <v>1000</v>
      </c>
      <c r="F317" t="s">
        <v>2035</v>
      </c>
    </row>
    <row r="318" spans="1:6">
      <c r="A318" t="s">
        <v>273</v>
      </c>
      <c r="B318" t="s">
        <v>284</v>
      </c>
      <c r="C318">
        <v>513.27499999999998</v>
      </c>
      <c r="D318">
        <v>600</v>
      </c>
      <c r="F318" t="s">
        <v>2018</v>
      </c>
    </row>
    <row r="319" spans="1:6">
      <c r="A319" t="s">
        <v>274</v>
      </c>
      <c r="B319" t="s">
        <v>284</v>
      </c>
      <c r="C319">
        <v>6800.02</v>
      </c>
    </row>
    <row r="320" spans="1:6">
      <c r="A320" t="s">
        <v>275</v>
      </c>
      <c r="B320" t="s">
        <v>284</v>
      </c>
      <c r="C320">
        <v>3130.67</v>
      </c>
    </row>
    <row r="321" spans="1:6">
      <c r="A321" t="s">
        <v>276</v>
      </c>
      <c r="B321" t="s">
        <v>284</v>
      </c>
      <c r="C321">
        <v>7855.34</v>
      </c>
    </row>
    <row r="322" spans="1:6">
      <c r="A322" t="s">
        <v>277</v>
      </c>
      <c r="B322" t="s">
        <v>284</v>
      </c>
      <c r="C322">
        <v>1276.6099999999999</v>
      </c>
      <c r="D322">
        <v>1200</v>
      </c>
      <c r="E322">
        <v>200</v>
      </c>
    </row>
    <row r="323" spans="1:6">
      <c r="A323" t="s">
        <v>278</v>
      </c>
      <c r="B323" t="s">
        <v>284</v>
      </c>
      <c r="C323">
        <v>1608.56</v>
      </c>
      <c r="D323">
        <v>550</v>
      </c>
      <c r="F323" t="s">
        <v>2020</v>
      </c>
    </row>
    <row r="324" spans="1:6">
      <c r="A324" t="s">
        <v>279</v>
      </c>
      <c r="B324" t="s">
        <v>284</v>
      </c>
      <c r="C324">
        <v>11371.8</v>
      </c>
    </row>
    <row r="325" spans="1:6">
      <c r="A325" t="s">
        <v>280</v>
      </c>
      <c r="B325" t="s">
        <v>284</v>
      </c>
      <c r="C325">
        <v>3853.55</v>
      </c>
      <c r="D325">
        <v>1600</v>
      </c>
      <c r="E325">
        <v>200</v>
      </c>
      <c r="F325" t="s">
        <v>2021</v>
      </c>
    </row>
    <row r="326" spans="1:6">
      <c r="A326" t="s">
        <v>281</v>
      </c>
      <c r="B326" t="s">
        <v>284</v>
      </c>
      <c r="C326">
        <v>7523.23</v>
      </c>
    </row>
    <row r="327" spans="1:6">
      <c r="A327" t="s">
        <v>282</v>
      </c>
      <c r="B327" t="s">
        <v>284</v>
      </c>
      <c r="C327">
        <v>7956.24</v>
      </c>
    </row>
    <row r="328" spans="1:6">
      <c r="A328" t="s">
        <v>283</v>
      </c>
      <c r="B328" t="s">
        <v>284</v>
      </c>
      <c r="C328">
        <v>7299.75</v>
      </c>
    </row>
    <row r="329" spans="1:6">
      <c r="A329" t="s">
        <v>284</v>
      </c>
      <c r="B329" t="s">
        <v>284</v>
      </c>
      <c r="C329">
        <v>0</v>
      </c>
    </row>
    <row r="330" spans="1:6">
      <c r="A330" t="s">
        <v>285</v>
      </c>
      <c r="B330" t="s">
        <v>284</v>
      </c>
      <c r="C330">
        <v>16131.7</v>
      </c>
    </row>
    <row r="331" spans="1:6">
      <c r="A331" t="s">
        <v>286</v>
      </c>
      <c r="B331" t="s">
        <v>284</v>
      </c>
      <c r="C331">
        <v>15844.1</v>
      </c>
    </row>
    <row r="332" spans="1:6">
      <c r="A332" t="s">
        <v>287</v>
      </c>
      <c r="B332" t="s">
        <v>284</v>
      </c>
      <c r="C332">
        <v>7924.89</v>
      </c>
    </row>
    <row r="333" spans="1:6">
      <c r="A333" t="s">
        <v>288</v>
      </c>
      <c r="B333" t="s">
        <v>284</v>
      </c>
      <c r="C333">
        <v>2906.77</v>
      </c>
    </row>
    <row r="334" spans="1:6">
      <c r="A334" t="s">
        <v>289</v>
      </c>
      <c r="B334" t="s">
        <v>284</v>
      </c>
      <c r="C334">
        <v>1960.76</v>
      </c>
    </row>
    <row r="335" spans="1:6">
      <c r="A335" t="s">
        <v>290</v>
      </c>
      <c r="B335" t="s">
        <v>284</v>
      </c>
      <c r="C335">
        <v>1015.85</v>
      </c>
      <c r="D335">
        <v>1600</v>
      </c>
      <c r="E335">
        <v>550</v>
      </c>
    </row>
    <row r="336" spans="1:6">
      <c r="A336" t="s">
        <v>291</v>
      </c>
      <c r="B336" t="s">
        <v>284</v>
      </c>
      <c r="C336">
        <v>1399.8</v>
      </c>
    </row>
    <row r="337" spans="1:6">
      <c r="A337" t="s">
        <v>292</v>
      </c>
      <c r="B337" t="s">
        <v>284</v>
      </c>
      <c r="C337">
        <v>2452.2199999999998</v>
      </c>
    </row>
    <row r="338" spans="1:6">
      <c r="A338" t="s">
        <v>293</v>
      </c>
      <c r="B338" t="s">
        <v>284</v>
      </c>
      <c r="C338">
        <v>9956.34</v>
      </c>
    </row>
    <row r="339" spans="1:6">
      <c r="A339" t="s">
        <v>294</v>
      </c>
      <c r="B339" t="s">
        <v>284</v>
      </c>
      <c r="C339">
        <v>12061.2</v>
      </c>
    </row>
    <row r="340" spans="1:6">
      <c r="A340" t="s">
        <v>295</v>
      </c>
      <c r="B340" t="s">
        <v>284</v>
      </c>
      <c r="C340">
        <v>10333.700000000001</v>
      </c>
    </row>
    <row r="341" spans="1:6">
      <c r="A341" t="s">
        <v>296</v>
      </c>
      <c r="B341" t="s">
        <v>284</v>
      </c>
      <c r="C341">
        <v>7158.92</v>
      </c>
    </row>
    <row r="342" spans="1:6">
      <c r="A342" t="s">
        <v>297</v>
      </c>
      <c r="B342" t="s">
        <v>284</v>
      </c>
      <c r="C342">
        <v>3750.32</v>
      </c>
      <c r="D342">
        <v>900</v>
      </c>
      <c r="F342" t="s">
        <v>2037</v>
      </c>
    </row>
    <row r="343" spans="1:6">
      <c r="A343" t="s">
        <v>8</v>
      </c>
      <c r="B343" t="s">
        <v>284</v>
      </c>
      <c r="C343">
        <v>4515.51</v>
      </c>
      <c r="D343">
        <v>1300</v>
      </c>
      <c r="E343">
        <v>800</v>
      </c>
      <c r="F343" t="s">
        <v>2038</v>
      </c>
    </row>
    <row r="344" spans="1:6">
      <c r="A344" t="s">
        <v>298</v>
      </c>
      <c r="B344" t="s">
        <v>284</v>
      </c>
      <c r="C344">
        <v>5532.99</v>
      </c>
    </row>
    <row r="345" spans="1:6">
      <c r="A345" t="s">
        <v>299</v>
      </c>
      <c r="B345" t="s">
        <v>284</v>
      </c>
      <c r="C345">
        <v>11029.4</v>
      </c>
    </row>
    <row r="346" spans="1:6">
      <c r="A346" t="s">
        <v>300</v>
      </c>
      <c r="B346" t="s">
        <v>284</v>
      </c>
      <c r="C346">
        <v>7401.78</v>
      </c>
    </row>
    <row r="347" spans="1:6">
      <c r="A347" t="s">
        <v>301</v>
      </c>
      <c r="B347" t="s">
        <v>284</v>
      </c>
      <c r="C347">
        <v>5307.97</v>
      </c>
      <c r="D347">
        <v>1100</v>
      </c>
    </row>
    <row r="348" spans="1:6">
      <c r="A348" t="s">
        <v>302</v>
      </c>
      <c r="B348" t="s">
        <v>284</v>
      </c>
      <c r="C348">
        <v>2024.51</v>
      </c>
      <c r="D348">
        <v>1700</v>
      </c>
      <c r="F348" t="s">
        <v>2023</v>
      </c>
    </row>
    <row r="349" spans="1:6">
      <c r="A349" t="s">
        <v>303</v>
      </c>
      <c r="B349" t="s">
        <v>284</v>
      </c>
      <c r="C349">
        <v>7684.27</v>
      </c>
    </row>
    <row r="350" spans="1:6">
      <c r="A350" t="s">
        <v>304</v>
      </c>
      <c r="B350" t="s">
        <v>284</v>
      </c>
      <c r="C350">
        <v>2452.1999999999998</v>
      </c>
      <c r="D350">
        <v>1200</v>
      </c>
      <c r="F350" t="s">
        <v>2024</v>
      </c>
    </row>
    <row r="351" spans="1:6">
      <c r="A351" t="s">
        <v>305</v>
      </c>
      <c r="B351" t="s">
        <v>284</v>
      </c>
      <c r="C351">
        <v>2906.35</v>
      </c>
    </row>
    <row r="352" spans="1:6">
      <c r="A352" t="s">
        <v>305</v>
      </c>
      <c r="B352" t="s">
        <v>284</v>
      </c>
      <c r="C352">
        <v>2906.35</v>
      </c>
    </row>
    <row r="353" spans="1:6">
      <c r="A353" t="s">
        <v>305</v>
      </c>
      <c r="B353" t="s">
        <v>284</v>
      </c>
      <c r="C353">
        <v>2906.35</v>
      </c>
    </row>
    <row r="354" spans="1:6">
      <c r="A354" t="s">
        <v>305</v>
      </c>
      <c r="B354" t="s">
        <v>284</v>
      </c>
      <c r="C354">
        <v>2906.35</v>
      </c>
    </row>
    <row r="355" spans="1:6">
      <c r="A355" t="s">
        <v>305</v>
      </c>
      <c r="B355" t="s">
        <v>284</v>
      </c>
      <c r="C355">
        <v>2906.35</v>
      </c>
    </row>
    <row r="356" spans="1:6">
      <c r="A356" t="s">
        <v>305</v>
      </c>
      <c r="B356" t="s">
        <v>284</v>
      </c>
      <c r="C356">
        <v>2906.35</v>
      </c>
    </row>
    <row r="357" spans="1:6">
      <c r="A357" t="s">
        <v>306</v>
      </c>
      <c r="B357" t="s">
        <v>284</v>
      </c>
      <c r="C357">
        <v>3041.93</v>
      </c>
    </row>
    <row r="358" spans="1:6">
      <c r="A358" t="s">
        <v>307</v>
      </c>
      <c r="B358" t="s">
        <v>284</v>
      </c>
      <c r="C358">
        <v>4471.99</v>
      </c>
      <c r="D358">
        <v>1900</v>
      </c>
      <c r="E358">
        <v>20</v>
      </c>
      <c r="F358" t="s">
        <v>2025</v>
      </c>
    </row>
    <row r="359" spans="1:6">
      <c r="A359" t="s">
        <v>308</v>
      </c>
      <c r="B359" t="s">
        <v>284</v>
      </c>
      <c r="C359">
        <v>10671.8</v>
      </c>
    </row>
    <row r="360" spans="1:6">
      <c r="A360" t="s">
        <v>309</v>
      </c>
      <c r="B360" t="s">
        <v>284</v>
      </c>
      <c r="C360">
        <v>1608.56</v>
      </c>
      <c r="D360">
        <v>450</v>
      </c>
      <c r="E360">
        <v>0</v>
      </c>
    </row>
    <row r="361" spans="1:6">
      <c r="A361" t="s">
        <v>310</v>
      </c>
      <c r="B361" t="s">
        <v>284</v>
      </c>
      <c r="C361">
        <v>1608.56</v>
      </c>
      <c r="D361">
        <v>600</v>
      </c>
      <c r="F361" t="s">
        <v>2027</v>
      </c>
    </row>
    <row r="362" spans="1:6">
      <c r="A362" t="s">
        <v>311</v>
      </c>
      <c r="B362" t="s">
        <v>284</v>
      </c>
      <c r="C362">
        <v>2151.75</v>
      </c>
    </row>
    <row r="363" spans="1:6">
      <c r="A363" t="s">
        <v>312</v>
      </c>
      <c r="B363" t="s">
        <v>284</v>
      </c>
      <c r="C363">
        <v>12366.9</v>
      </c>
    </row>
    <row r="364" spans="1:6">
      <c r="A364" t="s">
        <v>313</v>
      </c>
      <c r="B364" t="s">
        <v>284</v>
      </c>
      <c r="C364">
        <v>7299.83</v>
      </c>
    </row>
    <row r="365" spans="1:6">
      <c r="A365" t="s">
        <v>314</v>
      </c>
      <c r="B365" t="s">
        <v>284</v>
      </c>
      <c r="C365">
        <v>574.88800000000003</v>
      </c>
      <c r="D365">
        <v>1300</v>
      </c>
      <c r="E365">
        <v>200</v>
      </c>
    </row>
    <row r="366" spans="1:6">
      <c r="A366" t="s">
        <v>315</v>
      </c>
      <c r="B366" t="s">
        <v>284</v>
      </c>
      <c r="C366">
        <v>2045.8</v>
      </c>
    </row>
    <row r="367" spans="1:6">
      <c r="A367" t="s">
        <v>316</v>
      </c>
      <c r="B367" t="s">
        <v>284</v>
      </c>
      <c r="C367">
        <v>7252.87</v>
      </c>
    </row>
    <row r="368" spans="1:6">
      <c r="A368" t="s">
        <v>317</v>
      </c>
      <c r="B368" t="s">
        <v>284</v>
      </c>
      <c r="C368">
        <v>14001</v>
      </c>
    </row>
    <row r="369" spans="1:6">
      <c r="A369" t="s">
        <v>318</v>
      </c>
      <c r="B369" t="s">
        <v>284</v>
      </c>
      <c r="C369">
        <v>2637.68</v>
      </c>
    </row>
    <row r="370" spans="1:6">
      <c r="A370" t="s">
        <v>319</v>
      </c>
      <c r="B370" t="s">
        <v>284</v>
      </c>
      <c r="C370">
        <v>3519.73</v>
      </c>
      <c r="D370">
        <v>1400</v>
      </c>
      <c r="E370">
        <v>80</v>
      </c>
      <c r="F370" t="s">
        <v>2045</v>
      </c>
    </row>
    <row r="371" spans="1:6">
      <c r="A371" t="s">
        <v>320</v>
      </c>
      <c r="B371" t="s">
        <v>284</v>
      </c>
      <c r="C371">
        <v>9966.92</v>
      </c>
    </row>
    <row r="372" spans="1:6">
      <c r="A372" t="s">
        <v>320</v>
      </c>
      <c r="B372" t="s">
        <v>284</v>
      </c>
      <c r="C372">
        <v>9966.92</v>
      </c>
    </row>
    <row r="373" spans="1:6">
      <c r="A373" t="s">
        <v>320</v>
      </c>
      <c r="B373" t="s">
        <v>284</v>
      </c>
      <c r="C373">
        <v>9966.92</v>
      </c>
    </row>
    <row r="374" spans="1:6">
      <c r="A374" t="s">
        <v>320</v>
      </c>
      <c r="B374" t="s">
        <v>284</v>
      </c>
      <c r="C374">
        <v>9966.92</v>
      </c>
    </row>
    <row r="375" spans="1:6">
      <c r="A375" t="s">
        <v>321</v>
      </c>
      <c r="B375" t="s">
        <v>284</v>
      </c>
      <c r="C375">
        <v>7403.21</v>
      </c>
    </row>
    <row r="376" spans="1:6">
      <c r="A376" t="s">
        <v>322</v>
      </c>
      <c r="B376" t="s">
        <v>284</v>
      </c>
      <c r="C376">
        <v>7878.18</v>
      </c>
    </row>
    <row r="377" spans="1:6">
      <c r="A377" t="s">
        <v>323</v>
      </c>
      <c r="B377" t="s">
        <v>284</v>
      </c>
      <c r="C377">
        <v>4351.63</v>
      </c>
    </row>
    <row r="378" spans="1:6">
      <c r="A378" t="s">
        <v>324</v>
      </c>
      <c r="B378" t="s">
        <v>284</v>
      </c>
      <c r="C378">
        <v>1544.36</v>
      </c>
    </row>
    <row r="379" spans="1:6">
      <c r="A379" t="s">
        <v>325</v>
      </c>
      <c r="B379" t="s">
        <v>284</v>
      </c>
      <c r="C379">
        <v>10236</v>
      </c>
    </row>
    <row r="380" spans="1:6">
      <c r="A380" t="s">
        <v>326</v>
      </c>
      <c r="B380" t="s">
        <v>284</v>
      </c>
      <c r="C380">
        <v>12026.2</v>
      </c>
    </row>
    <row r="381" spans="1:6">
      <c r="A381" t="s">
        <v>327</v>
      </c>
      <c r="B381" t="s">
        <v>284</v>
      </c>
      <c r="C381">
        <v>13288.2</v>
      </c>
    </row>
    <row r="382" spans="1:6">
      <c r="A382" t="s">
        <v>328</v>
      </c>
      <c r="B382" t="s">
        <v>284</v>
      </c>
      <c r="C382">
        <v>5015.28</v>
      </c>
    </row>
    <row r="383" spans="1:6">
      <c r="A383" t="s">
        <v>329</v>
      </c>
      <c r="B383" t="s">
        <v>284</v>
      </c>
      <c r="C383">
        <v>15556.8</v>
      </c>
    </row>
    <row r="384" spans="1:6">
      <c r="A384" t="s">
        <v>330</v>
      </c>
      <c r="B384" t="s">
        <v>284</v>
      </c>
      <c r="C384">
        <v>7676.39</v>
      </c>
    </row>
    <row r="385" spans="1:6">
      <c r="A385" t="s">
        <v>331</v>
      </c>
      <c r="B385" t="s">
        <v>284</v>
      </c>
      <c r="C385">
        <v>10590.1</v>
      </c>
    </row>
    <row r="386" spans="1:6">
      <c r="A386" t="s">
        <v>245</v>
      </c>
      <c r="B386" t="s">
        <v>319</v>
      </c>
      <c r="C386">
        <v>11603.8</v>
      </c>
    </row>
    <row r="387" spans="1:6">
      <c r="A387" t="s">
        <v>246</v>
      </c>
      <c r="B387" t="s">
        <v>319</v>
      </c>
      <c r="C387">
        <v>9266.2099999999991</v>
      </c>
    </row>
    <row r="388" spans="1:6">
      <c r="A388" t="s">
        <v>247</v>
      </c>
      <c r="B388" t="s">
        <v>319</v>
      </c>
      <c r="C388">
        <v>13520.5</v>
      </c>
    </row>
    <row r="389" spans="1:6">
      <c r="A389" t="s">
        <v>248</v>
      </c>
      <c r="B389" t="s">
        <v>319</v>
      </c>
      <c r="C389">
        <v>5328.7</v>
      </c>
      <c r="D389">
        <v>1200</v>
      </c>
      <c r="E389">
        <v>80</v>
      </c>
      <c r="F389" t="s">
        <v>2029</v>
      </c>
    </row>
    <row r="390" spans="1:6">
      <c r="A390" t="s">
        <v>249</v>
      </c>
      <c r="B390" t="s">
        <v>319</v>
      </c>
      <c r="C390">
        <v>20225.2</v>
      </c>
    </row>
    <row r="391" spans="1:6">
      <c r="A391" t="s">
        <v>250</v>
      </c>
      <c r="B391" t="s">
        <v>319</v>
      </c>
      <c r="C391">
        <v>6057.08</v>
      </c>
    </row>
    <row r="392" spans="1:6">
      <c r="A392" t="s">
        <v>251</v>
      </c>
      <c r="B392" t="s">
        <v>319</v>
      </c>
      <c r="C392">
        <v>2032.33</v>
      </c>
      <c r="D392">
        <v>950</v>
      </c>
      <c r="E392">
        <v>1000</v>
      </c>
      <c r="F392" t="s">
        <v>2046</v>
      </c>
    </row>
    <row r="393" spans="1:6">
      <c r="A393" t="s">
        <v>252</v>
      </c>
      <c r="B393" t="s">
        <v>319</v>
      </c>
      <c r="C393">
        <v>14705</v>
      </c>
    </row>
    <row r="394" spans="1:6">
      <c r="A394" t="s">
        <v>253</v>
      </c>
      <c r="B394" t="s">
        <v>319</v>
      </c>
      <c r="C394">
        <v>323.69600000000003</v>
      </c>
      <c r="D394">
        <v>200</v>
      </c>
      <c r="E394">
        <v>80</v>
      </c>
      <c r="F394" t="s">
        <v>2041</v>
      </c>
    </row>
    <row r="395" spans="1:6">
      <c r="A395" t="s">
        <v>254</v>
      </c>
      <c r="B395" t="s">
        <v>319</v>
      </c>
      <c r="C395">
        <v>5594.2</v>
      </c>
    </row>
    <row r="396" spans="1:6">
      <c r="A396" t="s">
        <v>255</v>
      </c>
      <c r="B396" t="s">
        <v>319</v>
      </c>
      <c r="C396">
        <v>12077.8</v>
      </c>
    </row>
    <row r="397" spans="1:6">
      <c r="A397" t="s">
        <v>256</v>
      </c>
      <c r="B397" t="s">
        <v>319</v>
      </c>
      <c r="C397">
        <v>16590.5</v>
      </c>
    </row>
    <row r="398" spans="1:6">
      <c r="A398" t="s">
        <v>257</v>
      </c>
      <c r="B398" t="s">
        <v>319</v>
      </c>
      <c r="C398">
        <v>12039.2</v>
      </c>
    </row>
    <row r="399" spans="1:6">
      <c r="A399" t="s">
        <v>258</v>
      </c>
      <c r="B399" t="s">
        <v>319</v>
      </c>
      <c r="C399">
        <v>9938.4500000000007</v>
      </c>
    </row>
    <row r="400" spans="1:6">
      <c r="A400" t="s">
        <v>259</v>
      </c>
      <c r="B400" t="s">
        <v>319</v>
      </c>
      <c r="C400">
        <v>1971.76</v>
      </c>
      <c r="D400">
        <v>2000</v>
      </c>
      <c r="E400">
        <v>80</v>
      </c>
      <c r="F400" t="s">
        <v>2016</v>
      </c>
    </row>
    <row r="401" spans="1:6">
      <c r="A401" t="s">
        <v>260</v>
      </c>
      <c r="B401" t="s">
        <v>319</v>
      </c>
      <c r="C401">
        <v>4864.91</v>
      </c>
    </row>
    <row r="402" spans="1:6">
      <c r="A402" t="s">
        <v>261</v>
      </c>
      <c r="B402" t="s">
        <v>319</v>
      </c>
      <c r="C402">
        <v>3225.52</v>
      </c>
      <c r="D402">
        <v>800</v>
      </c>
      <c r="E402">
        <v>80</v>
      </c>
      <c r="F402" t="s">
        <v>2031</v>
      </c>
    </row>
    <row r="403" spans="1:6">
      <c r="A403" t="s">
        <v>262</v>
      </c>
      <c r="B403" t="s">
        <v>319</v>
      </c>
      <c r="C403">
        <v>12038.4</v>
      </c>
    </row>
    <row r="404" spans="1:6">
      <c r="A404" t="s">
        <v>263</v>
      </c>
      <c r="B404" t="s">
        <v>319</v>
      </c>
      <c r="C404">
        <v>19497.599999999999</v>
      </c>
    </row>
    <row r="405" spans="1:6">
      <c r="A405" t="s">
        <v>264</v>
      </c>
      <c r="B405" t="s">
        <v>319</v>
      </c>
      <c r="C405">
        <v>6406.76</v>
      </c>
    </row>
    <row r="406" spans="1:6">
      <c r="A406" t="s">
        <v>265</v>
      </c>
      <c r="B406" t="s">
        <v>319</v>
      </c>
      <c r="C406">
        <v>540.62800000000004</v>
      </c>
      <c r="D406">
        <v>1200</v>
      </c>
      <c r="E406">
        <v>80</v>
      </c>
      <c r="F406" t="s">
        <v>2032</v>
      </c>
    </row>
    <row r="407" spans="1:6">
      <c r="A407" t="s">
        <v>266</v>
      </c>
      <c r="B407" t="s">
        <v>319</v>
      </c>
      <c r="C407">
        <v>540.24199999999996</v>
      </c>
      <c r="D407">
        <v>700</v>
      </c>
      <c r="E407">
        <v>80</v>
      </c>
      <c r="F407" t="s">
        <v>2033</v>
      </c>
    </row>
    <row r="408" spans="1:6">
      <c r="A408" t="s">
        <v>267</v>
      </c>
      <c r="B408" t="s">
        <v>319</v>
      </c>
      <c r="C408">
        <v>1384.2</v>
      </c>
      <c r="D408">
        <v>1000</v>
      </c>
      <c r="E408">
        <v>80</v>
      </c>
      <c r="F408" t="s">
        <v>2034</v>
      </c>
    </row>
    <row r="409" spans="1:6">
      <c r="A409" t="s">
        <v>268</v>
      </c>
      <c r="B409" t="s">
        <v>319</v>
      </c>
      <c r="C409">
        <v>5246.34</v>
      </c>
    </row>
    <row r="410" spans="1:6">
      <c r="A410" t="s">
        <v>269</v>
      </c>
      <c r="B410" t="s">
        <v>319</v>
      </c>
      <c r="C410">
        <v>2595.34</v>
      </c>
      <c r="D410">
        <v>2400</v>
      </c>
      <c r="E410">
        <v>562.5</v>
      </c>
    </row>
    <row r="411" spans="1:6">
      <c r="A411" t="s">
        <v>270</v>
      </c>
      <c r="B411" t="s">
        <v>319</v>
      </c>
      <c r="C411">
        <v>5901.43</v>
      </c>
    </row>
    <row r="412" spans="1:6">
      <c r="A412" t="s">
        <v>271</v>
      </c>
      <c r="B412" t="s">
        <v>319</v>
      </c>
      <c r="C412">
        <v>2125.9499999999998</v>
      </c>
      <c r="D412">
        <v>1400</v>
      </c>
      <c r="E412">
        <v>140</v>
      </c>
    </row>
    <row r="413" spans="1:6">
      <c r="A413" t="s">
        <v>272</v>
      </c>
      <c r="B413" t="s">
        <v>319</v>
      </c>
      <c r="C413">
        <v>2048.6</v>
      </c>
      <c r="D413">
        <v>1800</v>
      </c>
      <c r="E413">
        <v>220</v>
      </c>
    </row>
    <row r="414" spans="1:6">
      <c r="A414" t="s">
        <v>273</v>
      </c>
      <c r="B414" t="s">
        <v>319</v>
      </c>
      <c r="C414">
        <v>3224.95</v>
      </c>
      <c r="D414">
        <v>650</v>
      </c>
      <c r="E414">
        <v>80</v>
      </c>
      <c r="F414" t="s">
        <v>2018</v>
      </c>
    </row>
    <row r="415" spans="1:6">
      <c r="A415" t="s">
        <v>274</v>
      </c>
      <c r="B415" t="s">
        <v>319</v>
      </c>
      <c r="C415">
        <v>7026.06</v>
      </c>
    </row>
    <row r="416" spans="1:6">
      <c r="A416" t="s">
        <v>275</v>
      </c>
      <c r="B416" t="s">
        <v>319</v>
      </c>
      <c r="C416">
        <v>6336.64</v>
      </c>
    </row>
    <row r="417" spans="1:6">
      <c r="A417" t="s">
        <v>276</v>
      </c>
      <c r="B417" t="s">
        <v>319</v>
      </c>
      <c r="C417">
        <v>8069.81</v>
      </c>
    </row>
    <row r="418" spans="1:6">
      <c r="A418" t="s">
        <v>277</v>
      </c>
      <c r="B418" t="s">
        <v>319</v>
      </c>
      <c r="C418">
        <v>4917.3</v>
      </c>
      <c r="D418">
        <v>2600</v>
      </c>
      <c r="E418">
        <v>80</v>
      </c>
      <c r="F418" t="s">
        <v>2019</v>
      </c>
    </row>
    <row r="419" spans="1:6">
      <c r="A419" t="s">
        <v>278</v>
      </c>
      <c r="B419" t="s">
        <v>319</v>
      </c>
      <c r="C419">
        <v>5328.7</v>
      </c>
      <c r="D419">
        <v>1550</v>
      </c>
      <c r="E419">
        <v>80</v>
      </c>
      <c r="F419" t="s">
        <v>2020</v>
      </c>
    </row>
    <row r="420" spans="1:6">
      <c r="A420" t="s">
        <v>279</v>
      </c>
      <c r="B420" t="s">
        <v>319</v>
      </c>
      <c r="C420">
        <v>16017.3</v>
      </c>
    </row>
    <row r="421" spans="1:6">
      <c r="A421" t="s">
        <v>280</v>
      </c>
      <c r="B421" t="s">
        <v>319</v>
      </c>
      <c r="C421">
        <v>734.06600000000003</v>
      </c>
      <c r="D421">
        <v>120</v>
      </c>
      <c r="E421">
        <v>120</v>
      </c>
      <c r="F421" t="s">
        <v>2021</v>
      </c>
    </row>
    <row r="422" spans="1:6">
      <c r="A422" t="s">
        <v>281</v>
      </c>
      <c r="B422" t="s">
        <v>319</v>
      </c>
      <c r="C422">
        <v>11847.9</v>
      </c>
    </row>
    <row r="423" spans="1:6">
      <c r="A423" t="s">
        <v>282</v>
      </c>
      <c r="B423" t="s">
        <v>319</v>
      </c>
      <c r="C423">
        <v>12487.2</v>
      </c>
    </row>
    <row r="424" spans="1:6">
      <c r="A424" t="s">
        <v>283</v>
      </c>
      <c r="B424" t="s">
        <v>319</v>
      </c>
      <c r="C424">
        <v>11669.3</v>
      </c>
    </row>
    <row r="425" spans="1:6">
      <c r="A425" t="s">
        <v>284</v>
      </c>
      <c r="B425" t="s">
        <v>319</v>
      </c>
      <c r="C425">
        <v>3520.15</v>
      </c>
      <c r="D425">
        <v>1600</v>
      </c>
      <c r="E425">
        <v>80</v>
      </c>
      <c r="F425" t="s">
        <v>2036</v>
      </c>
    </row>
    <row r="426" spans="1:6">
      <c r="A426" t="s">
        <v>285</v>
      </c>
      <c r="B426" t="s">
        <v>319</v>
      </c>
      <c r="C426">
        <v>20404.3</v>
      </c>
    </row>
    <row r="427" spans="1:6">
      <c r="A427" t="s">
        <v>286</v>
      </c>
      <c r="B427" t="s">
        <v>319</v>
      </c>
      <c r="C427">
        <v>20083.7</v>
      </c>
    </row>
    <row r="428" spans="1:6">
      <c r="A428" t="s">
        <v>287</v>
      </c>
      <c r="B428" t="s">
        <v>319</v>
      </c>
      <c r="C428">
        <v>12461.5</v>
      </c>
    </row>
    <row r="429" spans="1:6">
      <c r="A429" t="s">
        <v>288</v>
      </c>
      <c r="B429" t="s">
        <v>319</v>
      </c>
      <c r="C429">
        <v>6057.08</v>
      </c>
    </row>
    <row r="430" spans="1:6">
      <c r="A430" t="s">
        <v>289</v>
      </c>
      <c r="B430" t="s">
        <v>319</v>
      </c>
      <c r="C430">
        <v>6134.76</v>
      </c>
    </row>
    <row r="431" spans="1:6">
      <c r="A431" t="s">
        <v>290</v>
      </c>
      <c r="B431" t="s">
        <v>319</v>
      </c>
      <c r="C431">
        <v>4170.58</v>
      </c>
    </row>
    <row r="432" spans="1:6">
      <c r="A432" t="s">
        <v>291</v>
      </c>
      <c r="B432" t="s">
        <v>319</v>
      </c>
      <c r="C432">
        <v>2090.73</v>
      </c>
    </row>
    <row r="433" spans="1:6">
      <c r="A433" t="s">
        <v>292</v>
      </c>
      <c r="B433" t="s">
        <v>319</v>
      </c>
      <c r="C433">
        <v>5854.82</v>
      </c>
    </row>
    <row r="434" spans="1:6">
      <c r="A434" t="s">
        <v>293</v>
      </c>
      <c r="B434" t="s">
        <v>319</v>
      </c>
      <c r="C434">
        <v>14552.4</v>
      </c>
    </row>
    <row r="435" spans="1:6">
      <c r="A435" t="s">
        <v>294</v>
      </c>
      <c r="B435" t="s">
        <v>319</v>
      </c>
      <c r="C435">
        <v>9783.68</v>
      </c>
    </row>
    <row r="436" spans="1:6">
      <c r="A436" t="s">
        <v>295</v>
      </c>
      <c r="B436" t="s">
        <v>319</v>
      </c>
      <c r="C436">
        <v>15002.2</v>
      </c>
    </row>
    <row r="437" spans="1:6">
      <c r="A437" t="s">
        <v>296</v>
      </c>
      <c r="B437" t="s">
        <v>319</v>
      </c>
      <c r="C437">
        <v>7388.72</v>
      </c>
    </row>
    <row r="438" spans="1:6">
      <c r="A438" t="s">
        <v>297</v>
      </c>
      <c r="B438" t="s">
        <v>319</v>
      </c>
      <c r="C438">
        <v>270.41899999999998</v>
      </c>
      <c r="D438">
        <v>500</v>
      </c>
      <c r="E438">
        <v>300</v>
      </c>
    </row>
    <row r="439" spans="1:6">
      <c r="A439" t="s">
        <v>8</v>
      </c>
      <c r="B439" t="s">
        <v>319</v>
      </c>
      <c r="C439">
        <v>1066.73</v>
      </c>
      <c r="D439">
        <v>400</v>
      </c>
      <c r="E439">
        <v>350</v>
      </c>
    </row>
    <row r="440" spans="1:6">
      <c r="A440" t="s">
        <v>298</v>
      </c>
      <c r="B440" t="s">
        <v>319</v>
      </c>
      <c r="C440">
        <v>9960.27</v>
      </c>
    </row>
    <row r="441" spans="1:6">
      <c r="A441" t="s">
        <v>299</v>
      </c>
      <c r="B441" t="s">
        <v>319</v>
      </c>
      <c r="C441">
        <v>8632.0499999999993</v>
      </c>
    </row>
    <row r="442" spans="1:6">
      <c r="A442" t="s">
        <v>300</v>
      </c>
      <c r="B442" t="s">
        <v>319</v>
      </c>
      <c r="C442">
        <v>11451</v>
      </c>
    </row>
    <row r="443" spans="1:6">
      <c r="A443" t="s">
        <v>301</v>
      </c>
      <c r="B443" t="s">
        <v>319</v>
      </c>
      <c r="C443">
        <v>1788.87</v>
      </c>
      <c r="D443">
        <v>1100</v>
      </c>
      <c r="E443">
        <v>200</v>
      </c>
      <c r="F443" t="s">
        <v>2039</v>
      </c>
    </row>
    <row r="444" spans="1:6">
      <c r="A444" t="s">
        <v>302</v>
      </c>
      <c r="B444" t="s">
        <v>319</v>
      </c>
      <c r="C444">
        <v>1489.63</v>
      </c>
      <c r="D444">
        <v>1700</v>
      </c>
      <c r="E444">
        <v>140</v>
      </c>
      <c r="F444" t="s">
        <v>2023</v>
      </c>
    </row>
    <row r="445" spans="1:6">
      <c r="A445" t="s">
        <v>303</v>
      </c>
      <c r="B445" t="s">
        <v>319</v>
      </c>
      <c r="C445">
        <v>11993.9</v>
      </c>
    </row>
    <row r="446" spans="1:6">
      <c r="A446" t="s">
        <v>304</v>
      </c>
      <c r="B446" t="s">
        <v>319</v>
      </c>
      <c r="C446">
        <v>5854.83</v>
      </c>
      <c r="D446">
        <v>2100</v>
      </c>
      <c r="E446">
        <v>80</v>
      </c>
      <c r="F446" t="s">
        <v>2024</v>
      </c>
    </row>
    <row r="447" spans="1:6">
      <c r="A447" t="s">
        <v>305</v>
      </c>
      <c r="B447" t="s">
        <v>319</v>
      </c>
      <c r="C447">
        <v>6057.08</v>
      </c>
    </row>
    <row r="448" spans="1:6">
      <c r="A448" t="s">
        <v>305</v>
      </c>
      <c r="B448" t="s">
        <v>319</v>
      </c>
      <c r="C448">
        <v>6057.08</v>
      </c>
    </row>
    <row r="449" spans="1:6">
      <c r="A449" t="s">
        <v>305</v>
      </c>
      <c r="B449" t="s">
        <v>319</v>
      </c>
      <c r="C449">
        <v>6057.08</v>
      </c>
    </row>
    <row r="450" spans="1:6">
      <c r="A450" t="s">
        <v>305</v>
      </c>
      <c r="B450" t="s">
        <v>319</v>
      </c>
      <c r="C450">
        <v>6057.08</v>
      </c>
    </row>
    <row r="451" spans="1:6">
      <c r="A451" t="s">
        <v>305</v>
      </c>
      <c r="B451" t="s">
        <v>319</v>
      </c>
      <c r="C451">
        <v>6057.08</v>
      </c>
    </row>
    <row r="452" spans="1:6">
      <c r="A452" t="s">
        <v>305</v>
      </c>
      <c r="B452" t="s">
        <v>319</v>
      </c>
      <c r="C452">
        <v>6057.08</v>
      </c>
    </row>
    <row r="453" spans="1:6">
      <c r="A453" t="s">
        <v>306</v>
      </c>
      <c r="B453" t="s">
        <v>319</v>
      </c>
      <c r="C453">
        <v>7462.89</v>
      </c>
    </row>
    <row r="454" spans="1:6">
      <c r="A454" t="s">
        <v>307</v>
      </c>
      <c r="B454" t="s">
        <v>319</v>
      </c>
      <c r="C454">
        <v>1023.22</v>
      </c>
      <c r="D454">
        <v>1400</v>
      </c>
      <c r="E454">
        <v>100</v>
      </c>
    </row>
    <row r="455" spans="1:6">
      <c r="A455" t="s">
        <v>308</v>
      </c>
      <c r="B455" t="s">
        <v>319</v>
      </c>
      <c r="C455">
        <v>15347.8</v>
      </c>
    </row>
    <row r="456" spans="1:6">
      <c r="A456" t="s">
        <v>309</v>
      </c>
      <c r="B456" t="s">
        <v>319</v>
      </c>
      <c r="C456">
        <v>5328.62</v>
      </c>
      <c r="D456">
        <v>1400</v>
      </c>
      <c r="E456">
        <v>80</v>
      </c>
      <c r="F456" t="s">
        <v>2026</v>
      </c>
    </row>
    <row r="457" spans="1:6">
      <c r="A457" t="s">
        <v>310</v>
      </c>
      <c r="B457" t="s">
        <v>319</v>
      </c>
      <c r="C457">
        <v>5328.7</v>
      </c>
      <c r="D457">
        <v>1600</v>
      </c>
      <c r="E457">
        <v>80</v>
      </c>
      <c r="F457" t="s">
        <v>2027</v>
      </c>
    </row>
    <row r="458" spans="1:6">
      <c r="A458" t="s">
        <v>311</v>
      </c>
      <c r="B458" t="s">
        <v>319</v>
      </c>
      <c r="C458">
        <v>5990.37</v>
      </c>
    </row>
    <row r="459" spans="1:6">
      <c r="A459" t="s">
        <v>312</v>
      </c>
      <c r="B459" t="s">
        <v>319</v>
      </c>
      <c r="C459">
        <v>17100.900000000001</v>
      </c>
    </row>
    <row r="460" spans="1:6">
      <c r="A460" t="s">
        <v>313</v>
      </c>
      <c r="B460" t="s">
        <v>319</v>
      </c>
      <c r="C460">
        <v>11669</v>
      </c>
    </row>
    <row r="461" spans="1:6">
      <c r="A461" t="s">
        <v>314</v>
      </c>
      <c r="B461" t="s">
        <v>319</v>
      </c>
      <c r="C461">
        <v>3571.2</v>
      </c>
    </row>
    <row r="462" spans="1:6">
      <c r="A462" t="s">
        <v>315</v>
      </c>
      <c r="B462" t="s">
        <v>319</v>
      </c>
      <c r="C462">
        <v>5374.68</v>
      </c>
    </row>
    <row r="463" spans="1:6">
      <c r="A463" t="s">
        <v>316</v>
      </c>
      <c r="B463" t="s">
        <v>319</v>
      </c>
      <c r="C463">
        <v>5806.81</v>
      </c>
    </row>
    <row r="464" spans="1:6">
      <c r="A464" t="s">
        <v>317</v>
      </c>
      <c r="B464" t="s">
        <v>319</v>
      </c>
      <c r="C464">
        <v>18499.099999999999</v>
      </c>
    </row>
    <row r="465" spans="1:3">
      <c r="A465" t="s">
        <v>318</v>
      </c>
      <c r="B465" t="s">
        <v>319</v>
      </c>
      <c r="C465">
        <v>6042.87</v>
      </c>
    </row>
    <row r="466" spans="1:3">
      <c r="A466" t="s">
        <v>319</v>
      </c>
      <c r="B466" t="s">
        <v>319</v>
      </c>
      <c r="C466">
        <v>0</v>
      </c>
    </row>
    <row r="467" spans="1:3">
      <c r="A467" t="s">
        <v>320</v>
      </c>
      <c r="B467" t="s">
        <v>319</v>
      </c>
      <c r="C467">
        <v>7767.24</v>
      </c>
    </row>
    <row r="468" spans="1:3">
      <c r="A468" t="s">
        <v>320</v>
      </c>
      <c r="B468" t="s">
        <v>319</v>
      </c>
      <c r="C468">
        <v>7767.24</v>
      </c>
    </row>
    <row r="469" spans="1:3">
      <c r="A469" t="s">
        <v>320</v>
      </c>
      <c r="B469" t="s">
        <v>319</v>
      </c>
      <c r="C469">
        <v>7767.24</v>
      </c>
    </row>
    <row r="470" spans="1:3">
      <c r="A470" t="s">
        <v>320</v>
      </c>
      <c r="B470" t="s">
        <v>319</v>
      </c>
      <c r="C470">
        <v>7767.24</v>
      </c>
    </row>
    <row r="471" spans="1:3">
      <c r="A471" t="s">
        <v>321</v>
      </c>
      <c r="B471" t="s">
        <v>319</v>
      </c>
      <c r="C471">
        <v>11451.6</v>
      </c>
    </row>
    <row r="472" spans="1:3">
      <c r="A472" t="s">
        <v>322</v>
      </c>
      <c r="B472" t="s">
        <v>319</v>
      </c>
      <c r="C472">
        <v>6081.59</v>
      </c>
    </row>
    <row r="473" spans="1:3">
      <c r="A473" t="s">
        <v>323</v>
      </c>
      <c r="B473" t="s">
        <v>319</v>
      </c>
      <c r="C473">
        <v>8889.86</v>
      </c>
    </row>
    <row r="474" spans="1:3">
      <c r="A474" t="s">
        <v>324</v>
      </c>
      <c r="B474" t="s">
        <v>319</v>
      </c>
      <c r="C474">
        <v>5258.93</v>
      </c>
    </row>
    <row r="475" spans="1:3">
      <c r="A475" t="s">
        <v>325</v>
      </c>
      <c r="B475" t="s">
        <v>319</v>
      </c>
      <c r="C475">
        <v>13668.8</v>
      </c>
    </row>
    <row r="476" spans="1:3">
      <c r="A476" t="s">
        <v>326</v>
      </c>
      <c r="B476" t="s">
        <v>319</v>
      </c>
      <c r="C476">
        <v>16662.3</v>
      </c>
    </row>
    <row r="477" spans="1:3">
      <c r="A477" t="s">
        <v>327</v>
      </c>
      <c r="B477" t="s">
        <v>319</v>
      </c>
      <c r="C477">
        <v>17866.3</v>
      </c>
    </row>
    <row r="478" spans="1:3">
      <c r="A478" t="s">
        <v>328</v>
      </c>
      <c r="B478" t="s">
        <v>319</v>
      </c>
      <c r="C478">
        <v>1803.94</v>
      </c>
    </row>
    <row r="479" spans="1:3">
      <c r="A479" t="s">
        <v>329</v>
      </c>
      <c r="B479" t="s">
        <v>319</v>
      </c>
      <c r="C479">
        <v>20156.400000000001</v>
      </c>
    </row>
    <row r="480" spans="1:3">
      <c r="A480" t="s">
        <v>330</v>
      </c>
      <c r="B480" t="s">
        <v>319</v>
      </c>
      <c r="C480">
        <v>7896.47</v>
      </c>
    </row>
    <row r="481" spans="1:6">
      <c r="A481" t="s">
        <v>331</v>
      </c>
      <c r="B481" t="s">
        <v>319</v>
      </c>
      <c r="C481">
        <v>13187.6</v>
      </c>
    </row>
    <row r="482" spans="1:6">
      <c r="A482" t="s">
        <v>245</v>
      </c>
      <c r="B482" t="s">
        <v>297</v>
      </c>
      <c r="C482">
        <v>11977.2</v>
      </c>
    </row>
    <row r="483" spans="1:6">
      <c r="A483" t="s">
        <v>246</v>
      </c>
      <c r="B483" t="s">
        <v>297</v>
      </c>
      <c r="C483">
        <v>9497.1200000000008</v>
      </c>
    </row>
    <row r="484" spans="1:6">
      <c r="A484" t="s">
        <v>247</v>
      </c>
      <c r="B484" t="s">
        <v>297</v>
      </c>
      <c r="C484">
        <v>13751.4</v>
      </c>
    </row>
    <row r="485" spans="1:6">
      <c r="A485" t="s">
        <v>248</v>
      </c>
      <c r="B485" t="s">
        <v>297</v>
      </c>
      <c r="C485">
        <v>5642.98</v>
      </c>
      <c r="D485">
        <v>900</v>
      </c>
      <c r="F485" t="s">
        <v>2029</v>
      </c>
    </row>
    <row r="486" spans="1:6">
      <c r="A486" t="s">
        <v>249</v>
      </c>
      <c r="B486" t="s">
        <v>297</v>
      </c>
      <c r="C486">
        <v>20628.400000000001</v>
      </c>
    </row>
    <row r="487" spans="1:6">
      <c r="A487" t="s">
        <v>250</v>
      </c>
      <c r="B487" t="s">
        <v>297</v>
      </c>
      <c r="C487">
        <v>6287.68</v>
      </c>
    </row>
    <row r="488" spans="1:6">
      <c r="A488" t="s">
        <v>251</v>
      </c>
      <c r="B488" t="s">
        <v>297</v>
      </c>
      <c r="C488">
        <v>1827.22</v>
      </c>
      <c r="D488">
        <v>550</v>
      </c>
      <c r="E488">
        <v>800</v>
      </c>
    </row>
    <row r="489" spans="1:6">
      <c r="A489" t="s">
        <v>252</v>
      </c>
      <c r="B489" t="s">
        <v>297</v>
      </c>
      <c r="C489">
        <v>15078.4</v>
      </c>
    </row>
    <row r="490" spans="1:6">
      <c r="A490" t="s">
        <v>253</v>
      </c>
      <c r="B490" t="s">
        <v>297</v>
      </c>
      <c r="C490">
        <v>70.418000000000006</v>
      </c>
      <c r="D490">
        <v>300</v>
      </c>
      <c r="E490">
        <v>0</v>
      </c>
    </row>
    <row r="491" spans="1:6">
      <c r="A491" t="s">
        <v>254</v>
      </c>
      <c r="B491" t="s">
        <v>297</v>
      </c>
      <c r="C491">
        <v>5831.96</v>
      </c>
    </row>
    <row r="492" spans="1:6">
      <c r="A492" t="s">
        <v>255</v>
      </c>
      <c r="B492" t="s">
        <v>297</v>
      </c>
      <c r="C492">
        <v>12451.2</v>
      </c>
    </row>
    <row r="493" spans="1:6">
      <c r="A493" t="s">
        <v>256</v>
      </c>
      <c r="B493" t="s">
        <v>297</v>
      </c>
      <c r="C493">
        <v>16993.7</v>
      </c>
    </row>
    <row r="494" spans="1:6">
      <c r="A494" t="s">
        <v>257</v>
      </c>
      <c r="B494" t="s">
        <v>297</v>
      </c>
      <c r="C494">
        <v>12212.5</v>
      </c>
    </row>
    <row r="495" spans="1:6">
      <c r="A495" t="s">
        <v>258</v>
      </c>
      <c r="B495" t="s">
        <v>297</v>
      </c>
      <c r="C495">
        <v>10110.799999999999</v>
      </c>
    </row>
    <row r="496" spans="1:6">
      <c r="A496" t="s">
        <v>259</v>
      </c>
      <c r="B496" t="s">
        <v>297</v>
      </c>
      <c r="C496">
        <v>1704.92</v>
      </c>
      <c r="D496">
        <v>1600</v>
      </c>
    </row>
    <row r="497" spans="1:6">
      <c r="A497" t="s">
        <v>260</v>
      </c>
      <c r="B497" t="s">
        <v>297</v>
      </c>
      <c r="C497">
        <v>5148.1499999999996</v>
      </c>
    </row>
    <row r="498" spans="1:6">
      <c r="A498" t="s">
        <v>261</v>
      </c>
      <c r="B498" t="s">
        <v>297</v>
      </c>
      <c r="C498">
        <v>3456.11</v>
      </c>
      <c r="D498">
        <v>650</v>
      </c>
      <c r="F498" t="s">
        <v>2031</v>
      </c>
    </row>
    <row r="499" spans="1:6">
      <c r="A499" t="s">
        <v>262</v>
      </c>
      <c r="B499" t="s">
        <v>297</v>
      </c>
      <c r="C499">
        <v>12212.1</v>
      </c>
    </row>
    <row r="500" spans="1:6">
      <c r="A500" t="s">
        <v>263</v>
      </c>
      <c r="B500" t="s">
        <v>297</v>
      </c>
      <c r="C500">
        <v>19900.8</v>
      </c>
    </row>
    <row r="501" spans="1:6">
      <c r="A501" t="s">
        <v>264</v>
      </c>
      <c r="B501" t="s">
        <v>297</v>
      </c>
      <c r="C501">
        <v>6580.53</v>
      </c>
    </row>
    <row r="502" spans="1:6">
      <c r="A502" t="s">
        <v>265</v>
      </c>
      <c r="B502" t="s">
        <v>297</v>
      </c>
      <c r="C502">
        <v>403.13400000000001</v>
      </c>
      <c r="D502">
        <v>850</v>
      </c>
      <c r="F502" t="s">
        <v>2032</v>
      </c>
    </row>
    <row r="503" spans="1:6">
      <c r="A503" t="s">
        <v>266</v>
      </c>
      <c r="B503" t="s">
        <v>297</v>
      </c>
      <c r="C503">
        <v>403.29399999999998</v>
      </c>
      <c r="D503">
        <v>400</v>
      </c>
      <c r="E503">
        <v>0</v>
      </c>
    </row>
    <row r="504" spans="1:6">
      <c r="A504" t="s">
        <v>267</v>
      </c>
      <c r="B504" t="s">
        <v>297</v>
      </c>
      <c r="C504">
        <v>1116.98</v>
      </c>
      <c r="D504">
        <v>100</v>
      </c>
      <c r="E504">
        <v>250</v>
      </c>
    </row>
    <row r="505" spans="1:6">
      <c r="A505" t="s">
        <v>268</v>
      </c>
      <c r="B505" t="s">
        <v>297</v>
      </c>
      <c r="C505">
        <v>5529.58</v>
      </c>
    </row>
    <row r="506" spans="1:6">
      <c r="A506" t="s">
        <v>269</v>
      </c>
      <c r="B506" t="s">
        <v>297</v>
      </c>
      <c r="C506">
        <v>2861.01</v>
      </c>
      <c r="D506">
        <v>2700</v>
      </c>
      <c r="E506">
        <v>300</v>
      </c>
    </row>
    <row r="507" spans="1:6">
      <c r="A507" t="s">
        <v>270</v>
      </c>
      <c r="B507" t="s">
        <v>297</v>
      </c>
      <c r="C507">
        <v>6261.88</v>
      </c>
    </row>
    <row r="508" spans="1:6">
      <c r="A508" t="s">
        <v>271</v>
      </c>
      <c r="B508" t="s">
        <v>297</v>
      </c>
      <c r="C508">
        <v>2384.64</v>
      </c>
      <c r="D508">
        <v>1700</v>
      </c>
      <c r="F508" t="s">
        <v>2017</v>
      </c>
    </row>
    <row r="509" spans="1:6">
      <c r="A509" t="s">
        <v>272</v>
      </c>
      <c r="B509" t="s">
        <v>297</v>
      </c>
      <c r="C509">
        <v>1843.54</v>
      </c>
      <c r="D509">
        <v>1300</v>
      </c>
      <c r="E509">
        <v>140</v>
      </c>
    </row>
    <row r="510" spans="1:6">
      <c r="A510" t="s">
        <v>273</v>
      </c>
      <c r="B510" t="s">
        <v>297</v>
      </c>
      <c r="C510">
        <v>3455.91</v>
      </c>
      <c r="D510">
        <v>750</v>
      </c>
      <c r="F510" t="s">
        <v>2018</v>
      </c>
    </row>
    <row r="511" spans="1:6">
      <c r="A511" t="s">
        <v>274</v>
      </c>
      <c r="B511" t="s">
        <v>297</v>
      </c>
      <c r="C511">
        <v>7280.36</v>
      </c>
    </row>
    <row r="512" spans="1:6">
      <c r="A512" t="s">
        <v>275</v>
      </c>
      <c r="B512" t="s">
        <v>297</v>
      </c>
      <c r="C512">
        <v>6567.65</v>
      </c>
    </row>
    <row r="513" spans="1:6">
      <c r="A513" t="s">
        <v>276</v>
      </c>
      <c r="B513" t="s">
        <v>297</v>
      </c>
      <c r="C513">
        <v>8335.65</v>
      </c>
    </row>
    <row r="514" spans="1:6">
      <c r="A514" t="s">
        <v>277</v>
      </c>
      <c r="B514" t="s">
        <v>297</v>
      </c>
      <c r="C514">
        <v>5187.2700000000004</v>
      </c>
      <c r="D514">
        <v>2300</v>
      </c>
      <c r="F514" t="s">
        <v>2047</v>
      </c>
    </row>
    <row r="515" spans="1:6">
      <c r="A515" t="s">
        <v>278</v>
      </c>
      <c r="B515" t="s">
        <v>297</v>
      </c>
      <c r="C515">
        <v>5642.98</v>
      </c>
      <c r="D515">
        <v>1250</v>
      </c>
      <c r="F515" t="s">
        <v>2020</v>
      </c>
    </row>
    <row r="516" spans="1:6">
      <c r="A516" t="s">
        <v>279</v>
      </c>
      <c r="B516" t="s">
        <v>297</v>
      </c>
      <c r="C516">
        <v>16420.7</v>
      </c>
    </row>
    <row r="517" spans="1:6">
      <c r="A517" t="s">
        <v>280</v>
      </c>
      <c r="B517" t="s">
        <v>297</v>
      </c>
      <c r="C517">
        <v>1107.3399999999999</v>
      </c>
      <c r="D517">
        <v>1100</v>
      </c>
      <c r="E517">
        <v>200</v>
      </c>
      <c r="F517" t="s">
        <v>2021</v>
      </c>
    </row>
    <row r="518" spans="1:6">
      <c r="A518" t="s">
        <v>281</v>
      </c>
      <c r="B518" t="s">
        <v>297</v>
      </c>
      <c r="C518">
        <v>12221.3</v>
      </c>
    </row>
    <row r="519" spans="1:6">
      <c r="A519" t="s">
        <v>282</v>
      </c>
      <c r="B519" t="s">
        <v>297</v>
      </c>
      <c r="C519">
        <v>12890.7</v>
      </c>
    </row>
    <row r="520" spans="1:6">
      <c r="A520" t="s">
        <v>283</v>
      </c>
      <c r="B520" t="s">
        <v>297</v>
      </c>
      <c r="C520">
        <v>12042.7</v>
      </c>
    </row>
    <row r="521" spans="1:6">
      <c r="A521" t="s">
        <v>284</v>
      </c>
      <c r="B521" t="s">
        <v>297</v>
      </c>
      <c r="C521">
        <v>3751.1</v>
      </c>
      <c r="D521">
        <v>1500</v>
      </c>
      <c r="F521" t="s">
        <v>2022</v>
      </c>
    </row>
    <row r="522" spans="1:6">
      <c r="A522" t="s">
        <v>285</v>
      </c>
      <c r="B522" t="s">
        <v>297</v>
      </c>
      <c r="C522">
        <v>20807.5</v>
      </c>
    </row>
    <row r="523" spans="1:6">
      <c r="A523" t="s">
        <v>286</v>
      </c>
      <c r="B523" t="s">
        <v>297</v>
      </c>
      <c r="C523">
        <v>20486.900000000001</v>
      </c>
    </row>
    <row r="524" spans="1:6">
      <c r="A524" t="s">
        <v>287</v>
      </c>
      <c r="B524" t="s">
        <v>297</v>
      </c>
      <c r="C524">
        <v>12865</v>
      </c>
    </row>
    <row r="525" spans="1:6">
      <c r="A525" t="s">
        <v>288</v>
      </c>
      <c r="B525" t="s">
        <v>297</v>
      </c>
      <c r="C525">
        <v>6287.68</v>
      </c>
    </row>
    <row r="526" spans="1:6">
      <c r="A526" t="s">
        <v>289</v>
      </c>
      <c r="B526" t="s">
        <v>297</v>
      </c>
      <c r="C526">
        <v>6486.82</v>
      </c>
    </row>
    <row r="527" spans="1:6">
      <c r="A527" t="s">
        <v>290</v>
      </c>
      <c r="B527" t="s">
        <v>297</v>
      </c>
      <c r="C527">
        <v>4447.55</v>
      </c>
    </row>
    <row r="528" spans="1:6">
      <c r="A528" t="s">
        <v>291</v>
      </c>
      <c r="B528" t="s">
        <v>297</v>
      </c>
      <c r="C528">
        <v>2356.35</v>
      </c>
    </row>
    <row r="529" spans="1:6">
      <c r="A529" t="s">
        <v>292</v>
      </c>
      <c r="B529" t="s">
        <v>297</v>
      </c>
      <c r="C529">
        <v>6134.1</v>
      </c>
    </row>
    <row r="530" spans="1:6">
      <c r="A530" t="s">
        <v>293</v>
      </c>
      <c r="B530" t="s">
        <v>297</v>
      </c>
      <c r="C530">
        <v>14955.8</v>
      </c>
    </row>
    <row r="531" spans="1:6">
      <c r="A531" t="s">
        <v>294</v>
      </c>
      <c r="B531" t="s">
        <v>297</v>
      </c>
      <c r="C531">
        <v>9957.3799999999992</v>
      </c>
    </row>
    <row r="532" spans="1:6">
      <c r="A532" t="s">
        <v>295</v>
      </c>
      <c r="B532" t="s">
        <v>297</v>
      </c>
      <c r="C532">
        <v>15405.7</v>
      </c>
    </row>
    <row r="533" spans="1:6">
      <c r="A533" t="s">
        <v>296</v>
      </c>
      <c r="B533" t="s">
        <v>297</v>
      </c>
      <c r="C533">
        <v>7639.25</v>
      </c>
    </row>
    <row r="534" spans="1:6">
      <c r="A534" t="s">
        <v>297</v>
      </c>
      <c r="B534" t="s">
        <v>297</v>
      </c>
      <c r="C534">
        <v>0</v>
      </c>
    </row>
    <row r="535" spans="1:6">
      <c r="A535" t="s">
        <v>8</v>
      </c>
      <c r="B535" t="s">
        <v>297</v>
      </c>
      <c r="C535">
        <v>806.74900000000002</v>
      </c>
      <c r="D535">
        <v>150</v>
      </c>
      <c r="E535">
        <v>1000</v>
      </c>
    </row>
    <row r="536" spans="1:6">
      <c r="A536" t="s">
        <v>298</v>
      </c>
      <c r="B536" t="s">
        <v>297</v>
      </c>
      <c r="C536">
        <v>10333.700000000001</v>
      </c>
    </row>
    <row r="537" spans="1:6">
      <c r="A537" t="s">
        <v>299</v>
      </c>
      <c r="B537" t="s">
        <v>297</v>
      </c>
      <c r="C537">
        <v>8805.76</v>
      </c>
    </row>
    <row r="538" spans="1:6">
      <c r="A538" t="s">
        <v>300</v>
      </c>
      <c r="B538" t="s">
        <v>297</v>
      </c>
      <c r="C538">
        <v>11824.4</v>
      </c>
    </row>
    <row r="539" spans="1:6">
      <c r="A539" t="s">
        <v>301</v>
      </c>
      <c r="B539" t="s">
        <v>297</v>
      </c>
      <c r="C539">
        <v>1521.65</v>
      </c>
    </row>
    <row r="540" spans="1:6">
      <c r="A540" t="s">
        <v>302</v>
      </c>
      <c r="B540" t="s">
        <v>297</v>
      </c>
      <c r="C540">
        <v>1720.59</v>
      </c>
      <c r="D540">
        <v>2000</v>
      </c>
      <c r="F540" t="s">
        <v>2023</v>
      </c>
    </row>
    <row r="541" spans="1:6">
      <c r="A541" t="s">
        <v>303</v>
      </c>
      <c r="B541" t="s">
        <v>297</v>
      </c>
      <c r="C541">
        <v>12367.3</v>
      </c>
    </row>
    <row r="542" spans="1:6">
      <c r="A542" t="s">
        <v>304</v>
      </c>
      <c r="B542" t="s">
        <v>297</v>
      </c>
      <c r="C542">
        <v>6134.51</v>
      </c>
      <c r="D542">
        <v>1850</v>
      </c>
      <c r="F542" t="s">
        <v>2024</v>
      </c>
    </row>
    <row r="543" spans="1:6">
      <c r="A543" t="s">
        <v>305</v>
      </c>
      <c r="B543" t="s">
        <v>297</v>
      </c>
      <c r="C543">
        <v>6288.08</v>
      </c>
    </row>
    <row r="544" spans="1:6">
      <c r="A544" t="s">
        <v>305</v>
      </c>
      <c r="B544" t="s">
        <v>297</v>
      </c>
      <c r="C544">
        <v>6288.08</v>
      </c>
    </row>
    <row r="545" spans="1:6">
      <c r="A545" t="s">
        <v>305</v>
      </c>
      <c r="B545" t="s">
        <v>297</v>
      </c>
      <c r="C545">
        <v>6288.08</v>
      </c>
    </row>
    <row r="546" spans="1:6">
      <c r="A546" t="s">
        <v>305</v>
      </c>
      <c r="B546" t="s">
        <v>297</v>
      </c>
      <c r="C546">
        <v>6288.08</v>
      </c>
    </row>
    <row r="547" spans="1:6">
      <c r="A547" t="s">
        <v>305</v>
      </c>
      <c r="B547" t="s">
        <v>297</v>
      </c>
      <c r="C547">
        <v>6288.08</v>
      </c>
    </row>
    <row r="548" spans="1:6">
      <c r="A548" t="s">
        <v>305</v>
      </c>
      <c r="B548" t="s">
        <v>297</v>
      </c>
      <c r="C548">
        <v>6288.08</v>
      </c>
    </row>
    <row r="549" spans="1:6">
      <c r="A549" t="s">
        <v>306</v>
      </c>
      <c r="B549" t="s">
        <v>297</v>
      </c>
      <c r="C549">
        <v>7836.34</v>
      </c>
    </row>
    <row r="550" spans="1:6">
      <c r="A550" t="s">
        <v>307</v>
      </c>
      <c r="B550" t="s">
        <v>297</v>
      </c>
      <c r="C550">
        <v>821.923</v>
      </c>
      <c r="D550">
        <v>1000</v>
      </c>
      <c r="E550">
        <v>20</v>
      </c>
    </row>
    <row r="551" spans="1:6">
      <c r="A551" t="s">
        <v>308</v>
      </c>
      <c r="B551" t="s">
        <v>297</v>
      </c>
      <c r="C551">
        <v>15751.3</v>
      </c>
    </row>
    <row r="552" spans="1:6">
      <c r="A552" t="s">
        <v>309</v>
      </c>
      <c r="B552" t="s">
        <v>297</v>
      </c>
      <c r="C552">
        <v>5643.24</v>
      </c>
      <c r="D552">
        <v>1100</v>
      </c>
      <c r="F552" t="s">
        <v>2026</v>
      </c>
    </row>
    <row r="553" spans="1:6">
      <c r="A553" t="s">
        <v>310</v>
      </c>
      <c r="B553" t="s">
        <v>297</v>
      </c>
      <c r="C553">
        <v>5642.98</v>
      </c>
      <c r="D553">
        <v>1300</v>
      </c>
      <c r="F553" t="s">
        <v>2027</v>
      </c>
    </row>
    <row r="554" spans="1:6">
      <c r="A554" t="s">
        <v>311</v>
      </c>
      <c r="B554" t="s">
        <v>297</v>
      </c>
      <c r="C554">
        <v>6304.99</v>
      </c>
    </row>
    <row r="555" spans="1:6">
      <c r="A555" t="s">
        <v>312</v>
      </c>
      <c r="B555" t="s">
        <v>297</v>
      </c>
      <c r="C555">
        <v>17504.099999999999</v>
      </c>
    </row>
    <row r="556" spans="1:6">
      <c r="A556" t="s">
        <v>313</v>
      </c>
      <c r="B556" t="s">
        <v>297</v>
      </c>
      <c r="C556">
        <v>12042.4</v>
      </c>
    </row>
    <row r="557" spans="1:6">
      <c r="A557" t="s">
        <v>314</v>
      </c>
      <c r="B557" t="s">
        <v>297</v>
      </c>
      <c r="C557">
        <v>3802.15</v>
      </c>
    </row>
    <row r="558" spans="1:6">
      <c r="A558" t="s">
        <v>315</v>
      </c>
      <c r="B558" t="s">
        <v>297</v>
      </c>
      <c r="C558">
        <v>5605.69</v>
      </c>
    </row>
    <row r="559" spans="1:6">
      <c r="A559" t="s">
        <v>316</v>
      </c>
      <c r="B559" t="s">
        <v>297</v>
      </c>
      <c r="C559">
        <v>5980.59</v>
      </c>
    </row>
    <row r="560" spans="1:6">
      <c r="A560" t="s">
        <v>317</v>
      </c>
      <c r="B560" t="s">
        <v>297</v>
      </c>
      <c r="C560">
        <v>18902.3</v>
      </c>
    </row>
    <row r="561" spans="1:5">
      <c r="A561" t="s">
        <v>318</v>
      </c>
      <c r="B561" t="s">
        <v>297</v>
      </c>
      <c r="C561">
        <v>6335.95</v>
      </c>
    </row>
    <row r="562" spans="1:5">
      <c r="A562" t="s">
        <v>319</v>
      </c>
      <c r="B562" t="s">
        <v>297</v>
      </c>
      <c r="C562">
        <v>271.74</v>
      </c>
      <c r="D562">
        <v>400</v>
      </c>
      <c r="E562">
        <v>200</v>
      </c>
    </row>
    <row r="563" spans="1:5">
      <c r="A563" t="s">
        <v>320</v>
      </c>
      <c r="B563" t="s">
        <v>297</v>
      </c>
      <c r="C563">
        <v>8050.49</v>
      </c>
    </row>
    <row r="564" spans="1:5">
      <c r="A564" t="s">
        <v>320</v>
      </c>
      <c r="B564" t="s">
        <v>297</v>
      </c>
      <c r="C564">
        <v>8050.49</v>
      </c>
    </row>
    <row r="565" spans="1:5">
      <c r="A565" t="s">
        <v>320</v>
      </c>
      <c r="B565" t="s">
        <v>297</v>
      </c>
      <c r="C565">
        <v>8050.49</v>
      </c>
    </row>
    <row r="566" spans="1:5">
      <c r="A566" t="s">
        <v>320</v>
      </c>
      <c r="B566" t="s">
        <v>297</v>
      </c>
      <c r="C566">
        <v>8050.49</v>
      </c>
    </row>
    <row r="567" spans="1:5">
      <c r="A567" t="s">
        <v>321</v>
      </c>
      <c r="B567" t="s">
        <v>297</v>
      </c>
      <c r="C567">
        <v>11825</v>
      </c>
    </row>
    <row r="568" spans="1:5">
      <c r="A568" t="s">
        <v>322</v>
      </c>
      <c r="B568" t="s">
        <v>297</v>
      </c>
      <c r="C568">
        <v>6255.37</v>
      </c>
    </row>
    <row r="569" spans="1:5">
      <c r="A569" t="s">
        <v>323</v>
      </c>
      <c r="B569" t="s">
        <v>297</v>
      </c>
      <c r="C569">
        <v>9293.34</v>
      </c>
    </row>
    <row r="570" spans="1:5">
      <c r="A570" t="s">
        <v>324</v>
      </c>
      <c r="B570" t="s">
        <v>297</v>
      </c>
      <c r="C570">
        <v>5573.55</v>
      </c>
    </row>
    <row r="571" spans="1:5">
      <c r="A571" t="s">
        <v>325</v>
      </c>
      <c r="B571" t="s">
        <v>297</v>
      </c>
      <c r="C571">
        <v>13983.4</v>
      </c>
    </row>
    <row r="572" spans="1:5">
      <c r="A572" t="s">
        <v>326</v>
      </c>
      <c r="B572" t="s">
        <v>297</v>
      </c>
      <c r="C572">
        <v>17065.5</v>
      </c>
    </row>
    <row r="573" spans="1:5">
      <c r="A573" t="s">
        <v>327</v>
      </c>
      <c r="B573" t="s">
        <v>297</v>
      </c>
      <c r="C573">
        <v>18269.5</v>
      </c>
    </row>
    <row r="574" spans="1:5">
      <c r="A574" t="s">
        <v>328</v>
      </c>
      <c r="B574" t="s">
        <v>297</v>
      </c>
      <c r="C574">
        <v>1450.72</v>
      </c>
    </row>
    <row r="575" spans="1:5">
      <c r="A575" t="s">
        <v>329</v>
      </c>
      <c r="B575" t="s">
        <v>297</v>
      </c>
      <c r="C575">
        <v>20559.599999999999</v>
      </c>
    </row>
    <row r="576" spans="1:5">
      <c r="A576" t="s">
        <v>330</v>
      </c>
      <c r="B576" t="s">
        <v>297</v>
      </c>
      <c r="C576">
        <v>8156.71</v>
      </c>
    </row>
    <row r="577" spans="1:3">
      <c r="A577" t="s">
        <v>331</v>
      </c>
      <c r="B577" t="s">
        <v>297</v>
      </c>
      <c r="C577">
        <v>13502.1</v>
      </c>
    </row>
    <row r="578" spans="1:3">
      <c r="A578" t="s">
        <v>245</v>
      </c>
      <c r="B578" t="s">
        <v>285</v>
      </c>
      <c r="C578">
        <v>11278.8</v>
      </c>
    </row>
    <row r="579" spans="1:3">
      <c r="A579" t="s">
        <v>246</v>
      </c>
      <c r="B579" t="s">
        <v>285</v>
      </c>
      <c r="C579">
        <v>18154.400000000001</v>
      </c>
    </row>
    <row r="580" spans="1:3">
      <c r="A580" t="s">
        <v>247</v>
      </c>
      <c r="B580" t="s">
        <v>285</v>
      </c>
      <c r="C580">
        <v>18849.099999999999</v>
      </c>
    </row>
    <row r="581" spans="1:3">
      <c r="A581" t="s">
        <v>248</v>
      </c>
      <c r="B581" t="s">
        <v>285</v>
      </c>
      <c r="C581">
        <v>16335.4</v>
      </c>
    </row>
    <row r="582" spans="1:3">
      <c r="A582" t="s">
        <v>249</v>
      </c>
      <c r="B582" t="s">
        <v>285</v>
      </c>
      <c r="C582">
        <v>6000</v>
      </c>
    </row>
    <row r="583" spans="1:3">
      <c r="A583" t="s">
        <v>250</v>
      </c>
      <c r="B583" t="s">
        <v>285</v>
      </c>
      <c r="C583">
        <v>2136.6799999999998</v>
      </c>
    </row>
    <row r="584" spans="1:3">
      <c r="A584" t="s">
        <v>251</v>
      </c>
      <c r="B584" t="s">
        <v>285</v>
      </c>
      <c r="C584">
        <v>23179.8</v>
      </c>
    </row>
    <row r="585" spans="1:3">
      <c r="A585" t="s">
        <v>252</v>
      </c>
      <c r="B585" t="s">
        <v>285</v>
      </c>
      <c r="C585">
        <v>8398.1299999999992</v>
      </c>
    </row>
    <row r="586" spans="1:3">
      <c r="A586" t="s">
        <v>253</v>
      </c>
      <c r="B586" t="s">
        <v>285</v>
      </c>
      <c r="C586">
        <v>20879.5</v>
      </c>
    </row>
    <row r="587" spans="1:3">
      <c r="A587" t="s">
        <v>254</v>
      </c>
      <c r="B587" t="s">
        <v>285</v>
      </c>
      <c r="C587">
        <v>15995.4</v>
      </c>
    </row>
    <row r="588" spans="1:3">
      <c r="A588" t="s">
        <v>255</v>
      </c>
      <c r="B588" t="s">
        <v>285</v>
      </c>
      <c r="C588">
        <v>11750.1</v>
      </c>
    </row>
    <row r="589" spans="1:3">
      <c r="A589" t="s">
        <v>256</v>
      </c>
      <c r="B589" t="s">
        <v>285</v>
      </c>
      <c r="C589">
        <v>4149.07</v>
      </c>
    </row>
    <row r="590" spans="1:3">
      <c r="A590" t="s">
        <v>257</v>
      </c>
      <c r="B590" t="s">
        <v>285</v>
      </c>
      <c r="C590">
        <v>16934.8</v>
      </c>
    </row>
    <row r="591" spans="1:3">
      <c r="A591" t="s">
        <v>258</v>
      </c>
      <c r="B591" t="s">
        <v>285</v>
      </c>
      <c r="C591">
        <v>22374.6</v>
      </c>
    </row>
    <row r="592" spans="1:3">
      <c r="A592" t="s">
        <v>259</v>
      </c>
      <c r="B592" t="s">
        <v>285</v>
      </c>
      <c r="C592">
        <v>22711.7</v>
      </c>
    </row>
    <row r="593" spans="1:3">
      <c r="A593" t="s">
        <v>260</v>
      </c>
      <c r="B593" t="s">
        <v>285</v>
      </c>
      <c r="C593">
        <v>8535.4</v>
      </c>
    </row>
    <row r="594" spans="1:3">
      <c r="A594" t="s">
        <v>261</v>
      </c>
      <c r="B594" t="s">
        <v>285</v>
      </c>
      <c r="C594">
        <v>16455</v>
      </c>
    </row>
    <row r="595" spans="1:3">
      <c r="A595" t="s">
        <v>262</v>
      </c>
      <c r="B595" t="s">
        <v>285</v>
      </c>
      <c r="C595">
        <v>16934.900000000001</v>
      </c>
    </row>
    <row r="596" spans="1:3">
      <c r="A596" t="s">
        <v>263</v>
      </c>
      <c r="B596" t="s">
        <v>285</v>
      </c>
      <c r="C596">
        <v>1459.34</v>
      </c>
    </row>
    <row r="597" spans="1:3">
      <c r="A597" t="s">
        <v>264</v>
      </c>
      <c r="B597" t="s">
        <v>285</v>
      </c>
      <c r="C597">
        <v>15390.6</v>
      </c>
    </row>
    <row r="598" spans="1:3">
      <c r="A598" t="s">
        <v>265</v>
      </c>
      <c r="B598" t="s">
        <v>285</v>
      </c>
      <c r="C598">
        <v>21391.200000000001</v>
      </c>
    </row>
    <row r="599" spans="1:3">
      <c r="A599" t="s">
        <v>266</v>
      </c>
      <c r="B599" t="s">
        <v>285</v>
      </c>
      <c r="C599">
        <v>21393.9</v>
      </c>
    </row>
    <row r="600" spans="1:3">
      <c r="A600" t="s">
        <v>267</v>
      </c>
      <c r="B600" t="s">
        <v>285</v>
      </c>
      <c r="C600">
        <v>22116</v>
      </c>
    </row>
    <row r="601" spans="1:3">
      <c r="A601" t="s">
        <v>268</v>
      </c>
      <c r="B601" t="s">
        <v>285</v>
      </c>
      <c r="C601">
        <v>16706</v>
      </c>
    </row>
    <row r="602" spans="1:3">
      <c r="A602" t="s">
        <v>269</v>
      </c>
      <c r="B602" t="s">
        <v>285</v>
      </c>
      <c r="C602">
        <v>17389.2</v>
      </c>
    </row>
    <row r="603" spans="1:3">
      <c r="A603" t="s">
        <v>270</v>
      </c>
      <c r="B603" t="s">
        <v>285</v>
      </c>
      <c r="C603">
        <v>14388</v>
      </c>
    </row>
    <row r="604" spans="1:3">
      <c r="A604" t="s">
        <v>271</v>
      </c>
      <c r="B604" t="s">
        <v>285</v>
      </c>
      <c r="C604">
        <v>17814.3</v>
      </c>
    </row>
    <row r="605" spans="1:3">
      <c r="A605" t="s">
        <v>272</v>
      </c>
      <c r="B605" t="s">
        <v>285</v>
      </c>
      <c r="C605">
        <v>23247.1</v>
      </c>
    </row>
    <row r="606" spans="1:3">
      <c r="A606" t="s">
        <v>273</v>
      </c>
      <c r="B606" t="s">
        <v>285</v>
      </c>
      <c r="C606">
        <v>16454.099999999999</v>
      </c>
    </row>
    <row r="607" spans="1:3">
      <c r="A607" t="s">
        <v>274</v>
      </c>
      <c r="B607" t="s">
        <v>285</v>
      </c>
      <c r="C607">
        <v>21212.2</v>
      </c>
    </row>
    <row r="608" spans="1:3">
      <c r="A608" t="s">
        <v>275</v>
      </c>
      <c r="B608" t="s">
        <v>285</v>
      </c>
      <c r="C608">
        <v>16983.099999999999</v>
      </c>
    </row>
    <row r="609" spans="1:3">
      <c r="A609" t="s">
        <v>276</v>
      </c>
      <c r="B609" t="s">
        <v>285</v>
      </c>
      <c r="C609">
        <v>20450.900000000001</v>
      </c>
    </row>
    <row r="610" spans="1:3">
      <c r="A610" t="s">
        <v>277</v>
      </c>
      <c r="B610" t="s">
        <v>285</v>
      </c>
      <c r="C610">
        <v>15272.7</v>
      </c>
    </row>
    <row r="611" spans="1:3">
      <c r="A611" t="s">
        <v>278</v>
      </c>
      <c r="B611" t="s">
        <v>285</v>
      </c>
      <c r="C611">
        <v>16335.4</v>
      </c>
    </row>
    <row r="612" spans="1:3">
      <c r="A612" t="s">
        <v>279</v>
      </c>
      <c r="B612" t="s">
        <v>285</v>
      </c>
      <c r="C612">
        <v>5809.86</v>
      </c>
    </row>
    <row r="613" spans="1:3">
      <c r="A613" t="s">
        <v>280</v>
      </c>
      <c r="B613" t="s">
        <v>285</v>
      </c>
      <c r="C613">
        <v>20468.599999999999</v>
      </c>
    </row>
    <row r="614" spans="1:3">
      <c r="A614" t="s">
        <v>281</v>
      </c>
      <c r="B614" t="s">
        <v>285</v>
      </c>
      <c r="C614">
        <v>9669.2000000000007</v>
      </c>
    </row>
    <row r="615" spans="1:3">
      <c r="A615" t="s">
        <v>282</v>
      </c>
      <c r="B615" t="s">
        <v>285</v>
      </c>
      <c r="C615">
        <v>12108.8</v>
      </c>
    </row>
    <row r="616" spans="1:3">
      <c r="A616" t="s">
        <v>283</v>
      </c>
      <c r="B616" t="s">
        <v>285</v>
      </c>
      <c r="C616">
        <v>11336.8</v>
      </c>
    </row>
    <row r="617" spans="1:3">
      <c r="A617" t="s">
        <v>284</v>
      </c>
      <c r="B617" t="s">
        <v>285</v>
      </c>
      <c r="C617">
        <v>16132</v>
      </c>
    </row>
    <row r="618" spans="1:3">
      <c r="A618" t="s">
        <v>285</v>
      </c>
      <c r="B618" t="s">
        <v>285</v>
      </c>
      <c r="C618">
        <v>0</v>
      </c>
    </row>
    <row r="619" spans="1:3">
      <c r="A619" t="s">
        <v>286</v>
      </c>
      <c r="B619" t="s">
        <v>285</v>
      </c>
      <c r="C619">
        <v>954.31500000000005</v>
      </c>
    </row>
    <row r="620" spans="1:3">
      <c r="A620" t="s">
        <v>287</v>
      </c>
      <c r="B620" t="s">
        <v>285</v>
      </c>
      <c r="C620">
        <v>12077.5</v>
      </c>
    </row>
    <row r="621" spans="1:3">
      <c r="A621" t="s">
        <v>288</v>
      </c>
      <c r="B621" t="s">
        <v>285</v>
      </c>
      <c r="C621">
        <v>2136.6799999999998</v>
      </c>
    </row>
    <row r="622" spans="1:3">
      <c r="A622" t="s">
        <v>289</v>
      </c>
      <c r="B622" t="s">
        <v>285</v>
      </c>
      <c r="C622">
        <v>14534.6</v>
      </c>
    </row>
    <row r="623" spans="1:3">
      <c r="A623" t="s">
        <v>290</v>
      </c>
      <c r="B623" t="s">
        <v>285</v>
      </c>
      <c r="C623">
        <v>16194.4</v>
      </c>
    </row>
    <row r="624" spans="1:3">
      <c r="A624" t="s">
        <v>291</v>
      </c>
      <c r="B624" t="s">
        <v>285</v>
      </c>
      <c r="C624">
        <v>17894.099999999999</v>
      </c>
    </row>
    <row r="625" spans="1:3">
      <c r="A625" t="s">
        <v>292</v>
      </c>
      <c r="B625" t="s">
        <v>285</v>
      </c>
      <c r="C625">
        <v>16263.6</v>
      </c>
    </row>
    <row r="626" spans="1:3">
      <c r="A626" t="s">
        <v>293</v>
      </c>
      <c r="B626" t="s">
        <v>285</v>
      </c>
      <c r="C626">
        <v>6427.29</v>
      </c>
    </row>
    <row r="627" spans="1:3">
      <c r="A627" t="s">
        <v>294</v>
      </c>
      <c r="B627" t="s">
        <v>285</v>
      </c>
      <c r="C627">
        <v>11861.2</v>
      </c>
    </row>
    <row r="628" spans="1:3">
      <c r="A628" t="s">
        <v>295</v>
      </c>
      <c r="B628" t="s">
        <v>285</v>
      </c>
      <c r="C628">
        <v>5420.26</v>
      </c>
    </row>
    <row r="629" spans="1:3">
      <c r="A629" t="s">
        <v>296</v>
      </c>
      <c r="B629" t="s">
        <v>285</v>
      </c>
      <c r="C629">
        <v>21172.5</v>
      </c>
    </row>
    <row r="630" spans="1:3">
      <c r="A630" t="s">
        <v>297</v>
      </c>
      <c r="B630" t="s">
        <v>285</v>
      </c>
      <c r="C630">
        <v>20810</v>
      </c>
    </row>
    <row r="631" spans="1:3">
      <c r="A631" t="s">
        <v>8</v>
      </c>
      <c r="B631" t="s">
        <v>285</v>
      </c>
      <c r="C631">
        <v>21969.3</v>
      </c>
    </row>
    <row r="632" spans="1:3">
      <c r="A632" t="s">
        <v>298</v>
      </c>
      <c r="B632" t="s">
        <v>285</v>
      </c>
      <c r="C632">
        <v>10861</v>
      </c>
    </row>
    <row r="633" spans="1:3">
      <c r="A633" t="s">
        <v>299</v>
      </c>
      <c r="B633" t="s">
        <v>285</v>
      </c>
      <c r="C633">
        <v>15271.5</v>
      </c>
    </row>
    <row r="634" spans="1:3">
      <c r="A634" t="s">
        <v>300</v>
      </c>
      <c r="B634" t="s">
        <v>285</v>
      </c>
      <c r="C634">
        <v>10578.7</v>
      </c>
    </row>
    <row r="635" spans="1:3">
      <c r="A635" t="s">
        <v>301</v>
      </c>
      <c r="B635" t="s">
        <v>285</v>
      </c>
      <c r="C635">
        <v>22452.799999999999</v>
      </c>
    </row>
    <row r="636" spans="1:3">
      <c r="A636" t="s">
        <v>302</v>
      </c>
      <c r="B636" t="s">
        <v>285</v>
      </c>
      <c r="C636">
        <v>18356.7</v>
      </c>
    </row>
    <row r="637" spans="1:3">
      <c r="A637" t="s">
        <v>303</v>
      </c>
      <c r="B637" t="s">
        <v>285</v>
      </c>
      <c r="C637">
        <v>11680.6</v>
      </c>
    </row>
    <row r="638" spans="1:3">
      <c r="A638" t="s">
        <v>304</v>
      </c>
      <c r="B638" t="s">
        <v>285</v>
      </c>
      <c r="C638">
        <v>16264.4</v>
      </c>
    </row>
    <row r="639" spans="1:3">
      <c r="A639" t="s">
        <v>305</v>
      </c>
      <c r="B639" t="s">
        <v>285</v>
      </c>
      <c r="C639">
        <v>7000</v>
      </c>
    </row>
    <row r="640" spans="1:3">
      <c r="A640" t="s">
        <v>305</v>
      </c>
      <c r="B640" t="s">
        <v>285</v>
      </c>
      <c r="C640">
        <v>7000</v>
      </c>
    </row>
    <row r="641" spans="1:3">
      <c r="A641" t="s">
        <v>305</v>
      </c>
      <c r="B641" t="s">
        <v>285</v>
      </c>
      <c r="C641">
        <v>7000</v>
      </c>
    </row>
    <row r="642" spans="1:3">
      <c r="A642" t="s">
        <v>305</v>
      </c>
      <c r="B642" t="s">
        <v>285</v>
      </c>
      <c r="C642">
        <v>7000</v>
      </c>
    </row>
    <row r="643" spans="1:3">
      <c r="A643" t="s">
        <v>305</v>
      </c>
      <c r="B643" t="s">
        <v>285</v>
      </c>
      <c r="C643">
        <v>7000</v>
      </c>
    </row>
    <row r="644" spans="1:3">
      <c r="A644" t="s">
        <v>305</v>
      </c>
      <c r="B644" t="s">
        <v>285</v>
      </c>
      <c r="C644">
        <v>7000</v>
      </c>
    </row>
    <row r="645" spans="1:3">
      <c r="A645" t="s">
        <v>306</v>
      </c>
      <c r="B645" t="s">
        <v>285</v>
      </c>
      <c r="C645">
        <v>12922.2</v>
      </c>
    </row>
    <row r="646" spans="1:3">
      <c r="A646" t="s">
        <v>307</v>
      </c>
      <c r="B646" t="s">
        <v>285</v>
      </c>
      <c r="C646">
        <v>21932.2</v>
      </c>
    </row>
    <row r="647" spans="1:3">
      <c r="A647" t="s">
        <v>308</v>
      </c>
      <c r="B647" t="s">
        <v>285</v>
      </c>
      <c r="C647">
        <v>5046.9399999999996</v>
      </c>
    </row>
    <row r="648" spans="1:3">
      <c r="A648" t="s">
        <v>309</v>
      </c>
      <c r="B648" t="s">
        <v>285</v>
      </c>
      <c r="C648">
        <v>16335.6</v>
      </c>
    </row>
    <row r="649" spans="1:3">
      <c r="A649" t="s">
        <v>310</v>
      </c>
      <c r="B649" t="s">
        <v>285</v>
      </c>
      <c r="C649">
        <v>16335.4</v>
      </c>
    </row>
    <row r="650" spans="1:3">
      <c r="A650" t="s">
        <v>311</v>
      </c>
      <c r="B650" t="s">
        <v>285</v>
      </c>
      <c r="C650">
        <v>14907.5</v>
      </c>
    </row>
    <row r="651" spans="1:3">
      <c r="A651" t="s">
        <v>312</v>
      </c>
      <c r="B651" t="s">
        <v>285</v>
      </c>
      <c r="C651">
        <v>4953.74</v>
      </c>
    </row>
    <row r="652" spans="1:3">
      <c r="A652" t="s">
        <v>313</v>
      </c>
      <c r="B652" t="s">
        <v>285</v>
      </c>
      <c r="C652">
        <v>11335.7</v>
      </c>
    </row>
    <row r="653" spans="1:3">
      <c r="A653" t="s">
        <v>314</v>
      </c>
      <c r="B653" t="s">
        <v>285</v>
      </c>
      <c r="C653">
        <v>16219</v>
      </c>
    </row>
    <row r="654" spans="1:3">
      <c r="A654" t="s">
        <v>315</v>
      </c>
      <c r="B654" t="s">
        <v>285</v>
      </c>
      <c r="C654">
        <v>15846.7</v>
      </c>
    </row>
    <row r="655" spans="1:3">
      <c r="A655" t="s">
        <v>316</v>
      </c>
      <c r="B655" t="s">
        <v>285</v>
      </c>
      <c r="C655">
        <v>16951.3</v>
      </c>
    </row>
    <row r="656" spans="1:3">
      <c r="A656" t="s">
        <v>317</v>
      </c>
      <c r="B656" t="s">
        <v>285</v>
      </c>
      <c r="C656">
        <v>1935.64</v>
      </c>
    </row>
    <row r="657" spans="1:3">
      <c r="A657" t="s">
        <v>318</v>
      </c>
      <c r="B657" t="s">
        <v>285</v>
      </c>
      <c r="C657">
        <v>16513</v>
      </c>
    </row>
    <row r="658" spans="1:3">
      <c r="A658" t="s">
        <v>319</v>
      </c>
      <c r="B658" t="s">
        <v>285</v>
      </c>
      <c r="C658">
        <v>20406.5</v>
      </c>
    </row>
    <row r="659" spans="1:3">
      <c r="A659" t="s">
        <v>320</v>
      </c>
      <c r="B659" t="s">
        <v>285</v>
      </c>
      <c r="C659">
        <v>8905.1</v>
      </c>
    </row>
    <row r="660" spans="1:3">
      <c r="A660" t="s">
        <v>320</v>
      </c>
      <c r="B660" t="s">
        <v>285</v>
      </c>
      <c r="C660">
        <v>8905.1</v>
      </c>
    </row>
    <row r="661" spans="1:3">
      <c r="A661" t="s">
        <v>320</v>
      </c>
      <c r="B661" t="s">
        <v>285</v>
      </c>
      <c r="C661">
        <v>8905.1</v>
      </c>
    </row>
    <row r="662" spans="1:3">
      <c r="A662" t="s">
        <v>320</v>
      </c>
      <c r="B662" t="s">
        <v>285</v>
      </c>
      <c r="C662">
        <v>8905.1</v>
      </c>
    </row>
    <row r="663" spans="1:3">
      <c r="A663" t="s">
        <v>321</v>
      </c>
      <c r="B663" t="s">
        <v>285</v>
      </c>
      <c r="C663">
        <v>10578.8</v>
      </c>
    </row>
    <row r="664" spans="1:3">
      <c r="A664" t="s">
        <v>322</v>
      </c>
      <c r="B664" t="s">
        <v>285</v>
      </c>
      <c r="C664">
        <v>16365.3</v>
      </c>
    </row>
    <row r="665" spans="1:3">
      <c r="A665" t="s">
        <v>323</v>
      </c>
      <c r="B665" t="s">
        <v>285</v>
      </c>
      <c r="C665">
        <v>11527.9</v>
      </c>
    </row>
    <row r="666" spans="1:3">
      <c r="A666" t="s">
        <v>324</v>
      </c>
      <c r="B666" t="s">
        <v>285</v>
      </c>
      <c r="C666">
        <v>16262.3</v>
      </c>
    </row>
    <row r="667" spans="1:3">
      <c r="A667" t="s">
        <v>325</v>
      </c>
      <c r="B667" t="s">
        <v>285</v>
      </c>
      <c r="C667">
        <v>13731</v>
      </c>
    </row>
    <row r="668" spans="1:3">
      <c r="A668" t="s">
        <v>326</v>
      </c>
      <c r="B668" t="s">
        <v>285</v>
      </c>
      <c r="C668">
        <v>3747.56</v>
      </c>
    </row>
    <row r="669" spans="1:3">
      <c r="A669" t="s">
        <v>327</v>
      </c>
      <c r="B669" t="s">
        <v>285</v>
      </c>
      <c r="C669">
        <v>2568.1799999999998</v>
      </c>
    </row>
    <row r="670" spans="1:3">
      <c r="A670" t="s">
        <v>328</v>
      </c>
      <c r="B670" t="s">
        <v>285</v>
      </c>
      <c r="C670">
        <v>21363.5</v>
      </c>
    </row>
    <row r="671" spans="1:3">
      <c r="A671" t="s">
        <v>329</v>
      </c>
      <c r="B671" t="s">
        <v>285</v>
      </c>
      <c r="C671">
        <v>6228.56</v>
      </c>
    </row>
    <row r="672" spans="1:3">
      <c r="A672" t="s">
        <v>330</v>
      </c>
      <c r="B672" t="s">
        <v>285</v>
      </c>
      <c r="C672">
        <v>20693.400000000001</v>
      </c>
    </row>
    <row r="673" spans="1:3">
      <c r="A673" t="s">
        <v>331</v>
      </c>
      <c r="B673" t="s">
        <v>285</v>
      </c>
      <c r="C673">
        <v>13882.3</v>
      </c>
    </row>
    <row r="674" spans="1:3">
      <c r="A674" t="s">
        <v>245</v>
      </c>
      <c r="B674" t="s">
        <v>320</v>
      </c>
      <c r="C674">
        <v>18375.5</v>
      </c>
    </row>
    <row r="675" spans="1:3">
      <c r="A675" t="s">
        <v>246</v>
      </c>
      <c r="B675" t="s">
        <v>320</v>
      </c>
      <c r="C675">
        <v>12162.7</v>
      </c>
    </row>
    <row r="676" spans="1:3">
      <c r="A676" t="s">
        <v>247</v>
      </c>
      <c r="B676" t="s">
        <v>320</v>
      </c>
      <c r="C676">
        <v>12591</v>
      </c>
    </row>
    <row r="677" spans="1:3">
      <c r="A677" t="s">
        <v>248</v>
      </c>
      <c r="B677" t="s">
        <v>320</v>
      </c>
      <c r="C677">
        <v>11908.8</v>
      </c>
    </row>
    <row r="678" spans="1:3">
      <c r="A678" t="s">
        <v>249</v>
      </c>
      <c r="B678" t="s">
        <v>320</v>
      </c>
      <c r="C678">
        <v>12771.6</v>
      </c>
    </row>
    <row r="679" spans="1:3">
      <c r="A679" t="s">
        <v>250</v>
      </c>
      <c r="B679" t="s">
        <v>320</v>
      </c>
      <c r="C679">
        <v>8226.75</v>
      </c>
    </row>
    <row r="680" spans="1:3">
      <c r="A680" t="s">
        <v>251</v>
      </c>
      <c r="B680" t="s">
        <v>320</v>
      </c>
      <c r="C680">
        <v>9275.86</v>
      </c>
    </row>
    <row r="681" spans="1:3">
      <c r="A681" t="s">
        <v>252</v>
      </c>
      <c r="B681" t="s">
        <v>320</v>
      </c>
      <c r="C681">
        <v>17035.599999999999</v>
      </c>
    </row>
    <row r="682" spans="1:3">
      <c r="A682" t="s">
        <v>253</v>
      </c>
      <c r="B682" t="s">
        <v>320</v>
      </c>
      <c r="C682">
        <v>8106.73</v>
      </c>
    </row>
    <row r="683" spans="1:3">
      <c r="A683" t="s">
        <v>254</v>
      </c>
      <c r="B683" t="s">
        <v>320</v>
      </c>
      <c r="C683">
        <v>12051.7</v>
      </c>
    </row>
    <row r="684" spans="1:3">
      <c r="A684" t="s">
        <v>255</v>
      </c>
      <c r="B684" t="s">
        <v>320</v>
      </c>
      <c r="C684">
        <v>18849.099999999999</v>
      </c>
    </row>
    <row r="685" spans="1:3">
      <c r="A685" t="s">
        <v>256</v>
      </c>
      <c r="B685" t="s">
        <v>320</v>
      </c>
      <c r="C685">
        <v>12615.4</v>
      </c>
    </row>
    <row r="686" spans="1:3">
      <c r="A686" t="s">
        <v>257</v>
      </c>
      <c r="B686" t="s">
        <v>320</v>
      </c>
      <c r="C686">
        <v>8511.36</v>
      </c>
    </row>
    <row r="687" spans="1:3">
      <c r="A687" t="s">
        <v>258</v>
      </c>
      <c r="B687" t="s">
        <v>320</v>
      </c>
      <c r="C687">
        <v>9779.01</v>
      </c>
    </row>
    <row r="688" spans="1:3">
      <c r="A688" t="s">
        <v>259</v>
      </c>
      <c r="B688" t="s">
        <v>320</v>
      </c>
      <c r="C688">
        <v>9245.7800000000007</v>
      </c>
    </row>
    <row r="689" spans="1:3">
      <c r="A689" t="s">
        <v>260</v>
      </c>
      <c r="B689" t="s">
        <v>320</v>
      </c>
      <c r="C689">
        <v>1519.17</v>
      </c>
    </row>
    <row r="690" spans="1:3">
      <c r="A690" t="s">
        <v>261</v>
      </c>
      <c r="B690" t="s">
        <v>320</v>
      </c>
      <c r="C690">
        <v>9672.82</v>
      </c>
    </row>
    <row r="691" spans="1:3">
      <c r="A691" t="s">
        <v>262</v>
      </c>
      <c r="B691" t="s">
        <v>320</v>
      </c>
      <c r="C691">
        <v>8514.9</v>
      </c>
    </row>
    <row r="692" spans="1:3">
      <c r="A692" t="s">
        <v>263</v>
      </c>
      <c r="B692" t="s">
        <v>320</v>
      </c>
      <c r="C692">
        <v>10402.299999999999</v>
      </c>
    </row>
    <row r="693" spans="1:3">
      <c r="A693" t="s">
        <v>264</v>
      </c>
      <c r="B693" t="s">
        <v>320</v>
      </c>
      <c r="C693">
        <v>2781.41</v>
      </c>
    </row>
    <row r="694" spans="1:3">
      <c r="A694" t="s">
        <v>265</v>
      </c>
      <c r="B694" t="s">
        <v>320</v>
      </c>
      <c r="C694">
        <v>8319.3700000000008</v>
      </c>
    </row>
    <row r="695" spans="1:3">
      <c r="A695" t="s">
        <v>266</v>
      </c>
      <c r="B695" t="s">
        <v>320</v>
      </c>
      <c r="C695">
        <v>8323.27</v>
      </c>
    </row>
    <row r="696" spans="1:3">
      <c r="A696" t="s">
        <v>267</v>
      </c>
      <c r="B696" t="s">
        <v>320</v>
      </c>
      <c r="C696">
        <v>8663.39</v>
      </c>
    </row>
    <row r="697" spans="1:3">
      <c r="A697" t="s">
        <v>268</v>
      </c>
      <c r="B697" t="s">
        <v>320</v>
      </c>
      <c r="C697">
        <v>2440.66</v>
      </c>
    </row>
    <row r="698" spans="1:3">
      <c r="A698" t="s">
        <v>269</v>
      </c>
      <c r="B698" t="s">
        <v>320</v>
      </c>
      <c r="C698">
        <v>9075.7199999999993</v>
      </c>
    </row>
    <row r="699" spans="1:3">
      <c r="A699" t="s">
        <v>270</v>
      </c>
      <c r="B699" t="s">
        <v>320</v>
      </c>
      <c r="C699">
        <v>12615.2</v>
      </c>
    </row>
    <row r="700" spans="1:3">
      <c r="A700" t="s">
        <v>271</v>
      </c>
      <c r="B700" t="s">
        <v>320</v>
      </c>
      <c r="C700">
        <v>8604.8700000000008</v>
      </c>
    </row>
    <row r="701" spans="1:3">
      <c r="A701" t="s">
        <v>272</v>
      </c>
      <c r="B701" t="s">
        <v>320</v>
      </c>
      <c r="C701">
        <v>9298.25</v>
      </c>
    </row>
    <row r="702" spans="1:3">
      <c r="A702" t="s">
        <v>273</v>
      </c>
      <c r="B702" t="s">
        <v>320</v>
      </c>
      <c r="C702">
        <v>9676.0499999999993</v>
      </c>
    </row>
    <row r="703" spans="1:3">
      <c r="A703" t="s">
        <v>274</v>
      </c>
      <c r="B703" t="s">
        <v>320</v>
      </c>
      <c r="C703">
        <v>10039.299999999999</v>
      </c>
    </row>
    <row r="704" spans="1:3">
      <c r="A704" t="s">
        <v>275</v>
      </c>
      <c r="B704" t="s">
        <v>320</v>
      </c>
      <c r="C704">
        <v>12787.3</v>
      </c>
    </row>
    <row r="705" spans="1:3">
      <c r="A705" t="s">
        <v>276</v>
      </c>
      <c r="B705" t="s">
        <v>320</v>
      </c>
      <c r="C705">
        <v>11071.7</v>
      </c>
    </row>
    <row r="706" spans="1:3">
      <c r="A706" t="s">
        <v>277</v>
      </c>
      <c r="B706" t="s">
        <v>320</v>
      </c>
      <c r="C706">
        <v>11407.1</v>
      </c>
    </row>
    <row r="707" spans="1:3">
      <c r="A707" t="s">
        <v>278</v>
      </c>
      <c r="B707" t="s">
        <v>320</v>
      </c>
      <c r="C707">
        <v>11908.8</v>
      </c>
    </row>
    <row r="708" spans="1:3">
      <c r="A708" t="s">
        <v>279</v>
      </c>
      <c r="B708" t="s">
        <v>320</v>
      </c>
      <c r="C708">
        <v>14000.3</v>
      </c>
    </row>
    <row r="709" spans="1:3">
      <c r="A709" t="s">
        <v>280</v>
      </c>
      <c r="B709" t="s">
        <v>320</v>
      </c>
      <c r="C709">
        <v>7344.78</v>
      </c>
    </row>
    <row r="710" spans="1:3">
      <c r="A710" t="s">
        <v>281</v>
      </c>
      <c r="B710" t="s">
        <v>320</v>
      </c>
      <c r="C710">
        <v>18311.5</v>
      </c>
    </row>
    <row r="711" spans="1:3">
      <c r="A711" t="s">
        <v>282</v>
      </c>
      <c r="B711" t="s">
        <v>320</v>
      </c>
      <c r="C711">
        <v>19308.7</v>
      </c>
    </row>
    <row r="712" spans="1:3">
      <c r="A712" t="s">
        <v>283</v>
      </c>
      <c r="B712" t="s">
        <v>320</v>
      </c>
      <c r="C712">
        <v>18440.900000000001</v>
      </c>
    </row>
    <row r="713" spans="1:3">
      <c r="A713" t="s">
        <v>284</v>
      </c>
      <c r="B713" t="s">
        <v>320</v>
      </c>
      <c r="C713">
        <v>9971.2199999999993</v>
      </c>
    </row>
    <row r="714" spans="1:3">
      <c r="A714" t="s">
        <v>285</v>
      </c>
      <c r="B714" t="s">
        <v>320</v>
      </c>
      <c r="C714">
        <v>8904.7099999999991</v>
      </c>
    </row>
    <row r="715" spans="1:3">
      <c r="A715" t="s">
        <v>286</v>
      </c>
      <c r="B715" t="s">
        <v>320</v>
      </c>
      <c r="C715">
        <v>9754.8799999999992</v>
      </c>
    </row>
    <row r="716" spans="1:3">
      <c r="A716" t="s">
        <v>287</v>
      </c>
      <c r="B716" t="s">
        <v>320</v>
      </c>
      <c r="C716">
        <v>19284.3</v>
      </c>
    </row>
    <row r="717" spans="1:3">
      <c r="A717" t="s">
        <v>288</v>
      </c>
      <c r="B717" t="s">
        <v>320</v>
      </c>
      <c r="C717">
        <v>8226.75</v>
      </c>
    </row>
    <row r="718" spans="1:3">
      <c r="A718" t="s">
        <v>289</v>
      </c>
      <c r="B718" t="s">
        <v>320</v>
      </c>
      <c r="C718">
        <v>12840.1</v>
      </c>
    </row>
    <row r="719" spans="1:3">
      <c r="A719" t="s">
        <v>290</v>
      </c>
      <c r="B719" t="s">
        <v>320</v>
      </c>
      <c r="C719">
        <v>10667.6</v>
      </c>
    </row>
    <row r="720" spans="1:3">
      <c r="A720" t="s">
        <v>291</v>
      </c>
      <c r="B720" t="s">
        <v>320</v>
      </c>
      <c r="C720">
        <v>8562.27</v>
      </c>
    </row>
    <row r="721" spans="1:3">
      <c r="A721" t="s">
        <v>292</v>
      </c>
      <c r="B721" t="s">
        <v>320</v>
      </c>
      <c r="C721">
        <v>12350.6</v>
      </c>
    </row>
    <row r="722" spans="1:3">
      <c r="A722" t="s">
        <v>293</v>
      </c>
      <c r="B722" t="s">
        <v>320</v>
      </c>
      <c r="C722">
        <v>15204.4</v>
      </c>
    </row>
    <row r="723" spans="1:3">
      <c r="A723" t="s">
        <v>294</v>
      </c>
      <c r="B723" t="s">
        <v>320</v>
      </c>
      <c r="C723">
        <v>2759.49</v>
      </c>
    </row>
    <row r="724" spans="1:3">
      <c r="A724" t="s">
        <v>295</v>
      </c>
      <c r="B724" t="s">
        <v>320</v>
      </c>
      <c r="C724">
        <v>14214.2</v>
      </c>
    </row>
    <row r="725" spans="1:3">
      <c r="A725" t="s">
        <v>296</v>
      </c>
      <c r="B725" t="s">
        <v>320</v>
      </c>
      <c r="C725">
        <v>10406.5</v>
      </c>
    </row>
    <row r="726" spans="1:3">
      <c r="A726" t="s">
        <v>297</v>
      </c>
      <c r="B726" t="s">
        <v>320</v>
      </c>
      <c r="C726">
        <v>8053.45</v>
      </c>
    </row>
    <row r="727" spans="1:3">
      <c r="A727" t="s">
        <v>8</v>
      </c>
      <c r="B727" t="s">
        <v>320</v>
      </c>
      <c r="C727">
        <v>7943.43</v>
      </c>
    </row>
    <row r="728" spans="1:3">
      <c r="A728" t="s">
        <v>298</v>
      </c>
      <c r="B728" t="s">
        <v>320</v>
      </c>
      <c r="C728">
        <v>16732.400000000001</v>
      </c>
    </row>
    <row r="729" spans="1:3">
      <c r="A729" t="s">
        <v>299</v>
      </c>
      <c r="B729" t="s">
        <v>320</v>
      </c>
      <c r="C729">
        <v>4731.82</v>
      </c>
    </row>
    <row r="730" spans="1:3">
      <c r="A730" t="s">
        <v>300</v>
      </c>
      <c r="B730" t="s">
        <v>320</v>
      </c>
      <c r="C730">
        <v>18187.2</v>
      </c>
    </row>
    <row r="731" spans="1:3">
      <c r="A731" t="s">
        <v>301</v>
      </c>
      <c r="B731" t="s">
        <v>320</v>
      </c>
      <c r="C731">
        <v>9144.17</v>
      </c>
    </row>
    <row r="732" spans="1:3">
      <c r="A732" t="s">
        <v>302</v>
      </c>
      <c r="B732" t="s">
        <v>320</v>
      </c>
      <c r="C732">
        <v>7947.81</v>
      </c>
    </row>
    <row r="733" spans="1:3">
      <c r="A733" t="s">
        <v>303</v>
      </c>
      <c r="B733" t="s">
        <v>320</v>
      </c>
      <c r="C733">
        <v>18765.3</v>
      </c>
    </row>
    <row r="734" spans="1:3">
      <c r="A734" t="s">
        <v>304</v>
      </c>
      <c r="B734" t="s">
        <v>320</v>
      </c>
      <c r="C734">
        <v>12354.2</v>
      </c>
    </row>
    <row r="735" spans="1:3">
      <c r="A735" t="s">
        <v>305</v>
      </c>
      <c r="B735" t="s">
        <v>320</v>
      </c>
      <c r="C735">
        <v>8226.8700000000008</v>
      </c>
    </row>
    <row r="736" spans="1:3">
      <c r="A736" t="s">
        <v>305</v>
      </c>
      <c r="B736" t="s">
        <v>320</v>
      </c>
      <c r="C736">
        <v>8226.8700000000008</v>
      </c>
    </row>
    <row r="737" spans="1:3">
      <c r="A737" t="s">
        <v>305</v>
      </c>
      <c r="B737" t="s">
        <v>320</v>
      </c>
      <c r="C737">
        <v>8226.8700000000008</v>
      </c>
    </row>
    <row r="738" spans="1:3">
      <c r="A738" t="s">
        <v>305</v>
      </c>
      <c r="B738" t="s">
        <v>320</v>
      </c>
      <c r="C738">
        <v>8226.8700000000008</v>
      </c>
    </row>
    <row r="739" spans="1:3">
      <c r="A739" t="s">
        <v>305</v>
      </c>
      <c r="B739" t="s">
        <v>320</v>
      </c>
      <c r="C739">
        <v>8226.8700000000008</v>
      </c>
    </row>
    <row r="740" spans="1:3">
      <c r="A740" t="s">
        <v>305</v>
      </c>
      <c r="B740" t="s">
        <v>320</v>
      </c>
      <c r="C740">
        <v>8226.8700000000008</v>
      </c>
    </row>
    <row r="741" spans="1:3">
      <c r="A741" t="s">
        <v>306</v>
      </c>
      <c r="B741" t="s">
        <v>320</v>
      </c>
      <c r="C741">
        <v>20000</v>
      </c>
    </row>
    <row r="742" spans="1:3">
      <c r="A742" t="s">
        <v>307</v>
      </c>
      <c r="B742" t="s">
        <v>320</v>
      </c>
      <c r="C742">
        <v>8165.51</v>
      </c>
    </row>
    <row r="743" spans="1:3">
      <c r="A743" t="s">
        <v>308</v>
      </c>
      <c r="B743" t="s">
        <v>320</v>
      </c>
      <c r="C743">
        <v>13845.6</v>
      </c>
    </row>
    <row r="744" spans="1:3">
      <c r="A744" t="s">
        <v>309</v>
      </c>
      <c r="B744" t="s">
        <v>320</v>
      </c>
      <c r="C744">
        <v>11912.5</v>
      </c>
    </row>
    <row r="745" spans="1:3">
      <c r="A745" t="s">
        <v>310</v>
      </c>
      <c r="B745" t="s">
        <v>320</v>
      </c>
      <c r="C745">
        <v>11908.8</v>
      </c>
    </row>
    <row r="746" spans="1:3">
      <c r="A746" t="s">
        <v>311</v>
      </c>
      <c r="B746" t="s">
        <v>320</v>
      </c>
      <c r="C746">
        <v>12658.3</v>
      </c>
    </row>
    <row r="747" spans="1:3">
      <c r="A747" t="s">
        <v>312</v>
      </c>
      <c r="B747" t="s">
        <v>320</v>
      </c>
      <c r="C747">
        <v>14109.7</v>
      </c>
    </row>
    <row r="748" spans="1:3">
      <c r="A748" t="s">
        <v>313</v>
      </c>
      <c r="B748" t="s">
        <v>320</v>
      </c>
      <c r="C748">
        <v>18439.599999999999</v>
      </c>
    </row>
    <row r="749" spans="1:3">
      <c r="A749" t="s">
        <v>314</v>
      </c>
      <c r="B749" t="s">
        <v>320</v>
      </c>
      <c r="C749">
        <v>10022.299999999999</v>
      </c>
    </row>
    <row r="750" spans="1:3">
      <c r="A750" t="s">
        <v>315</v>
      </c>
      <c r="B750" t="s">
        <v>320</v>
      </c>
      <c r="C750">
        <v>11825.4</v>
      </c>
    </row>
    <row r="751" spans="1:3">
      <c r="A751" t="s">
        <v>316</v>
      </c>
      <c r="B751" t="s">
        <v>320</v>
      </c>
      <c r="C751">
        <v>3695.92</v>
      </c>
    </row>
    <row r="752" spans="1:3">
      <c r="A752" t="s">
        <v>317</v>
      </c>
      <c r="B752" t="s">
        <v>320</v>
      </c>
      <c r="C752">
        <v>11098.5</v>
      </c>
    </row>
    <row r="753" spans="1:3">
      <c r="A753" t="s">
        <v>318</v>
      </c>
      <c r="B753" t="s">
        <v>320</v>
      </c>
      <c r="C753">
        <v>12555.6</v>
      </c>
    </row>
    <row r="754" spans="1:3">
      <c r="A754" t="s">
        <v>319</v>
      </c>
      <c r="B754" t="s">
        <v>320</v>
      </c>
      <c r="C754">
        <v>7770.6</v>
      </c>
    </row>
    <row r="755" spans="1:3">
      <c r="A755" t="s">
        <v>320</v>
      </c>
      <c r="B755" t="s">
        <v>320</v>
      </c>
      <c r="C755">
        <v>0</v>
      </c>
    </row>
    <row r="756" spans="1:3">
      <c r="A756" t="s">
        <v>320</v>
      </c>
      <c r="B756" t="s">
        <v>320</v>
      </c>
      <c r="C756">
        <v>0</v>
      </c>
    </row>
    <row r="757" spans="1:3">
      <c r="A757" t="s">
        <v>320</v>
      </c>
      <c r="B757" t="s">
        <v>320</v>
      </c>
      <c r="C757">
        <v>0</v>
      </c>
    </row>
    <row r="758" spans="1:3">
      <c r="A758" t="s">
        <v>320</v>
      </c>
      <c r="B758" t="s">
        <v>320</v>
      </c>
      <c r="C758">
        <v>0</v>
      </c>
    </row>
    <row r="759" spans="1:3">
      <c r="A759" t="s">
        <v>321</v>
      </c>
      <c r="B759" t="s">
        <v>320</v>
      </c>
      <c r="C759">
        <v>18185.900000000001</v>
      </c>
    </row>
    <row r="760" spans="1:3">
      <c r="A760" t="s">
        <v>322</v>
      </c>
      <c r="B760" t="s">
        <v>320</v>
      </c>
      <c r="C760">
        <v>3118.44</v>
      </c>
    </row>
    <row r="761" spans="1:3">
      <c r="A761" t="s">
        <v>323</v>
      </c>
      <c r="B761" t="s">
        <v>320</v>
      </c>
      <c r="C761">
        <v>15701.2</v>
      </c>
    </row>
    <row r="762" spans="1:3">
      <c r="A762" t="s">
        <v>324</v>
      </c>
      <c r="B762" t="s">
        <v>320</v>
      </c>
      <c r="C762">
        <v>11832.9</v>
      </c>
    </row>
    <row r="763" spans="1:3">
      <c r="A763" t="s">
        <v>325</v>
      </c>
      <c r="B763" t="s">
        <v>320</v>
      </c>
      <c r="C763">
        <v>15490.5</v>
      </c>
    </row>
    <row r="764" spans="1:3">
      <c r="A764" t="s">
        <v>326</v>
      </c>
      <c r="B764" t="s">
        <v>320</v>
      </c>
      <c r="C764">
        <v>12907.4</v>
      </c>
    </row>
    <row r="765" spans="1:3">
      <c r="A765" t="s">
        <v>327</v>
      </c>
      <c r="B765" t="s">
        <v>320</v>
      </c>
      <c r="C765">
        <v>11471.8</v>
      </c>
    </row>
    <row r="766" spans="1:3">
      <c r="A766" t="s">
        <v>328</v>
      </c>
      <c r="B766" t="s">
        <v>320</v>
      </c>
      <c r="C766">
        <v>6381.13</v>
      </c>
    </row>
    <row r="767" spans="1:3">
      <c r="A767" t="s">
        <v>329</v>
      </c>
      <c r="B767" t="s">
        <v>320</v>
      </c>
      <c r="C767">
        <v>10274.299999999999</v>
      </c>
    </row>
    <row r="768" spans="1:3">
      <c r="A768" t="s">
        <v>330</v>
      </c>
      <c r="B768" t="s">
        <v>320</v>
      </c>
      <c r="C768">
        <v>10903.9</v>
      </c>
    </row>
    <row r="769" spans="1:3">
      <c r="A769" t="s">
        <v>331</v>
      </c>
      <c r="B769" t="s">
        <v>320</v>
      </c>
      <c r="C769">
        <v>15013.3</v>
      </c>
    </row>
    <row r="770" spans="1:3">
      <c r="A770" t="s">
        <v>245</v>
      </c>
      <c r="B770" t="s">
        <v>2048</v>
      </c>
      <c r="C770">
        <v>10958.7</v>
      </c>
    </row>
    <row r="771" spans="1:3">
      <c r="A771" t="s">
        <v>246</v>
      </c>
      <c r="B771" t="s">
        <v>2048</v>
      </c>
      <c r="C771">
        <v>17850</v>
      </c>
    </row>
    <row r="772" spans="1:3">
      <c r="A772" t="s">
        <v>247</v>
      </c>
      <c r="B772" t="s">
        <v>2048</v>
      </c>
      <c r="C772">
        <v>19351.8</v>
      </c>
    </row>
    <row r="773" spans="1:3">
      <c r="A773" t="s">
        <v>248</v>
      </c>
      <c r="B773" t="s">
        <v>2048</v>
      </c>
      <c r="C773">
        <v>16047.8</v>
      </c>
    </row>
    <row r="774" spans="1:3">
      <c r="A774" t="s">
        <v>249</v>
      </c>
      <c r="B774" t="s">
        <v>2048</v>
      </c>
      <c r="C774">
        <v>10153.9</v>
      </c>
    </row>
    <row r="775" spans="1:3">
      <c r="A775" t="s">
        <v>250</v>
      </c>
      <c r="B775" t="s">
        <v>2048</v>
      </c>
      <c r="C775">
        <v>1579.54</v>
      </c>
    </row>
    <row r="776" spans="1:3">
      <c r="A776" t="s">
        <v>251</v>
      </c>
      <c r="B776" t="s">
        <v>2048</v>
      </c>
      <c r="C776">
        <v>22858</v>
      </c>
    </row>
    <row r="777" spans="1:3">
      <c r="A777" t="s">
        <v>252</v>
      </c>
      <c r="B777" t="s">
        <v>2048</v>
      </c>
      <c r="C777">
        <v>8077.66</v>
      </c>
    </row>
    <row r="778" spans="1:3">
      <c r="A778" t="s">
        <v>253</v>
      </c>
      <c r="B778" t="s">
        <v>2048</v>
      </c>
      <c r="C778">
        <v>20557.7</v>
      </c>
    </row>
    <row r="779" spans="1:3">
      <c r="A779" t="s">
        <v>254</v>
      </c>
      <c r="B779" t="s">
        <v>2048</v>
      </c>
      <c r="C779">
        <v>15692.7</v>
      </c>
    </row>
    <row r="780" spans="1:3">
      <c r="A780" t="s">
        <v>255</v>
      </c>
      <c r="B780" t="s">
        <v>2048</v>
      </c>
      <c r="C780">
        <v>11430</v>
      </c>
    </row>
    <row r="781" spans="1:3">
      <c r="A781" t="s">
        <v>256</v>
      </c>
      <c r="B781" t="s">
        <v>2048</v>
      </c>
      <c r="C781">
        <v>3828.74</v>
      </c>
    </row>
    <row r="782" spans="1:3">
      <c r="A782" t="s">
        <v>257</v>
      </c>
      <c r="B782" t="s">
        <v>2048</v>
      </c>
      <c r="C782">
        <v>17656.2</v>
      </c>
    </row>
    <row r="783" spans="1:3">
      <c r="A783" t="s">
        <v>258</v>
      </c>
      <c r="B783" t="s">
        <v>2048</v>
      </c>
      <c r="C783">
        <v>22052.799999999999</v>
      </c>
    </row>
    <row r="784" spans="1:3">
      <c r="A784" t="s">
        <v>259</v>
      </c>
      <c r="B784" t="s">
        <v>2048</v>
      </c>
      <c r="C784">
        <v>22391.1</v>
      </c>
    </row>
    <row r="785" spans="1:3">
      <c r="A785" t="s">
        <v>260</v>
      </c>
      <c r="B785" t="s">
        <v>2048</v>
      </c>
      <c r="C785">
        <v>9153.7099999999991</v>
      </c>
    </row>
    <row r="786" spans="1:3">
      <c r="A786" t="s">
        <v>261</v>
      </c>
      <c r="B786" t="s">
        <v>2048</v>
      </c>
      <c r="C786">
        <v>16167.4</v>
      </c>
    </row>
    <row r="787" spans="1:3">
      <c r="A787" t="s">
        <v>262</v>
      </c>
      <c r="B787" t="s">
        <v>2048</v>
      </c>
      <c r="C787">
        <v>17656.8</v>
      </c>
    </row>
    <row r="788" spans="1:3">
      <c r="A788" t="s">
        <v>263</v>
      </c>
      <c r="B788" t="s">
        <v>2048</v>
      </c>
      <c r="C788">
        <v>661.59500000000003</v>
      </c>
    </row>
    <row r="789" spans="1:3">
      <c r="A789" t="s">
        <v>264</v>
      </c>
      <c r="B789" t="s">
        <v>2048</v>
      </c>
      <c r="C789">
        <v>16112.9</v>
      </c>
    </row>
    <row r="790" spans="1:3">
      <c r="A790" t="s">
        <v>265</v>
      </c>
      <c r="B790" t="s">
        <v>2048</v>
      </c>
      <c r="C790">
        <v>21070.7</v>
      </c>
    </row>
    <row r="791" spans="1:3">
      <c r="A791" t="s">
        <v>266</v>
      </c>
      <c r="B791" t="s">
        <v>2048</v>
      </c>
      <c r="C791">
        <v>21072.1</v>
      </c>
    </row>
    <row r="792" spans="1:3">
      <c r="A792" t="s">
        <v>267</v>
      </c>
      <c r="B792" t="s">
        <v>2048</v>
      </c>
      <c r="C792">
        <v>21794.2</v>
      </c>
    </row>
    <row r="793" spans="1:3">
      <c r="A793" t="s">
        <v>268</v>
      </c>
      <c r="B793" t="s">
        <v>2048</v>
      </c>
      <c r="C793">
        <v>17427.900000000001</v>
      </c>
    </row>
    <row r="794" spans="1:3">
      <c r="A794" t="s">
        <v>269</v>
      </c>
      <c r="B794" t="s">
        <v>2048</v>
      </c>
      <c r="C794">
        <v>17086.099999999999</v>
      </c>
    </row>
    <row r="795" spans="1:3">
      <c r="A795" t="s">
        <v>270</v>
      </c>
      <c r="B795" t="s">
        <v>2048</v>
      </c>
      <c r="C795">
        <v>14067.9</v>
      </c>
    </row>
    <row r="796" spans="1:3">
      <c r="A796" t="s">
        <v>271</v>
      </c>
      <c r="B796" t="s">
        <v>2048</v>
      </c>
      <c r="C796">
        <v>17510.599999999999</v>
      </c>
    </row>
    <row r="797" spans="1:3">
      <c r="A797" t="s">
        <v>272</v>
      </c>
      <c r="B797" t="s">
        <v>2048</v>
      </c>
      <c r="C797">
        <v>22925.3</v>
      </c>
    </row>
    <row r="798" spans="1:3">
      <c r="A798" t="s">
        <v>273</v>
      </c>
      <c r="B798" t="s">
        <v>2048</v>
      </c>
      <c r="C798">
        <v>16168.4</v>
      </c>
    </row>
    <row r="799" spans="1:3">
      <c r="A799" t="s">
        <v>274</v>
      </c>
      <c r="B799" t="s">
        <v>2048</v>
      </c>
      <c r="C799">
        <v>20907.900000000001</v>
      </c>
    </row>
    <row r="800" spans="1:3">
      <c r="A800" t="s">
        <v>275</v>
      </c>
      <c r="B800" t="s">
        <v>2048</v>
      </c>
      <c r="C800">
        <v>16663.2</v>
      </c>
    </row>
    <row r="801" spans="1:3">
      <c r="A801" t="s">
        <v>276</v>
      </c>
      <c r="B801" t="s">
        <v>2048</v>
      </c>
      <c r="C801">
        <v>20146.599999999999</v>
      </c>
    </row>
    <row r="802" spans="1:3">
      <c r="A802" t="s">
        <v>277</v>
      </c>
      <c r="B802" t="s">
        <v>2048</v>
      </c>
      <c r="C802">
        <v>14987</v>
      </c>
    </row>
    <row r="803" spans="1:3">
      <c r="A803" t="s">
        <v>278</v>
      </c>
      <c r="B803" t="s">
        <v>2048</v>
      </c>
      <c r="C803">
        <v>16047.8</v>
      </c>
    </row>
    <row r="804" spans="1:3">
      <c r="A804" t="s">
        <v>279</v>
      </c>
      <c r="B804" t="s">
        <v>2048</v>
      </c>
      <c r="C804">
        <v>5489.41</v>
      </c>
    </row>
    <row r="805" spans="1:3">
      <c r="A805" t="s">
        <v>280</v>
      </c>
      <c r="B805" t="s">
        <v>2048</v>
      </c>
      <c r="C805">
        <v>20146.8</v>
      </c>
    </row>
    <row r="806" spans="1:3">
      <c r="A806" t="s">
        <v>281</v>
      </c>
      <c r="B806" t="s">
        <v>2048</v>
      </c>
      <c r="C806">
        <v>9348.99</v>
      </c>
    </row>
    <row r="807" spans="1:3">
      <c r="A807" t="s">
        <v>282</v>
      </c>
      <c r="B807" t="s">
        <v>2048</v>
      </c>
      <c r="C807">
        <v>11809.1</v>
      </c>
    </row>
    <row r="808" spans="1:3">
      <c r="A808" t="s">
        <v>283</v>
      </c>
      <c r="B808" t="s">
        <v>2048</v>
      </c>
      <c r="C808">
        <v>11016.7</v>
      </c>
    </row>
    <row r="809" spans="1:3">
      <c r="A809" t="s">
        <v>284</v>
      </c>
      <c r="B809" t="s">
        <v>2048</v>
      </c>
      <c r="C809">
        <v>15846.3</v>
      </c>
    </row>
    <row r="810" spans="1:3">
      <c r="A810" t="s">
        <v>285</v>
      </c>
      <c r="B810" t="s">
        <v>2048</v>
      </c>
      <c r="C810">
        <v>954.70100000000002</v>
      </c>
    </row>
    <row r="811" spans="1:3">
      <c r="A811" t="s">
        <v>286</v>
      </c>
      <c r="B811" t="s">
        <v>2048</v>
      </c>
      <c r="C811">
        <v>0</v>
      </c>
    </row>
    <row r="812" spans="1:3">
      <c r="A812" t="s">
        <v>287</v>
      </c>
      <c r="B812" t="s">
        <v>2048</v>
      </c>
      <c r="C812">
        <v>11782.5</v>
      </c>
    </row>
    <row r="813" spans="1:3">
      <c r="A813" t="s">
        <v>288</v>
      </c>
      <c r="B813" t="s">
        <v>2048</v>
      </c>
      <c r="C813">
        <v>1579.54</v>
      </c>
    </row>
    <row r="814" spans="1:3">
      <c r="A814" t="s">
        <v>289</v>
      </c>
      <c r="B814" t="s">
        <v>2048</v>
      </c>
      <c r="C814">
        <v>14214.5</v>
      </c>
    </row>
    <row r="815" spans="1:3">
      <c r="A815" t="s">
        <v>290</v>
      </c>
      <c r="B815" t="s">
        <v>2048</v>
      </c>
      <c r="C815">
        <v>15891.7</v>
      </c>
    </row>
    <row r="816" spans="1:3">
      <c r="A816" t="s">
        <v>291</v>
      </c>
      <c r="B816" t="s">
        <v>2048</v>
      </c>
      <c r="C816">
        <v>17590.099999999999</v>
      </c>
    </row>
    <row r="817" spans="1:3">
      <c r="A817" t="s">
        <v>292</v>
      </c>
      <c r="B817" t="s">
        <v>2048</v>
      </c>
      <c r="C817">
        <v>15942.7</v>
      </c>
    </row>
    <row r="818" spans="1:3">
      <c r="A818" t="s">
        <v>293</v>
      </c>
      <c r="B818" t="s">
        <v>2048</v>
      </c>
      <c r="C818">
        <v>6106.76</v>
      </c>
    </row>
    <row r="819" spans="1:3">
      <c r="A819" t="s">
        <v>294</v>
      </c>
      <c r="B819" t="s">
        <v>2048</v>
      </c>
      <c r="C819">
        <v>12583.5</v>
      </c>
    </row>
    <row r="820" spans="1:3">
      <c r="A820" t="s">
        <v>295</v>
      </c>
      <c r="B820" t="s">
        <v>2048</v>
      </c>
      <c r="C820">
        <v>5099.8500000000004</v>
      </c>
    </row>
    <row r="821" spans="1:3">
      <c r="A821" t="s">
        <v>296</v>
      </c>
      <c r="B821" t="s">
        <v>2048</v>
      </c>
      <c r="C821">
        <v>20868.2</v>
      </c>
    </row>
    <row r="822" spans="1:3">
      <c r="A822" t="s">
        <v>297</v>
      </c>
      <c r="B822" t="s">
        <v>2048</v>
      </c>
      <c r="C822">
        <v>20488.2</v>
      </c>
    </row>
    <row r="823" spans="1:3">
      <c r="A823" t="s">
        <v>8</v>
      </c>
      <c r="B823" t="s">
        <v>2048</v>
      </c>
      <c r="C823">
        <v>21647.5</v>
      </c>
    </row>
    <row r="824" spans="1:3">
      <c r="A824" t="s">
        <v>298</v>
      </c>
      <c r="B824" t="s">
        <v>2048</v>
      </c>
      <c r="C824">
        <v>10540.9</v>
      </c>
    </row>
    <row r="825" spans="1:3">
      <c r="A825" t="s">
        <v>299</v>
      </c>
      <c r="B825" t="s">
        <v>2048</v>
      </c>
      <c r="C825">
        <v>15993.8</v>
      </c>
    </row>
    <row r="826" spans="1:3">
      <c r="A826" t="s">
        <v>300</v>
      </c>
      <c r="B826" t="s">
        <v>2048</v>
      </c>
      <c r="C826">
        <v>10258.5</v>
      </c>
    </row>
    <row r="827" spans="1:3">
      <c r="A827" t="s">
        <v>301</v>
      </c>
      <c r="B827" t="s">
        <v>2048</v>
      </c>
      <c r="C827">
        <v>22131</v>
      </c>
    </row>
    <row r="828" spans="1:3">
      <c r="A828" t="s">
        <v>302</v>
      </c>
      <c r="B828" t="s">
        <v>2048</v>
      </c>
      <c r="C828">
        <v>18052.3</v>
      </c>
    </row>
    <row r="829" spans="1:3">
      <c r="A829" t="s">
        <v>303</v>
      </c>
      <c r="B829" t="s">
        <v>2048</v>
      </c>
      <c r="C829">
        <v>11360.5</v>
      </c>
    </row>
    <row r="830" spans="1:3">
      <c r="A830" t="s">
        <v>304</v>
      </c>
      <c r="B830" t="s">
        <v>2048</v>
      </c>
      <c r="C830">
        <v>15944.3</v>
      </c>
    </row>
    <row r="831" spans="1:3">
      <c r="A831" t="s">
        <v>305</v>
      </c>
      <c r="B831" t="s">
        <v>2048</v>
      </c>
      <c r="C831">
        <v>1579.54</v>
      </c>
    </row>
    <row r="832" spans="1:3">
      <c r="A832" t="s">
        <v>305</v>
      </c>
      <c r="B832" t="s">
        <v>2048</v>
      </c>
      <c r="C832">
        <v>1579.54</v>
      </c>
    </row>
    <row r="833" spans="1:3">
      <c r="A833" t="s">
        <v>305</v>
      </c>
      <c r="B833" t="s">
        <v>2048</v>
      </c>
      <c r="C833">
        <v>1579.54</v>
      </c>
    </row>
    <row r="834" spans="1:3">
      <c r="A834" t="s">
        <v>305</v>
      </c>
      <c r="B834" t="s">
        <v>2048</v>
      </c>
      <c r="C834">
        <v>1579.54</v>
      </c>
    </row>
    <row r="835" spans="1:3">
      <c r="A835" t="s">
        <v>305</v>
      </c>
      <c r="B835" t="s">
        <v>2048</v>
      </c>
      <c r="C835">
        <v>1579.54</v>
      </c>
    </row>
    <row r="836" spans="1:3">
      <c r="A836" t="s">
        <v>305</v>
      </c>
      <c r="B836" t="s">
        <v>2048</v>
      </c>
      <c r="C836">
        <v>1579.54</v>
      </c>
    </row>
    <row r="837" spans="1:3">
      <c r="A837" t="s">
        <v>306</v>
      </c>
      <c r="B837" t="s">
        <v>2048</v>
      </c>
      <c r="C837">
        <v>12602</v>
      </c>
    </row>
    <row r="838" spans="1:3">
      <c r="A838" t="s">
        <v>307</v>
      </c>
      <c r="B838" t="s">
        <v>2048</v>
      </c>
      <c r="C838">
        <v>21610.400000000001</v>
      </c>
    </row>
    <row r="839" spans="1:3">
      <c r="A839" t="s">
        <v>308</v>
      </c>
      <c r="B839" t="s">
        <v>2048</v>
      </c>
      <c r="C839">
        <v>4726.54</v>
      </c>
    </row>
    <row r="840" spans="1:3">
      <c r="A840" t="s">
        <v>309</v>
      </c>
      <c r="B840" t="s">
        <v>2048</v>
      </c>
      <c r="C840">
        <v>16049.9</v>
      </c>
    </row>
    <row r="841" spans="1:3">
      <c r="A841" t="s">
        <v>310</v>
      </c>
      <c r="B841" t="s">
        <v>2048</v>
      </c>
      <c r="C841">
        <v>16047.8</v>
      </c>
    </row>
    <row r="842" spans="1:3">
      <c r="A842" t="s">
        <v>311</v>
      </c>
      <c r="B842" t="s">
        <v>2048</v>
      </c>
      <c r="C842">
        <v>14587.4</v>
      </c>
    </row>
    <row r="843" spans="1:3">
      <c r="A843" t="s">
        <v>312</v>
      </c>
      <c r="B843" t="s">
        <v>2048</v>
      </c>
      <c r="C843">
        <v>4633.3500000000004</v>
      </c>
    </row>
    <row r="844" spans="1:3">
      <c r="A844" t="s">
        <v>313</v>
      </c>
      <c r="B844" t="s">
        <v>2048</v>
      </c>
      <c r="C844">
        <v>11015</v>
      </c>
    </row>
    <row r="845" spans="1:3">
      <c r="A845" t="s">
        <v>314</v>
      </c>
      <c r="B845" t="s">
        <v>2048</v>
      </c>
      <c r="C845">
        <v>15933.3</v>
      </c>
    </row>
    <row r="846" spans="1:3">
      <c r="A846" t="s">
        <v>315</v>
      </c>
      <c r="B846" t="s">
        <v>2048</v>
      </c>
      <c r="C846">
        <v>15538</v>
      </c>
    </row>
    <row r="847" spans="1:3">
      <c r="A847" t="s">
        <v>316</v>
      </c>
      <c r="B847" t="s">
        <v>2048</v>
      </c>
      <c r="C847">
        <v>17673.2</v>
      </c>
    </row>
    <row r="848" spans="1:3">
      <c r="A848" t="s">
        <v>317</v>
      </c>
      <c r="B848" t="s">
        <v>2048</v>
      </c>
      <c r="C848">
        <v>1615.23</v>
      </c>
    </row>
    <row r="849" spans="1:3">
      <c r="A849" t="s">
        <v>318</v>
      </c>
      <c r="B849" t="s">
        <v>2048</v>
      </c>
      <c r="C849">
        <v>16192.8</v>
      </c>
    </row>
    <row r="850" spans="1:3">
      <c r="A850" t="s">
        <v>319</v>
      </c>
      <c r="B850" t="s">
        <v>2048</v>
      </c>
      <c r="C850">
        <v>20084.7</v>
      </c>
    </row>
    <row r="851" spans="1:3">
      <c r="A851" t="s">
        <v>320</v>
      </c>
      <c r="B851" t="s">
        <v>2048</v>
      </c>
      <c r="C851">
        <v>9755.14</v>
      </c>
    </row>
    <row r="852" spans="1:3">
      <c r="A852" t="s">
        <v>320</v>
      </c>
      <c r="B852" t="s">
        <v>2048</v>
      </c>
      <c r="C852">
        <v>9755.14</v>
      </c>
    </row>
    <row r="853" spans="1:3">
      <c r="A853" t="s">
        <v>320</v>
      </c>
      <c r="B853" t="s">
        <v>2048</v>
      </c>
      <c r="C853">
        <v>9755.14</v>
      </c>
    </row>
    <row r="854" spans="1:3">
      <c r="A854" t="s">
        <v>320</v>
      </c>
      <c r="B854" t="s">
        <v>2048</v>
      </c>
      <c r="C854">
        <v>9755.14</v>
      </c>
    </row>
    <row r="855" spans="1:3">
      <c r="A855" t="s">
        <v>321</v>
      </c>
      <c r="B855" t="s">
        <v>2048</v>
      </c>
      <c r="C855">
        <v>10258</v>
      </c>
    </row>
    <row r="856" spans="1:3">
      <c r="A856" t="s">
        <v>322</v>
      </c>
      <c r="B856" t="s">
        <v>2048</v>
      </c>
      <c r="C856">
        <v>17087.3</v>
      </c>
    </row>
    <row r="857" spans="1:3">
      <c r="A857" t="s">
        <v>323</v>
      </c>
      <c r="B857" t="s">
        <v>2048</v>
      </c>
      <c r="C857">
        <v>11207.8</v>
      </c>
    </row>
    <row r="858" spans="1:3">
      <c r="A858" t="s">
        <v>324</v>
      </c>
      <c r="B858" t="s">
        <v>2048</v>
      </c>
      <c r="C858">
        <v>15976.7</v>
      </c>
    </row>
    <row r="859" spans="1:3">
      <c r="A859" t="s">
        <v>325</v>
      </c>
      <c r="B859" t="s">
        <v>2048</v>
      </c>
      <c r="C859">
        <v>13445.3</v>
      </c>
    </row>
    <row r="860" spans="1:3">
      <c r="A860" t="s">
        <v>326</v>
      </c>
      <c r="B860" t="s">
        <v>2048</v>
      </c>
      <c r="C860">
        <v>3427.22</v>
      </c>
    </row>
    <row r="861" spans="1:3">
      <c r="A861" t="s">
        <v>327</v>
      </c>
      <c r="B861" t="s">
        <v>2048</v>
      </c>
      <c r="C861">
        <v>2247.79</v>
      </c>
    </row>
    <row r="862" spans="1:3">
      <c r="A862" t="s">
        <v>328</v>
      </c>
      <c r="B862" t="s">
        <v>2048</v>
      </c>
      <c r="C862">
        <v>21041.7</v>
      </c>
    </row>
    <row r="863" spans="1:3">
      <c r="A863" t="s">
        <v>329</v>
      </c>
      <c r="B863" t="s">
        <v>2048</v>
      </c>
      <c r="C863">
        <v>6486.78</v>
      </c>
    </row>
    <row r="864" spans="1:3">
      <c r="A864" t="s">
        <v>330</v>
      </c>
      <c r="B864" t="s">
        <v>2048</v>
      </c>
      <c r="C864">
        <v>20389.099999999999</v>
      </c>
    </row>
    <row r="865" spans="1:3">
      <c r="A865" t="s">
        <v>331</v>
      </c>
      <c r="B865" t="s">
        <v>2048</v>
      </c>
      <c r="C865">
        <v>13596.6</v>
      </c>
    </row>
    <row r="866" spans="1:3">
      <c r="A866" t="s">
        <v>245</v>
      </c>
      <c r="B866" t="s">
        <v>263</v>
      </c>
      <c r="C866">
        <v>10371.299999999999</v>
      </c>
    </row>
    <row r="867" spans="1:3">
      <c r="A867" t="s">
        <v>246</v>
      </c>
      <c r="B867" t="s">
        <v>263</v>
      </c>
      <c r="C867">
        <v>17180</v>
      </c>
    </row>
    <row r="868" spans="1:3">
      <c r="A868" t="s">
        <v>247</v>
      </c>
      <c r="B868" t="s">
        <v>263</v>
      </c>
      <c r="C868">
        <v>19488</v>
      </c>
    </row>
    <row r="869" spans="1:3">
      <c r="A869" t="s">
        <v>248</v>
      </c>
      <c r="B869" t="s">
        <v>263</v>
      </c>
      <c r="C869">
        <v>15305.9</v>
      </c>
    </row>
    <row r="870" spans="1:3">
      <c r="A870" t="s">
        <v>249</v>
      </c>
      <c r="B870" t="s">
        <v>263</v>
      </c>
      <c r="C870">
        <v>10025.6</v>
      </c>
    </row>
    <row r="871" spans="1:3">
      <c r="A871" t="s">
        <v>250</v>
      </c>
      <c r="B871" t="s">
        <v>263</v>
      </c>
      <c r="C871">
        <v>2252.4699999999998</v>
      </c>
    </row>
    <row r="872" spans="1:3">
      <c r="A872" t="s">
        <v>251</v>
      </c>
      <c r="B872" t="s">
        <v>263</v>
      </c>
      <c r="C872">
        <v>22270.9</v>
      </c>
    </row>
    <row r="873" spans="1:3">
      <c r="A873" t="s">
        <v>252</v>
      </c>
      <c r="B873" t="s">
        <v>263</v>
      </c>
      <c r="C873">
        <v>7490.4</v>
      </c>
    </row>
    <row r="874" spans="1:3">
      <c r="A874" t="s">
        <v>253</v>
      </c>
      <c r="B874" t="s">
        <v>263</v>
      </c>
      <c r="C874">
        <v>19970.5</v>
      </c>
    </row>
    <row r="875" spans="1:3">
      <c r="A875" t="s">
        <v>254</v>
      </c>
      <c r="B875" t="s">
        <v>263</v>
      </c>
      <c r="C875">
        <v>14997.9</v>
      </c>
    </row>
    <row r="876" spans="1:3">
      <c r="A876" t="s">
        <v>255</v>
      </c>
      <c r="B876" t="s">
        <v>263</v>
      </c>
      <c r="C876">
        <v>10838.2</v>
      </c>
    </row>
    <row r="877" spans="1:3">
      <c r="A877" t="s">
        <v>256</v>
      </c>
      <c r="B877" t="s">
        <v>263</v>
      </c>
      <c r="C877">
        <v>3249.27</v>
      </c>
    </row>
    <row r="878" spans="1:3">
      <c r="A878" t="s">
        <v>257</v>
      </c>
      <c r="B878" t="s">
        <v>263</v>
      </c>
      <c r="C878">
        <v>18238</v>
      </c>
    </row>
    <row r="879" spans="1:3">
      <c r="A879" t="s">
        <v>258</v>
      </c>
      <c r="B879" t="s">
        <v>263</v>
      </c>
      <c r="C879">
        <v>21465.599999999999</v>
      </c>
    </row>
    <row r="880" spans="1:3">
      <c r="A880" t="s">
        <v>259</v>
      </c>
      <c r="B880" t="s">
        <v>263</v>
      </c>
      <c r="C880">
        <v>21805</v>
      </c>
    </row>
    <row r="881" spans="1:3">
      <c r="A881" t="s">
        <v>260</v>
      </c>
      <c r="B881" t="s">
        <v>263</v>
      </c>
      <c r="C881">
        <v>10031.5</v>
      </c>
    </row>
    <row r="882" spans="1:3">
      <c r="A882" t="s">
        <v>261</v>
      </c>
      <c r="B882" t="s">
        <v>263</v>
      </c>
      <c r="C882">
        <v>15425.6</v>
      </c>
    </row>
    <row r="883" spans="1:3">
      <c r="A883" t="s">
        <v>262</v>
      </c>
      <c r="B883" t="s">
        <v>263</v>
      </c>
      <c r="C883">
        <v>18238</v>
      </c>
    </row>
    <row r="884" spans="1:3">
      <c r="A884" t="s">
        <v>263</v>
      </c>
      <c r="B884" t="s">
        <v>263</v>
      </c>
      <c r="C884">
        <v>0</v>
      </c>
    </row>
    <row r="885" spans="1:3">
      <c r="A885" t="s">
        <v>264</v>
      </c>
      <c r="B885" t="s">
        <v>263</v>
      </c>
      <c r="C885">
        <v>16752.599999999999</v>
      </c>
    </row>
    <row r="886" spans="1:3">
      <c r="A886" t="s">
        <v>265</v>
      </c>
      <c r="B886" t="s">
        <v>263</v>
      </c>
      <c r="C886">
        <v>20484.5</v>
      </c>
    </row>
    <row r="887" spans="1:3">
      <c r="A887" t="s">
        <v>266</v>
      </c>
      <c r="B887" t="s">
        <v>263</v>
      </c>
      <c r="C887">
        <v>20484.900000000001</v>
      </c>
    </row>
    <row r="888" spans="1:3">
      <c r="A888" t="s">
        <v>267</v>
      </c>
      <c r="B888" t="s">
        <v>263</v>
      </c>
      <c r="C888">
        <v>21207.1</v>
      </c>
    </row>
    <row r="889" spans="1:3">
      <c r="A889" t="s">
        <v>268</v>
      </c>
      <c r="B889" t="s">
        <v>263</v>
      </c>
      <c r="C889">
        <v>18067.099999999999</v>
      </c>
    </row>
    <row r="890" spans="1:3">
      <c r="A890" t="s">
        <v>269</v>
      </c>
      <c r="B890" t="s">
        <v>263</v>
      </c>
      <c r="C890">
        <v>16415.900000000001</v>
      </c>
    </row>
    <row r="891" spans="1:3">
      <c r="A891" t="s">
        <v>270</v>
      </c>
      <c r="B891" t="s">
        <v>263</v>
      </c>
      <c r="C891">
        <v>13390.4</v>
      </c>
    </row>
    <row r="892" spans="1:3">
      <c r="A892" t="s">
        <v>271</v>
      </c>
      <c r="B892" t="s">
        <v>263</v>
      </c>
      <c r="C892">
        <v>16840.5</v>
      </c>
    </row>
    <row r="893" spans="1:3">
      <c r="A893" t="s">
        <v>272</v>
      </c>
      <c r="B893" t="s">
        <v>263</v>
      </c>
      <c r="C893">
        <v>22338.1</v>
      </c>
    </row>
    <row r="894" spans="1:3">
      <c r="A894" t="s">
        <v>273</v>
      </c>
      <c r="B894" t="s">
        <v>263</v>
      </c>
      <c r="C894">
        <v>15425.3</v>
      </c>
    </row>
    <row r="895" spans="1:3">
      <c r="A895" t="s">
        <v>274</v>
      </c>
      <c r="B895" t="s">
        <v>263</v>
      </c>
      <c r="C895">
        <v>20236.599999999999</v>
      </c>
    </row>
    <row r="896" spans="1:3">
      <c r="A896" t="s">
        <v>275</v>
      </c>
      <c r="B896" t="s">
        <v>263</v>
      </c>
      <c r="C896">
        <v>16056</v>
      </c>
    </row>
    <row r="897" spans="1:5">
      <c r="A897" t="s">
        <v>276</v>
      </c>
      <c r="B897" t="s">
        <v>263</v>
      </c>
      <c r="C897">
        <v>19475.3</v>
      </c>
    </row>
    <row r="898" spans="1:5">
      <c r="A898" t="s">
        <v>277</v>
      </c>
      <c r="B898" t="s">
        <v>263</v>
      </c>
      <c r="C898">
        <v>14243.9</v>
      </c>
    </row>
    <row r="899" spans="1:5">
      <c r="A899" t="s">
        <v>278</v>
      </c>
      <c r="B899" t="s">
        <v>263</v>
      </c>
      <c r="C899">
        <v>15305.9</v>
      </c>
    </row>
    <row r="900" spans="1:5">
      <c r="A900" t="s">
        <v>279</v>
      </c>
      <c r="B900" t="s">
        <v>263</v>
      </c>
      <c r="C900">
        <v>4902.2299999999996</v>
      </c>
    </row>
    <row r="901" spans="1:5">
      <c r="A901" t="s">
        <v>280</v>
      </c>
      <c r="B901" t="s">
        <v>263</v>
      </c>
      <c r="C901">
        <v>19559.7</v>
      </c>
    </row>
    <row r="902" spans="1:5">
      <c r="A902" t="s">
        <v>281</v>
      </c>
      <c r="B902" t="s">
        <v>263</v>
      </c>
      <c r="C902">
        <v>8761.85</v>
      </c>
    </row>
    <row r="903" spans="1:5">
      <c r="A903" t="s">
        <v>282</v>
      </c>
      <c r="B903" t="s">
        <v>263</v>
      </c>
      <c r="C903">
        <v>11079.9</v>
      </c>
    </row>
    <row r="904" spans="1:5">
      <c r="A904" t="s">
        <v>283</v>
      </c>
      <c r="B904" t="s">
        <v>263</v>
      </c>
      <c r="C904">
        <v>10421.200000000001</v>
      </c>
    </row>
    <row r="905" spans="1:5">
      <c r="A905" t="s">
        <v>284</v>
      </c>
      <c r="B905" t="s">
        <v>263</v>
      </c>
      <c r="C905">
        <v>15103.2</v>
      </c>
    </row>
    <row r="906" spans="1:5">
      <c r="A906" t="s">
        <v>285</v>
      </c>
      <c r="B906" t="s">
        <v>263</v>
      </c>
      <c r="C906">
        <v>1458.02</v>
      </c>
    </row>
    <row r="907" spans="1:5">
      <c r="A907" t="s">
        <v>286</v>
      </c>
      <c r="B907" t="s">
        <v>263</v>
      </c>
      <c r="C907">
        <v>659.33900000000006</v>
      </c>
      <c r="D907">
        <v>200</v>
      </c>
      <c r="E907">
        <v>1000</v>
      </c>
    </row>
    <row r="908" spans="1:5">
      <c r="A908" t="s">
        <v>287</v>
      </c>
      <c r="B908" t="s">
        <v>263</v>
      </c>
      <c r="C908">
        <v>11048.6</v>
      </c>
    </row>
    <row r="909" spans="1:5">
      <c r="A909" t="s">
        <v>288</v>
      </c>
      <c r="B909" t="s">
        <v>263</v>
      </c>
      <c r="C909">
        <v>2252.4699999999998</v>
      </c>
      <c r="D909">
        <v>1300</v>
      </c>
      <c r="E909">
        <v>0</v>
      </c>
    </row>
    <row r="910" spans="1:5">
      <c r="A910" t="s">
        <v>289</v>
      </c>
      <c r="B910" t="s">
        <v>263</v>
      </c>
      <c r="C910">
        <v>13584.2</v>
      </c>
    </row>
    <row r="911" spans="1:5">
      <c r="A911" t="s">
        <v>290</v>
      </c>
      <c r="B911" t="s">
        <v>263</v>
      </c>
      <c r="C911">
        <v>15220.8</v>
      </c>
    </row>
    <row r="912" spans="1:5">
      <c r="A912" t="s">
        <v>291</v>
      </c>
      <c r="B912" t="s">
        <v>263</v>
      </c>
      <c r="C912">
        <v>16920.099999999999</v>
      </c>
    </row>
    <row r="913" spans="1:5">
      <c r="A913" t="s">
        <v>292</v>
      </c>
      <c r="B913" t="s">
        <v>263</v>
      </c>
      <c r="C913">
        <v>15295.6</v>
      </c>
    </row>
    <row r="914" spans="1:5">
      <c r="A914" t="s">
        <v>293</v>
      </c>
      <c r="B914" t="s">
        <v>263</v>
      </c>
      <c r="C914">
        <v>5519.56</v>
      </c>
      <c r="D914">
        <v>2806</v>
      </c>
      <c r="E914">
        <v>0</v>
      </c>
    </row>
    <row r="915" spans="1:5">
      <c r="A915" t="s">
        <v>294</v>
      </c>
      <c r="B915" t="s">
        <v>263</v>
      </c>
      <c r="C915">
        <v>13223.6</v>
      </c>
    </row>
    <row r="916" spans="1:5">
      <c r="A916" t="s">
        <v>295</v>
      </c>
      <c r="B916" t="s">
        <v>263</v>
      </c>
      <c r="C916">
        <v>4512.67</v>
      </c>
    </row>
    <row r="917" spans="1:5">
      <c r="A917" t="s">
        <v>296</v>
      </c>
      <c r="B917" t="s">
        <v>263</v>
      </c>
      <c r="C917">
        <v>20196.900000000001</v>
      </c>
    </row>
    <row r="918" spans="1:5">
      <c r="A918" t="s">
        <v>297</v>
      </c>
      <c r="B918" t="s">
        <v>263</v>
      </c>
      <c r="C918">
        <v>19901</v>
      </c>
    </row>
    <row r="919" spans="1:5">
      <c r="A919" t="s">
        <v>8</v>
      </c>
      <c r="B919" t="s">
        <v>263</v>
      </c>
      <c r="C919">
        <v>21060.3</v>
      </c>
    </row>
    <row r="920" spans="1:5">
      <c r="A920" t="s">
        <v>298</v>
      </c>
      <c r="B920" t="s">
        <v>263</v>
      </c>
      <c r="C920">
        <v>9953.77</v>
      </c>
    </row>
    <row r="921" spans="1:5">
      <c r="A921" t="s">
        <v>299</v>
      </c>
      <c r="B921" t="s">
        <v>263</v>
      </c>
      <c r="C921">
        <v>16633.7</v>
      </c>
    </row>
    <row r="922" spans="1:5">
      <c r="A922" t="s">
        <v>300</v>
      </c>
      <c r="B922" t="s">
        <v>263</v>
      </c>
      <c r="C922">
        <v>9671.41</v>
      </c>
    </row>
    <row r="923" spans="1:5">
      <c r="A923" t="s">
        <v>301</v>
      </c>
      <c r="B923" t="s">
        <v>263</v>
      </c>
      <c r="C923">
        <v>21543.9</v>
      </c>
    </row>
    <row r="924" spans="1:5">
      <c r="A924" t="s">
        <v>302</v>
      </c>
      <c r="B924" t="s">
        <v>263</v>
      </c>
      <c r="C924">
        <v>17382.099999999999</v>
      </c>
    </row>
    <row r="925" spans="1:5">
      <c r="A925" t="s">
        <v>303</v>
      </c>
      <c r="B925" t="s">
        <v>263</v>
      </c>
      <c r="C925">
        <v>10773.3</v>
      </c>
    </row>
    <row r="926" spans="1:5">
      <c r="A926" t="s">
        <v>304</v>
      </c>
      <c r="B926" t="s">
        <v>263</v>
      </c>
      <c r="C926">
        <v>15297.5</v>
      </c>
    </row>
    <row r="927" spans="1:5">
      <c r="A927" t="s">
        <v>305</v>
      </c>
      <c r="B927" t="s">
        <v>263</v>
      </c>
      <c r="C927">
        <v>2251.54</v>
      </c>
    </row>
    <row r="928" spans="1:5">
      <c r="A928" t="s">
        <v>305</v>
      </c>
      <c r="B928" t="s">
        <v>263</v>
      </c>
      <c r="C928">
        <v>2251.54</v>
      </c>
    </row>
    <row r="929" spans="1:5">
      <c r="A929" t="s">
        <v>305</v>
      </c>
      <c r="B929" t="s">
        <v>263</v>
      </c>
      <c r="C929">
        <v>2251.54</v>
      </c>
      <c r="D929">
        <v>3000</v>
      </c>
      <c r="E929">
        <v>0</v>
      </c>
    </row>
    <row r="930" spans="1:5">
      <c r="A930" t="s">
        <v>305</v>
      </c>
      <c r="B930" t="s">
        <v>263</v>
      </c>
      <c r="C930">
        <v>2251.54</v>
      </c>
    </row>
    <row r="931" spans="1:5">
      <c r="A931" t="s">
        <v>305</v>
      </c>
      <c r="B931" t="s">
        <v>263</v>
      </c>
      <c r="C931">
        <v>2251.54</v>
      </c>
    </row>
    <row r="932" spans="1:5">
      <c r="A932" t="s">
        <v>305</v>
      </c>
      <c r="B932" t="s">
        <v>263</v>
      </c>
      <c r="C932">
        <v>2251.54</v>
      </c>
      <c r="D932">
        <v>5000</v>
      </c>
      <c r="E932">
        <v>0</v>
      </c>
    </row>
    <row r="933" spans="1:5">
      <c r="A933" t="s">
        <v>306</v>
      </c>
      <c r="B933" t="s">
        <v>263</v>
      </c>
      <c r="C933">
        <v>12014.9</v>
      </c>
    </row>
    <row r="934" spans="1:5">
      <c r="A934" t="s">
        <v>307</v>
      </c>
      <c r="B934" t="s">
        <v>263</v>
      </c>
      <c r="C934">
        <v>21023.200000000001</v>
      </c>
    </row>
    <row r="935" spans="1:5">
      <c r="A935" t="s">
        <v>308</v>
      </c>
      <c r="B935" t="s">
        <v>263</v>
      </c>
      <c r="C935">
        <v>4139.3500000000004</v>
      </c>
    </row>
    <row r="936" spans="1:5">
      <c r="A936" t="s">
        <v>309</v>
      </c>
      <c r="B936" t="s">
        <v>263</v>
      </c>
      <c r="C936">
        <v>15306.8</v>
      </c>
    </row>
    <row r="937" spans="1:5">
      <c r="A937" t="s">
        <v>310</v>
      </c>
      <c r="B937" t="s">
        <v>263</v>
      </c>
      <c r="C937">
        <v>15305.9</v>
      </c>
    </row>
    <row r="938" spans="1:5">
      <c r="A938" t="s">
        <v>311</v>
      </c>
      <c r="B938" t="s">
        <v>263</v>
      </c>
      <c r="C938">
        <v>14000.3</v>
      </c>
    </row>
    <row r="939" spans="1:5">
      <c r="A939" t="s">
        <v>312</v>
      </c>
      <c r="B939" t="s">
        <v>263</v>
      </c>
      <c r="C939">
        <v>4046.15</v>
      </c>
    </row>
    <row r="940" spans="1:5">
      <c r="A940" t="s">
        <v>313</v>
      </c>
      <c r="B940" t="s">
        <v>263</v>
      </c>
      <c r="C940">
        <v>10419.200000000001</v>
      </c>
    </row>
    <row r="941" spans="1:5">
      <c r="A941" t="s">
        <v>314</v>
      </c>
      <c r="B941" t="s">
        <v>263</v>
      </c>
      <c r="C941">
        <v>15190.1</v>
      </c>
    </row>
    <row r="942" spans="1:5">
      <c r="A942" t="s">
        <v>315</v>
      </c>
      <c r="B942" t="s">
        <v>263</v>
      </c>
      <c r="C942">
        <v>14850.8</v>
      </c>
    </row>
    <row r="943" spans="1:5">
      <c r="A943" t="s">
        <v>316</v>
      </c>
      <c r="B943" t="s">
        <v>263</v>
      </c>
      <c r="C943">
        <v>18312.400000000001</v>
      </c>
    </row>
    <row r="944" spans="1:5">
      <c r="A944" t="s">
        <v>317</v>
      </c>
      <c r="B944" t="s">
        <v>263</v>
      </c>
      <c r="C944">
        <v>1052.53</v>
      </c>
    </row>
    <row r="945" spans="1:5">
      <c r="A945" t="s">
        <v>318</v>
      </c>
      <c r="B945" t="s">
        <v>263</v>
      </c>
      <c r="C945">
        <v>15605.7</v>
      </c>
    </row>
    <row r="946" spans="1:5">
      <c r="A946" t="s">
        <v>319</v>
      </c>
      <c r="B946" t="s">
        <v>263</v>
      </c>
      <c r="C946">
        <v>19497.599999999999</v>
      </c>
    </row>
    <row r="947" spans="1:5">
      <c r="A947" t="s">
        <v>320</v>
      </c>
      <c r="B947" t="s">
        <v>263</v>
      </c>
      <c r="C947">
        <v>10401.4</v>
      </c>
    </row>
    <row r="948" spans="1:5">
      <c r="A948" t="s">
        <v>320</v>
      </c>
      <c r="B948" t="s">
        <v>263</v>
      </c>
      <c r="C948">
        <v>10401.4</v>
      </c>
    </row>
    <row r="949" spans="1:5">
      <c r="A949" t="s">
        <v>320</v>
      </c>
      <c r="B949" t="s">
        <v>263</v>
      </c>
      <c r="C949">
        <v>10401.4</v>
      </c>
    </row>
    <row r="950" spans="1:5">
      <c r="A950" t="s">
        <v>320</v>
      </c>
      <c r="B950" t="s">
        <v>263</v>
      </c>
      <c r="C950">
        <v>10401.4</v>
      </c>
    </row>
    <row r="951" spans="1:5">
      <c r="A951" t="s">
        <v>321</v>
      </c>
      <c r="B951" t="s">
        <v>263</v>
      </c>
      <c r="C951">
        <v>9671.52</v>
      </c>
      <c r="D951">
        <v>2000</v>
      </c>
      <c r="E951">
        <v>0</v>
      </c>
    </row>
    <row r="952" spans="1:5">
      <c r="A952" t="s">
        <v>322</v>
      </c>
      <c r="B952" t="s">
        <v>263</v>
      </c>
      <c r="C952">
        <v>17726.5</v>
      </c>
    </row>
    <row r="953" spans="1:5">
      <c r="A953" t="s">
        <v>323</v>
      </c>
      <c r="B953" t="s">
        <v>263</v>
      </c>
      <c r="C953">
        <v>10620.7</v>
      </c>
    </row>
    <row r="954" spans="1:5">
      <c r="A954" t="s">
        <v>324</v>
      </c>
      <c r="B954" t="s">
        <v>263</v>
      </c>
      <c r="C954">
        <v>15233.5</v>
      </c>
    </row>
    <row r="955" spans="1:5">
      <c r="A955" t="s">
        <v>325</v>
      </c>
      <c r="B955" t="s">
        <v>263</v>
      </c>
      <c r="C955">
        <v>12702.2</v>
      </c>
    </row>
    <row r="956" spans="1:5">
      <c r="A956" t="s">
        <v>326</v>
      </c>
      <c r="B956" t="s">
        <v>263</v>
      </c>
      <c r="C956">
        <v>2840.02</v>
      </c>
    </row>
    <row r="957" spans="1:5">
      <c r="A957" t="s">
        <v>327</v>
      </c>
      <c r="B957" t="s">
        <v>263</v>
      </c>
      <c r="C957">
        <v>1782.35</v>
      </c>
    </row>
    <row r="958" spans="1:5">
      <c r="A958" t="s">
        <v>328</v>
      </c>
      <c r="B958" t="s">
        <v>263</v>
      </c>
      <c r="C958">
        <v>20454.599999999999</v>
      </c>
    </row>
    <row r="959" spans="1:5">
      <c r="A959" t="s">
        <v>329</v>
      </c>
      <c r="B959" t="s">
        <v>263</v>
      </c>
      <c r="C959">
        <v>6298.52</v>
      </c>
    </row>
    <row r="960" spans="1:5">
      <c r="A960" t="s">
        <v>330</v>
      </c>
      <c r="B960" t="s">
        <v>263</v>
      </c>
      <c r="C960">
        <v>19717.7</v>
      </c>
    </row>
    <row r="961" spans="1:3">
      <c r="A961" t="s">
        <v>331</v>
      </c>
      <c r="B961" t="s">
        <v>263</v>
      </c>
      <c r="C961">
        <v>12853.5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AI89"/>
  <sheetViews>
    <sheetView zoomScale="120" zoomScaleNormal="120" workbookViewId="0">
      <pane ySplit="1" topLeftCell="A2" activePane="bottomLeft" state="frozen"/>
      <selection pane="bottomLeft"/>
    </sheetView>
  </sheetViews>
  <sheetFormatPr baseColWidth="10" defaultRowHeight="16"/>
  <sheetData>
    <row r="1" spans="1:35">
      <c r="A1" s="93" t="s">
        <v>334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>
      <c r="A2" t="s">
        <v>245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>
      <c r="A3" t="s">
        <v>246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>
      <c r="A4" t="s">
        <v>247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>
      <c r="A5" t="s">
        <v>248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>
      <c r="A6" t="s">
        <v>249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>
      <c r="A7" t="s">
        <v>250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>
      <c r="A8" t="s">
        <v>251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>
      <c r="A9" t="s">
        <v>252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>
      <c r="A10" t="s">
        <v>253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>
      <c r="A11" t="s">
        <v>254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>
      <c r="A12" t="s">
        <v>255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>
      <c r="A13" t="s">
        <v>256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>
      <c r="A14" t="s">
        <v>257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>
      <c r="A15" t="s">
        <v>258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>
      <c r="A16" t="s">
        <v>259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>
      <c r="A17" t="s">
        <v>260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>
      <c r="A18" t="s">
        <v>261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>
      <c r="A19" t="s">
        <v>262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>
      <c r="A20" t="s">
        <v>263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>
      <c r="A21" t="s">
        <v>264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>
      <c r="A22" t="s">
        <v>265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>
      <c r="A23" t="s">
        <v>266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>
      <c r="A24" t="s">
        <v>267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>
      <c r="A25" t="s">
        <v>268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>
      <c r="A26" t="s">
        <v>269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>
      <c r="A27" t="s">
        <v>270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>
      <c r="A28" t="s">
        <v>271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>
      <c r="A29" t="s">
        <v>272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>
      <c r="A30" t="s">
        <v>273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>
      <c r="A31" t="s">
        <v>274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>
      <c r="A32" t="s">
        <v>275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>
      <c r="A33" t="s">
        <v>276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>
      <c r="A34" t="s">
        <v>277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>
      <c r="A35" t="s">
        <v>278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>
      <c r="A36" t="s">
        <v>279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>
      <c r="A37" t="s">
        <v>280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>
      <c r="A38" t="s">
        <v>281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>
      <c r="A39" t="s">
        <v>282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>
      <c r="A40" t="s">
        <v>283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>
      <c r="A41" t="s">
        <v>284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>
      <c r="A42" t="s">
        <v>285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>
      <c r="A43" t="s">
        <v>286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>
      <c r="A44" t="s">
        <v>287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>
      <c r="A45" t="s">
        <v>288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>
      <c r="A46" t="s">
        <v>289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>
      <c r="A47" t="s">
        <v>290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>
      <c r="A48" t="s">
        <v>291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>
      <c r="A49" t="s">
        <v>292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>
      <c r="A50" t="s">
        <v>293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>
      <c r="A51" t="s">
        <v>294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>
      <c r="A52" t="s">
        <v>295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>
      <c r="A53" t="s">
        <v>296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>
      <c r="A54" t="s">
        <v>297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8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>
      <c r="A56" t="s">
        <v>298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>
      <c r="A57" t="s">
        <v>299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>
      <c r="A58" t="s">
        <v>300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>
      <c r="A59" t="s">
        <v>301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>
      <c r="A60" t="s">
        <v>302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>
      <c r="A61" t="s">
        <v>303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>
      <c r="A62" t="s">
        <v>304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>
      <c r="A63" t="s">
        <v>305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>
      <c r="A64" t="s">
        <v>306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>
      <c r="A65" t="s">
        <v>307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>
      <c r="A66" t="s">
        <v>308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>
      <c r="A67" t="s">
        <v>309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>
      <c r="A68" t="s">
        <v>310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>
      <c r="A69" t="s">
        <v>311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>
      <c r="A70" t="s">
        <v>312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>
      <c r="A71" t="s">
        <v>313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>
      <c r="A72" t="s">
        <v>314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>
      <c r="A73" t="s">
        <v>315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>
      <c r="A74" t="s">
        <v>316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>
      <c r="A75" t="s">
        <v>317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>
      <c r="A76" t="s">
        <v>318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>
      <c r="A77" t="s">
        <v>319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>
      <c r="A78" t="s">
        <v>320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>
      <c r="A79" t="s">
        <v>321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>
      <c r="A80" t="s">
        <v>322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>
      <c r="A81" t="s">
        <v>323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>
      <c r="A82" t="s">
        <v>324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>
      <c r="A83" t="s">
        <v>325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>
      <c r="A84" t="s">
        <v>326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>
      <c r="A85" t="s">
        <v>327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>
      <c r="A86" t="s">
        <v>328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>
      <c r="A87" t="s">
        <v>329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>
      <c r="A88" t="s">
        <v>330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>
      <c r="A89" t="s">
        <v>331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 xr:uid="{00000000-0009-0000-0000-000003000000}"/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AG5"/>
  <sheetViews>
    <sheetView workbookViewId="0">
      <selection activeCell="A22" sqref="A22"/>
    </sheetView>
  </sheetViews>
  <sheetFormatPr baseColWidth="10" defaultRowHeight="16"/>
  <cols>
    <col min="1" max="1" width="37.5" bestFit="1" customWidth="1"/>
    <col min="2" max="2" width="37.5" customWidth="1"/>
    <col min="3" max="33" width="4.83203125" bestFit="1" customWidth="1"/>
  </cols>
  <sheetData>
    <row r="1" spans="1:33">
      <c r="B1" t="s">
        <v>11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t="s">
        <v>2342</v>
      </c>
      <c r="E2">
        <v>512</v>
      </c>
      <c r="F2">
        <v>104</v>
      </c>
      <c r="H2">
        <v>150</v>
      </c>
      <c r="I2">
        <f>H2+($M2-$H$2)/($M$1-$H$1)</f>
        <v>133.19999999999999</v>
      </c>
      <c r="J2">
        <f t="shared" ref="J2:L2" si="0">I2+($M2-$H$2)/($M$1-$H$1)</f>
        <v>116.39999999999999</v>
      </c>
      <c r="K2">
        <f t="shared" si="0"/>
        <v>99.6</v>
      </c>
      <c r="L2">
        <f t="shared" si="0"/>
        <v>82.8</v>
      </c>
      <c r="M2">
        <v>66</v>
      </c>
      <c r="N2">
        <f>M2+($W2-M2)/($W$1-$M$1)</f>
        <v>65.099999999999994</v>
      </c>
      <c r="O2">
        <f t="shared" ref="O2:V2" si="1">N2+($W2-N2)/($W$1-$M$1)</f>
        <v>64.289999999999992</v>
      </c>
      <c r="P2">
        <f t="shared" si="1"/>
        <v>63.560999999999993</v>
      </c>
      <c r="Q2">
        <f t="shared" si="1"/>
        <v>62.904899999999991</v>
      </c>
      <c r="R2">
        <f t="shared" si="1"/>
        <v>62.314409999999995</v>
      </c>
      <c r="S2">
        <f t="shared" si="1"/>
        <v>61.782968999999994</v>
      </c>
      <c r="T2">
        <f t="shared" si="1"/>
        <v>61.304672099999998</v>
      </c>
      <c r="U2">
        <f t="shared" si="1"/>
        <v>60.874204890000001</v>
      </c>
      <c r="V2">
        <f t="shared" si="1"/>
        <v>60.486784401000001</v>
      </c>
      <c r="W2">
        <v>57</v>
      </c>
      <c r="X2">
        <f>W2+($AG2-$W2)/($AG$1-$W$1)</f>
        <v>56.3</v>
      </c>
      <c r="Y2">
        <f t="shared" ref="Y2:AF2" si="2">X2+($AG2-$W2)/($AG$1-$W$1)</f>
        <v>55.599999999999994</v>
      </c>
      <c r="Z2">
        <f t="shared" si="2"/>
        <v>54.899999999999991</v>
      </c>
      <c r="AA2">
        <f t="shared" si="2"/>
        <v>54.199999999999989</v>
      </c>
      <c r="AB2">
        <f t="shared" si="2"/>
        <v>53.499999999999986</v>
      </c>
      <c r="AC2">
        <f t="shared" si="2"/>
        <v>52.799999999999983</v>
      </c>
      <c r="AD2">
        <f t="shared" si="2"/>
        <v>52.09999999999998</v>
      </c>
      <c r="AE2">
        <f t="shared" si="2"/>
        <v>51.399999999999977</v>
      </c>
      <c r="AF2">
        <f t="shared" si="2"/>
        <v>50.699999999999974</v>
      </c>
      <c r="AG2">
        <v>50</v>
      </c>
    </row>
    <row r="3" spans="1:33">
      <c r="A3" t="s">
        <v>2343</v>
      </c>
      <c r="C3">
        <v>25</v>
      </c>
      <c r="E3">
        <v>80</v>
      </c>
      <c r="H3">
        <v>88</v>
      </c>
      <c r="I3">
        <f>H3+($M3-$H$3)/($M$1-$H$1)</f>
        <v>94.4</v>
      </c>
      <c r="J3">
        <f>I3+($M3-$H$3)/($M$1-$H$1)</f>
        <v>100.80000000000001</v>
      </c>
      <c r="K3">
        <f>J3+($M3-$H$3)/($M$1-$H$1)</f>
        <v>107.20000000000002</v>
      </c>
      <c r="L3">
        <f>K3+($M3-$H$3)/($M$1-$H$1)</f>
        <v>113.60000000000002</v>
      </c>
      <c r="M3">
        <v>120</v>
      </c>
      <c r="N3">
        <f>M3+($R3-M3)/($R$1-$M$1)</f>
        <v>127</v>
      </c>
      <c r="O3">
        <f>N3+($R3-$M3)/($R$1-$M$1)</f>
        <v>134</v>
      </c>
      <c r="P3">
        <f>O3+($R3-$M3)/($R$1-$M$1)</f>
        <v>141</v>
      </c>
      <c r="Q3">
        <f>P3+($R3-$M3)/($R$1-$M$1)</f>
        <v>148</v>
      </c>
      <c r="R3">
        <v>155</v>
      </c>
      <c r="S3">
        <f>R3+($W3-$R3)/($W$1-$R$1)</f>
        <v>162</v>
      </c>
      <c r="T3">
        <f>S3+($W3-$R3)/($W$1-$R$1)</f>
        <v>169</v>
      </c>
      <c r="U3">
        <f>T3+($W3-$R3)/($W$1-$R$1)</f>
        <v>176</v>
      </c>
      <c r="V3">
        <f>U3+($W3-$R3)/($W$1-$R$1)</f>
        <v>183</v>
      </c>
      <c r="W3">
        <v>190</v>
      </c>
      <c r="X3">
        <f>W3+($AB3-$W3)/($AB$1-$W$1)</f>
        <v>194.2</v>
      </c>
      <c r="Y3">
        <f>X3+($AB3-$W3)/($AB$1-$W$1)</f>
        <v>198.39999999999998</v>
      </c>
      <c r="Z3">
        <f>Y3+($AB3-$W3)/($AB$1-$W$1)</f>
        <v>202.59999999999997</v>
      </c>
      <c r="AA3">
        <f>Z3+($AB3-$W3)/($AB$1-$W$1)</f>
        <v>206.79999999999995</v>
      </c>
      <c r="AB3">
        <v>211</v>
      </c>
      <c r="AC3">
        <f>AB3+($AG3-$AB3)/($AG$1-$AB$1)</f>
        <v>215</v>
      </c>
      <c r="AD3">
        <f>AC3+($AG3-$AB3)/($AG$1-$AB$1)</f>
        <v>219</v>
      </c>
      <c r="AE3">
        <f>AD3+($AG3-$AB3)/($AG$1-$AB$1)</f>
        <v>223</v>
      </c>
      <c r="AF3">
        <f>AE3+($AG3-$AB3)/($AG$1-$AB$1)</f>
        <v>227</v>
      </c>
      <c r="AG3">
        <v>231</v>
      </c>
    </row>
    <row r="4" spans="1:33">
      <c r="A4" t="s">
        <v>2341</v>
      </c>
      <c r="C4">
        <v>13</v>
      </c>
      <c r="D4">
        <v>12</v>
      </c>
      <c r="E4">
        <v>150</v>
      </c>
      <c r="F4">
        <v>300</v>
      </c>
      <c r="G4">
        <v>150</v>
      </c>
      <c r="H4">
        <v>70</v>
      </c>
      <c r="I4">
        <v>60</v>
      </c>
      <c r="J4">
        <v>50</v>
      </c>
      <c r="K4">
        <v>35</v>
      </c>
      <c r="L4">
        <v>35</v>
      </c>
      <c r="M4">
        <v>35</v>
      </c>
      <c r="N4">
        <v>35</v>
      </c>
      <c r="O4">
        <v>35</v>
      </c>
      <c r="P4">
        <v>35</v>
      </c>
      <c r="Q4">
        <v>35</v>
      </c>
      <c r="R4">
        <v>35</v>
      </c>
      <c r="S4">
        <v>35</v>
      </c>
      <c r="T4">
        <v>35</v>
      </c>
      <c r="U4">
        <v>35</v>
      </c>
      <c r="V4">
        <v>35</v>
      </c>
      <c r="W4">
        <v>35</v>
      </c>
      <c r="X4">
        <v>35</v>
      </c>
      <c r="Y4">
        <v>35</v>
      </c>
      <c r="Z4">
        <v>35</v>
      </c>
      <c r="AA4">
        <v>35</v>
      </c>
      <c r="AB4">
        <v>35</v>
      </c>
      <c r="AC4">
        <v>35</v>
      </c>
      <c r="AD4">
        <v>35</v>
      </c>
      <c r="AE4">
        <v>35</v>
      </c>
      <c r="AF4">
        <v>35</v>
      </c>
      <c r="AG4">
        <v>35</v>
      </c>
    </row>
    <row r="5" spans="1:33">
      <c r="A5" t="s">
        <v>2344</v>
      </c>
      <c r="B5" t="s">
        <v>2345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BL64"/>
  <sheetViews>
    <sheetView zoomScale="110" zoomScaleNormal="120" workbookViewId="0">
      <pane ySplit="1" topLeftCell="A2" activePane="bottomLeft" state="frozen"/>
      <selection pane="bottomLeft" activeCell="AL29" sqref="AL29"/>
    </sheetView>
  </sheetViews>
  <sheetFormatPr baseColWidth="10" defaultRowHeight="16"/>
  <cols>
    <col min="1" max="1" width="46.6640625" customWidth="1"/>
    <col min="2" max="3" width="10.6640625" hidden="1" customWidth="1"/>
    <col min="4" max="13" width="5.1640625" hidden="1" customWidth="1"/>
    <col min="14" max="14" width="9.1640625" hidden="1" customWidth="1"/>
    <col min="15" max="15" width="8.1640625" hidden="1" customWidth="1"/>
    <col min="16" max="22" width="9.1640625" hidden="1" customWidth="1"/>
    <col min="23" max="23" width="8.1640625" hidden="1" customWidth="1"/>
    <col min="24" max="25" width="9.1640625" hidden="1" customWidth="1"/>
    <col min="26" max="26" width="8.1640625" hidden="1" customWidth="1"/>
    <col min="27" max="33" width="9.1640625" hidden="1" customWidth="1"/>
    <col min="34" max="34" width="7.6640625" hidden="1" customWidth="1"/>
    <col min="35" max="38" width="8.6640625" bestFit="1" customWidth="1"/>
    <col min="39" max="39" width="7.6640625" bestFit="1" customWidth="1"/>
    <col min="40" max="43" width="8.6640625" bestFit="1" customWidth="1"/>
    <col min="44" max="44" width="7.6640625" bestFit="1" customWidth="1"/>
    <col min="45" max="48" width="8.6640625" bestFit="1" customWidth="1"/>
    <col min="49" max="49" width="7.6640625" bestFit="1" customWidth="1"/>
    <col min="50" max="53" width="8.6640625" bestFit="1" customWidth="1"/>
    <col min="54" max="54" width="7.6640625" bestFit="1" customWidth="1"/>
    <col min="55" max="58" width="8.6640625" bestFit="1" customWidth="1"/>
    <col min="59" max="59" width="7.6640625" bestFit="1" customWidth="1"/>
    <col min="60" max="63" width="8.6640625" bestFit="1" customWidth="1"/>
    <col min="64" max="64" width="7.6640625" bestFit="1" customWidth="1"/>
  </cols>
  <sheetData>
    <row r="1" spans="1:64">
      <c r="A1" s="3" t="s">
        <v>335</v>
      </c>
      <c r="B1" s="71" t="s">
        <v>13</v>
      </c>
      <c r="C1" s="3" t="s">
        <v>16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>
      <c r="A2" s="71" t="s">
        <v>2272</v>
      </c>
      <c r="C2" s="66" t="s">
        <v>2225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13">
        <v>402</v>
      </c>
      <c r="AJ2" s="13">
        <f>AI2+(($AR$2-$AI$2)/($AR$1-$AI$1))</f>
        <v>382.68888888888887</v>
      </c>
      <c r="AK2" s="13">
        <f t="shared" ref="AK2:AQ2" si="0">AJ2+(($AR$2-$AI$2)/($AR$1-$AI$1))</f>
        <v>363.37777777777774</v>
      </c>
      <c r="AL2" s="13">
        <f t="shared" si="0"/>
        <v>344.06666666666661</v>
      </c>
      <c r="AM2" s="13">
        <f t="shared" si="0"/>
        <v>324.75555555555547</v>
      </c>
      <c r="AN2" s="13">
        <f t="shared" si="0"/>
        <v>305.44444444444434</v>
      </c>
      <c r="AO2" s="13">
        <f t="shared" si="0"/>
        <v>286.13333333333321</v>
      </c>
      <c r="AP2" s="13">
        <f t="shared" si="0"/>
        <v>266.82222222222208</v>
      </c>
      <c r="AQ2" s="13">
        <f t="shared" si="0"/>
        <v>247.51111111111098</v>
      </c>
      <c r="AR2" s="13">
        <f>D2*(1-0.65)</f>
        <v>228.2</v>
      </c>
      <c r="AS2" s="13">
        <f>AR2+(($BB$2-$AR$2)/($BB$1-$AR$1))</f>
        <v>213.20399999999998</v>
      </c>
      <c r="AT2" s="13">
        <f t="shared" ref="AT2:BA2" si="1">AS2+(($BB$2-$AR$2)/($BB$1-$AR$1))</f>
        <v>198.20799999999997</v>
      </c>
      <c r="AU2" s="13">
        <f t="shared" si="1"/>
        <v>183.21199999999996</v>
      </c>
      <c r="AV2" s="13">
        <f t="shared" si="1"/>
        <v>168.21599999999995</v>
      </c>
      <c r="AW2" s="13">
        <f t="shared" si="1"/>
        <v>153.21999999999994</v>
      </c>
      <c r="AX2" s="13">
        <f t="shared" si="1"/>
        <v>138.22399999999993</v>
      </c>
      <c r="AY2" s="13">
        <f t="shared" si="1"/>
        <v>123.22799999999994</v>
      </c>
      <c r="AZ2" s="13">
        <f t="shared" si="1"/>
        <v>108.23199999999994</v>
      </c>
      <c r="BA2" s="13">
        <f t="shared" si="1"/>
        <v>93.235999999999947</v>
      </c>
      <c r="BB2" s="13">
        <f>D2*(1-0.88)</f>
        <v>78.239999999999995</v>
      </c>
      <c r="BC2" s="13">
        <f>BB2+(($BG$2-$BB$2)/($BG$1-$BB$1))</f>
        <v>62.591999999999999</v>
      </c>
      <c r="BD2" s="13">
        <f t="shared" ref="BD2:BF2" si="2">BC2+(($BG$2-$BB$2)/($BG$1-$BB$1))</f>
        <v>46.944000000000003</v>
      </c>
      <c r="BE2" s="13">
        <f t="shared" si="2"/>
        <v>31.296000000000003</v>
      </c>
      <c r="BF2" s="13">
        <f t="shared" si="2"/>
        <v>15.648000000000003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</row>
    <row r="3" spans="1:64">
      <c r="A3" s="71" t="s">
        <v>2273</v>
      </c>
      <c r="C3" s="66" t="s">
        <v>2226</v>
      </c>
      <c r="N3" s="13">
        <v>25.457395999999999</v>
      </c>
      <c r="O3" s="13">
        <v>26.24672</v>
      </c>
      <c r="P3" s="13">
        <v>26.186828999999999</v>
      </c>
      <c r="Q3" s="13">
        <v>27.406454</v>
      </c>
      <c r="R3" s="13">
        <v>27.395482999999999</v>
      </c>
      <c r="S3" s="13">
        <v>26.652640999999999</v>
      </c>
      <c r="T3" s="13">
        <v>27.594726999999999</v>
      </c>
      <c r="U3" s="13">
        <v>28.068587999999998</v>
      </c>
      <c r="V3" s="13">
        <v>26.880773999999999</v>
      </c>
      <c r="W3" s="13">
        <v>39.993020000000001</v>
      </c>
      <c r="X3" s="13">
        <v>44.244926</v>
      </c>
      <c r="Y3" s="13">
        <v>40.898826999999997</v>
      </c>
      <c r="Z3" s="13">
        <v>34.525709999999997</v>
      </c>
      <c r="AA3" s="13">
        <v>35.454371999999999</v>
      </c>
      <c r="AB3" s="13">
        <v>35.008133000000001</v>
      </c>
      <c r="AC3" s="13">
        <v>34.807037000000001</v>
      </c>
      <c r="AD3" s="13">
        <v>34.297835999999997</v>
      </c>
      <c r="AE3" s="13">
        <v>34.336894999999998</v>
      </c>
      <c r="AF3" s="13">
        <v>34.272423000000003</v>
      </c>
      <c r="AG3" s="13">
        <v>34.326298000000001</v>
      </c>
      <c r="AH3" s="13">
        <v>30.804749999999999</v>
      </c>
      <c r="AI3" s="13">
        <v>25.080722999999999</v>
      </c>
      <c r="AJ3" s="13">
        <f>AI3+(($BG$3-$AI$3)/($BG$1-$AI$1))</f>
        <v>24.035692874999999</v>
      </c>
      <c r="AK3" s="13">
        <f t="shared" ref="AK3:BF3" si="3">AJ3+(($BG$3-$AI$3)/($BG$1-$AI$1))</f>
        <v>22.990662749999998</v>
      </c>
      <c r="AL3" s="13">
        <f t="shared" si="3"/>
        <v>21.945632624999998</v>
      </c>
      <c r="AM3" s="13">
        <f t="shared" si="3"/>
        <v>20.900602499999998</v>
      </c>
      <c r="AN3" s="13">
        <f t="shared" si="3"/>
        <v>19.855572374999998</v>
      </c>
      <c r="AO3" s="13">
        <f t="shared" si="3"/>
        <v>18.810542249999997</v>
      </c>
      <c r="AP3" s="13">
        <f t="shared" si="3"/>
        <v>17.765512124999997</v>
      </c>
      <c r="AQ3" s="13">
        <f t="shared" si="3"/>
        <v>16.720481999999997</v>
      </c>
      <c r="AR3" s="13">
        <f t="shared" si="3"/>
        <v>15.675451874999997</v>
      </c>
      <c r="AS3" s="13">
        <f t="shared" si="3"/>
        <v>14.630421749999996</v>
      </c>
      <c r="AT3" s="13">
        <f t="shared" si="3"/>
        <v>13.585391624999996</v>
      </c>
      <c r="AU3" s="13">
        <f t="shared" si="3"/>
        <v>12.540361499999996</v>
      </c>
      <c r="AV3" s="13">
        <f t="shared" si="3"/>
        <v>11.495331374999996</v>
      </c>
      <c r="AW3" s="13">
        <f t="shared" si="3"/>
        <v>10.450301249999995</v>
      </c>
      <c r="AX3" s="13">
        <f t="shared" si="3"/>
        <v>9.4052711249999952</v>
      </c>
      <c r="AY3" s="13">
        <f t="shared" si="3"/>
        <v>8.3602409999999949</v>
      </c>
      <c r="AZ3" s="13">
        <f t="shared" si="3"/>
        <v>7.3152108749999947</v>
      </c>
      <c r="BA3" s="13">
        <f t="shared" si="3"/>
        <v>6.2701807499999944</v>
      </c>
      <c r="BB3" s="13">
        <f t="shared" si="3"/>
        <v>5.2251506249999942</v>
      </c>
      <c r="BC3" s="13">
        <f t="shared" si="3"/>
        <v>4.1801204999999939</v>
      </c>
      <c r="BD3" s="13">
        <f t="shared" si="3"/>
        <v>3.1350903749999937</v>
      </c>
      <c r="BE3" s="13">
        <f t="shared" si="3"/>
        <v>2.0900602499999934</v>
      </c>
      <c r="BF3" s="13">
        <f t="shared" si="3"/>
        <v>1.0450301249999934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</row>
    <row r="4" spans="1:64">
      <c r="A4" s="71" t="s">
        <v>2276</v>
      </c>
      <c r="B4">
        <v>96.77</v>
      </c>
      <c r="C4" s="71" t="s">
        <v>2278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>
      <c r="A5" s="71" t="s">
        <v>2277</v>
      </c>
      <c r="B5">
        <f>B4*B21/1000</f>
        <v>11.612399999999999</v>
      </c>
      <c r="C5" s="71" t="s">
        <v>2278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>
      <c r="A6" s="71" t="s">
        <v>2259</v>
      </c>
      <c r="C6" s="71" t="s">
        <v>2278</v>
      </c>
      <c r="D6" s="3"/>
      <c r="AH6" s="7">
        <v>73.48</v>
      </c>
      <c r="AI6" s="10">
        <f t="shared" ref="AI6:BK6" si="4">AH6+($BL6-$AH6)/($AI$1-$E$1)</f>
        <v>71.616333333333344</v>
      </c>
      <c r="AJ6" s="10">
        <f t="shared" si="4"/>
        <v>69.752666666666684</v>
      </c>
      <c r="AK6" s="10">
        <f t="shared" si="4"/>
        <v>67.889000000000024</v>
      </c>
      <c r="AL6" s="10">
        <f t="shared" si="4"/>
        <v>66.025333333333364</v>
      </c>
      <c r="AM6" s="10">
        <f t="shared" si="4"/>
        <v>64.161666666666704</v>
      </c>
      <c r="AN6" s="10">
        <f t="shared" si="4"/>
        <v>62.298000000000037</v>
      </c>
      <c r="AO6" s="10">
        <f t="shared" si="4"/>
        <v>60.43433333333337</v>
      </c>
      <c r="AP6" s="10">
        <f t="shared" si="4"/>
        <v>58.570666666666703</v>
      </c>
      <c r="AQ6" s="10">
        <f t="shared" si="4"/>
        <v>56.707000000000036</v>
      </c>
      <c r="AR6" s="10">
        <f t="shared" si="4"/>
        <v>54.843333333333369</v>
      </c>
      <c r="AS6" s="10">
        <f t="shared" si="4"/>
        <v>52.979666666666702</v>
      </c>
      <c r="AT6" s="10">
        <f t="shared" si="4"/>
        <v>51.116000000000035</v>
      </c>
      <c r="AU6" s="10">
        <f t="shared" si="4"/>
        <v>49.252333333333368</v>
      </c>
      <c r="AV6" s="10">
        <f t="shared" si="4"/>
        <v>47.388666666666701</v>
      </c>
      <c r="AW6" s="10">
        <f t="shared" si="4"/>
        <v>45.525000000000034</v>
      </c>
      <c r="AX6" s="10">
        <f t="shared" si="4"/>
        <v>43.661333333333367</v>
      </c>
      <c r="AY6" s="10">
        <f t="shared" si="4"/>
        <v>41.7976666666667</v>
      </c>
      <c r="AZ6" s="10">
        <f t="shared" si="4"/>
        <v>39.934000000000033</v>
      </c>
      <c r="BA6" s="10">
        <f t="shared" si="4"/>
        <v>38.070333333333366</v>
      </c>
      <c r="BB6" s="10">
        <f t="shared" si="4"/>
        <v>36.206666666666699</v>
      </c>
      <c r="BC6" s="10">
        <f t="shared" si="4"/>
        <v>34.343000000000032</v>
      </c>
      <c r="BD6" s="10">
        <f t="shared" si="4"/>
        <v>32.479333333333365</v>
      </c>
      <c r="BE6" s="10">
        <f t="shared" si="4"/>
        <v>30.615666666666698</v>
      </c>
      <c r="BF6" s="10">
        <f t="shared" si="4"/>
        <v>28.752000000000031</v>
      </c>
      <c r="BG6" s="10">
        <f t="shared" si="4"/>
        <v>26.888333333333364</v>
      </c>
      <c r="BH6" s="10">
        <f t="shared" si="4"/>
        <v>25.024666666666697</v>
      </c>
      <c r="BI6" s="10">
        <f t="shared" si="4"/>
        <v>23.16100000000003</v>
      </c>
      <c r="BJ6" s="10">
        <f t="shared" si="4"/>
        <v>21.297333333333363</v>
      </c>
      <c r="BK6" s="10">
        <f t="shared" si="4"/>
        <v>19.433666666666696</v>
      </c>
      <c r="BL6" s="10">
        <v>17.57</v>
      </c>
    </row>
    <row r="7" spans="1:64">
      <c r="A7" s="71" t="s">
        <v>2260</v>
      </c>
      <c r="C7" s="71" t="s">
        <v>2278</v>
      </c>
      <c r="D7" s="3"/>
      <c r="AH7" s="7">
        <f>AH6*$B$21/1000</f>
        <v>8.8176000000000005</v>
      </c>
      <c r="AI7" s="7">
        <f t="shared" ref="AI7:BL7" si="5">AI6*$B$21/1000</f>
        <v>8.5939600000000009</v>
      </c>
      <c r="AJ7" s="7">
        <f t="shared" si="5"/>
        <v>8.3703200000000013</v>
      </c>
      <c r="AK7" s="7">
        <f t="shared" si="5"/>
        <v>8.1466800000000035</v>
      </c>
      <c r="AL7" s="7">
        <f t="shared" si="5"/>
        <v>7.9230400000000039</v>
      </c>
      <c r="AM7" s="7">
        <f t="shared" si="5"/>
        <v>7.6994000000000042</v>
      </c>
      <c r="AN7" s="7">
        <f t="shared" si="5"/>
        <v>7.4757600000000046</v>
      </c>
      <c r="AO7" s="7">
        <f t="shared" si="5"/>
        <v>7.2521200000000041</v>
      </c>
      <c r="AP7" s="7">
        <f t="shared" si="5"/>
        <v>7.0284800000000045</v>
      </c>
      <c r="AQ7" s="7">
        <f t="shared" si="5"/>
        <v>6.8048400000000049</v>
      </c>
      <c r="AR7" s="7">
        <f t="shared" si="5"/>
        <v>6.5812000000000044</v>
      </c>
      <c r="AS7" s="7">
        <f t="shared" si="5"/>
        <v>6.3575600000000039</v>
      </c>
      <c r="AT7" s="7">
        <f t="shared" si="5"/>
        <v>6.1339200000000043</v>
      </c>
      <c r="AU7" s="7">
        <f t="shared" si="5"/>
        <v>5.9102800000000046</v>
      </c>
      <c r="AV7" s="7">
        <f t="shared" si="5"/>
        <v>5.6866400000000041</v>
      </c>
      <c r="AW7" s="7">
        <f t="shared" si="5"/>
        <v>5.4630000000000036</v>
      </c>
      <c r="AX7" s="7">
        <f t="shared" si="5"/>
        <v>5.239360000000004</v>
      </c>
      <c r="AY7" s="7">
        <f t="shared" si="5"/>
        <v>5.0157200000000035</v>
      </c>
      <c r="AZ7" s="7">
        <f t="shared" si="5"/>
        <v>4.7920800000000039</v>
      </c>
      <c r="BA7" s="7">
        <f t="shared" si="5"/>
        <v>4.5684400000000043</v>
      </c>
      <c r="BB7" s="7">
        <f t="shared" si="5"/>
        <v>4.3448000000000038</v>
      </c>
      <c r="BC7" s="7">
        <f t="shared" si="5"/>
        <v>4.1211600000000033</v>
      </c>
      <c r="BD7" s="7">
        <f t="shared" si="5"/>
        <v>3.8975200000000036</v>
      </c>
      <c r="BE7" s="7">
        <f t="shared" si="5"/>
        <v>3.6738800000000036</v>
      </c>
      <c r="BF7" s="7">
        <f t="shared" si="5"/>
        <v>3.450240000000004</v>
      </c>
      <c r="BG7" s="7">
        <f t="shared" si="5"/>
        <v>3.2266000000000035</v>
      </c>
      <c r="BH7" s="7">
        <f t="shared" si="5"/>
        <v>3.0029600000000038</v>
      </c>
      <c r="BI7" s="7">
        <f t="shared" si="5"/>
        <v>2.7793200000000033</v>
      </c>
      <c r="BJ7" s="7">
        <f t="shared" si="5"/>
        <v>2.5556800000000033</v>
      </c>
      <c r="BK7" s="7">
        <f t="shared" si="5"/>
        <v>2.3320400000000037</v>
      </c>
      <c r="BL7" s="7">
        <f t="shared" si="5"/>
        <v>2.1084000000000001</v>
      </c>
    </row>
    <row r="8" spans="1:64">
      <c r="A8" s="71" t="s">
        <v>2279</v>
      </c>
      <c r="C8" s="71"/>
      <c r="D8" s="3"/>
      <c r="AH8" s="7">
        <f>$B$5-AH7</f>
        <v>2.7947999999999986</v>
      </c>
      <c r="AI8" s="7">
        <f t="shared" ref="AI8:BL8" si="6">$B$5-AI7</f>
        <v>3.0184399999999982</v>
      </c>
      <c r="AJ8" s="7">
        <f t="shared" si="6"/>
        <v>3.2420799999999979</v>
      </c>
      <c r="AK8" s="7">
        <f t="shared" si="6"/>
        <v>3.4657199999999957</v>
      </c>
      <c r="AL8" s="7">
        <f t="shared" si="6"/>
        <v>3.6893599999999953</v>
      </c>
      <c r="AM8" s="7">
        <f t="shared" si="6"/>
        <v>3.9129999999999949</v>
      </c>
      <c r="AN8" s="7">
        <f t="shared" si="6"/>
        <v>4.1366399999999945</v>
      </c>
      <c r="AO8" s="7">
        <f t="shared" si="6"/>
        <v>4.360279999999995</v>
      </c>
      <c r="AP8" s="7">
        <f t="shared" si="6"/>
        <v>4.5839199999999947</v>
      </c>
      <c r="AQ8" s="7">
        <f t="shared" si="6"/>
        <v>4.8075599999999943</v>
      </c>
      <c r="AR8" s="7">
        <f t="shared" si="6"/>
        <v>5.0311999999999948</v>
      </c>
      <c r="AS8" s="7">
        <f t="shared" si="6"/>
        <v>5.2548399999999953</v>
      </c>
      <c r="AT8" s="7">
        <f t="shared" si="6"/>
        <v>5.4784799999999949</v>
      </c>
      <c r="AU8" s="7">
        <f t="shared" si="6"/>
        <v>5.7021199999999945</v>
      </c>
      <c r="AV8" s="7">
        <f t="shared" si="6"/>
        <v>5.925759999999995</v>
      </c>
      <c r="AW8" s="7">
        <f t="shared" si="6"/>
        <v>6.1493999999999955</v>
      </c>
      <c r="AX8" s="7">
        <f t="shared" si="6"/>
        <v>6.3730399999999952</v>
      </c>
      <c r="AY8" s="7">
        <f t="shared" si="6"/>
        <v>6.5966799999999957</v>
      </c>
      <c r="AZ8" s="7">
        <f t="shared" si="6"/>
        <v>6.8203199999999953</v>
      </c>
      <c r="BA8" s="7">
        <f t="shared" si="6"/>
        <v>7.0439599999999949</v>
      </c>
      <c r="BB8" s="7">
        <f t="shared" si="6"/>
        <v>7.2675999999999954</v>
      </c>
      <c r="BC8" s="7">
        <f t="shared" si="6"/>
        <v>7.4912399999999959</v>
      </c>
      <c r="BD8" s="7">
        <f t="shared" si="6"/>
        <v>7.7148799999999955</v>
      </c>
      <c r="BE8" s="7">
        <f t="shared" si="6"/>
        <v>7.9385199999999951</v>
      </c>
      <c r="BF8" s="7">
        <f t="shared" si="6"/>
        <v>8.1621599999999948</v>
      </c>
      <c r="BG8" s="7">
        <f t="shared" si="6"/>
        <v>8.3857999999999961</v>
      </c>
      <c r="BH8" s="7">
        <f t="shared" si="6"/>
        <v>8.6094399999999958</v>
      </c>
      <c r="BI8" s="7">
        <f t="shared" si="6"/>
        <v>8.8330799999999954</v>
      </c>
      <c r="BJ8" s="7">
        <f t="shared" si="6"/>
        <v>9.056719999999995</v>
      </c>
      <c r="BK8" s="7">
        <f t="shared" si="6"/>
        <v>9.2803599999999946</v>
      </c>
      <c r="BL8" s="7">
        <f t="shared" si="6"/>
        <v>9.5039999999999996</v>
      </c>
    </row>
    <row r="9" spans="1:64">
      <c r="A9" s="71" t="s">
        <v>2280</v>
      </c>
      <c r="C9" s="71"/>
      <c r="D9" s="3"/>
      <c r="AH9" s="9">
        <f>AH8/$B$5</f>
        <v>0.24067376252970951</v>
      </c>
      <c r="AI9" s="9">
        <f t="shared" ref="AI9:BL9" si="7">AI8/$B$5</f>
        <v>0.2599324859632805</v>
      </c>
      <c r="AJ9" s="9">
        <f t="shared" si="7"/>
        <v>0.27919120939685149</v>
      </c>
      <c r="AK9" s="9">
        <f t="shared" si="7"/>
        <v>0.29844993283042232</v>
      </c>
      <c r="AL9" s="9">
        <f t="shared" si="7"/>
        <v>0.31770865626399331</v>
      </c>
      <c r="AM9" s="9">
        <f t="shared" si="7"/>
        <v>0.33696737969756424</v>
      </c>
      <c r="AN9" s="9">
        <f t="shared" si="7"/>
        <v>0.35622610313113523</v>
      </c>
      <c r="AO9" s="9">
        <f t="shared" si="7"/>
        <v>0.37548482656470628</v>
      </c>
      <c r="AP9" s="9">
        <f t="shared" si="7"/>
        <v>0.39474354999827727</v>
      </c>
      <c r="AQ9" s="9">
        <f t="shared" si="7"/>
        <v>0.41400227343184826</v>
      </c>
      <c r="AR9" s="9">
        <f t="shared" si="7"/>
        <v>0.4332609968654193</v>
      </c>
      <c r="AS9" s="9">
        <f t="shared" si="7"/>
        <v>0.45251972029899035</v>
      </c>
      <c r="AT9" s="9">
        <f t="shared" si="7"/>
        <v>0.47177844373256134</v>
      </c>
      <c r="AU9" s="9">
        <f t="shared" si="7"/>
        <v>0.49103716716613233</v>
      </c>
      <c r="AV9" s="9">
        <f t="shared" si="7"/>
        <v>0.51029589059970337</v>
      </c>
      <c r="AW9" s="9">
        <f t="shared" si="7"/>
        <v>0.52955461403327442</v>
      </c>
      <c r="AX9" s="9">
        <f t="shared" si="7"/>
        <v>0.54881333746684535</v>
      </c>
      <c r="AY9" s="9">
        <f t="shared" si="7"/>
        <v>0.56807206090041651</v>
      </c>
      <c r="AZ9" s="9">
        <f t="shared" si="7"/>
        <v>0.58733078433398744</v>
      </c>
      <c r="BA9" s="9">
        <f t="shared" si="7"/>
        <v>0.60658950776755838</v>
      </c>
      <c r="BB9" s="9">
        <f t="shared" si="7"/>
        <v>0.62584823120112942</v>
      </c>
      <c r="BC9" s="9">
        <f t="shared" si="7"/>
        <v>0.64510695463470058</v>
      </c>
      <c r="BD9" s="9">
        <f t="shared" si="7"/>
        <v>0.66436567806827151</v>
      </c>
      <c r="BE9" s="9">
        <f t="shared" si="7"/>
        <v>0.68362440150184245</v>
      </c>
      <c r="BF9" s="9">
        <f t="shared" si="7"/>
        <v>0.70288312493541349</v>
      </c>
      <c r="BG9" s="9">
        <f t="shared" si="7"/>
        <v>0.72214184836898465</v>
      </c>
      <c r="BH9" s="9">
        <f t="shared" si="7"/>
        <v>0.74140057180255559</v>
      </c>
      <c r="BI9" s="9">
        <f t="shared" si="7"/>
        <v>0.76065929523612652</v>
      </c>
      <c r="BJ9" s="9">
        <f t="shared" si="7"/>
        <v>0.77991801866969757</v>
      </c>
      <c r="BK9" s="9">
        <f t="shared" si="7"/>
        <v>0.7991767421032685</v>
      </c>
      <c r="BL9" s="9">
        <f t="shared" si="7"/>
        <v>0.81843546553683999</v>
      </c>
    </row>
    <row r="10" spans="1:64">
      <c r="A10" s="3" t="s">
        <v>55</v>
      </c>
    </row>
    <row r="11" spans="1:64">
      <c r="A11" t="s">
        <v>82</v>
      </c>
      <c r="B11">
        <v>13.1</v>
      </c>
    </row>
    <row r="12" spans="1:64">
      <c r="A12" s="31" t="s">
        <v>87</v>
      </c>
      <c r="B12">
        <v>33.33</v>
      </c>
    </row>
    <row r="13" spans="1:64">
      <c r="A13" s="71" t="s">
        <v>2261</v>
      </c>
      <c r="B13">
        <v>86</v>
      </c>
    </row>
    <row r="14" spans="1:64">
      <c r="A14" s="71" t="s">
        <v>2270</v>
      </c>
      <c r="B14">
        <v>30</v>
      </c>
      <c r="C14" s="71" t="s">
        <v>2269</v>
      </c>
    </row>
    <row r="15" spans="1:64">
      <c r="A15" s="71" t="s">
        <v>2271</v>
      </c>
      <c r="B15">
        <v>56</v>
      </c>
    </row>
    <row r="16" spans="1:64">
      <c r="A16" s="70" t="s">
        <v>2262</v>
      </c>
      <c r="B16">
        <v>0.28599999999999998</v>
      </c>
    </row>
    <row r="17" spans="1:3">
      <c r="A17" s="70" t="s">
        <v>2263</v>
      </c>
      <c r="B17">
        <f>B16*B23</f>
        <v>0.24220183486238531</v>
      </c>
    </row>
    <row r="18" spans="1:3">
      <c r="A18" s="70" t="s">
        <v>2264</v>
      </c>
      <c r="B18">
        <f>1/B16</f>
        <v>3.4965034965034967</v>
      </c>
    </row>
    <row r="19" spans="1:3">
      <c r="A19" s="31" t="s">
        <v>89</v>
      </c>
      <c r="B19">
        <f>B18/4</f>
        <v>0.87412587412587417</v>
      </c>
    </row>
    <row r="20" spans="1:3">
      <c r="A20" s="70" t="s">
        <v>2265</v>
      </c>
      <c r="B20">
        <v>141.69999999999999</v>
      </c>
    </row>
    <row r="21" spans="1:3">
      <c r="A21" s="70" t="s">
        <v>2266</v>
      </c>
      <c r="B21">
        <v>120</v>
      </c>
    </row>
    <row r="22" spans="1:3">
      <c r="A22" s="70" t="s">
        <v>2267</v>
      </c>
      <c r="B22">
        <f>1/B17</f>
        <v>4.1287878787878789</v>
      </c>
    </row>
    <row r="23" spans="1:3">
      <c r="A23" s="31" t="s">
        <v>81</v>
      </c>
      <c r="B23">
        <f>B21/B20</f>
        <v>0.84685956245589278</v>
      </c>
    </row>
    <row r="24" spans="1:3">
      <c r="A24" s="31" t="s">
        <v>88</v>
      </c>
      <c r="B24">
        <f>B22/4</f>
        <v>1.0321969696969697</v>
      </c>
    </row>
    <row r="25" spans="1:3">
      <c r="A25" s="31" t="s">
        <v>83</v>
      </c>
      <c r="B25">
        <v>44.01</v>
      </c>
      <c r="C25" s="31" t="s">
        <v>85</v>
      </c>
    </row>
    <row r="26" spans="1:3">
      <c r="A26" s="31" t="s">
        <v>84</v>
      </c>
      <c r="B26">
        <v>16.04</v>
      </c>
    </row>
    <row r="27" spans="1:3">
      <c r="A27" s="3" t="s">
        <v>34</v>
      </c>
    </row>
    <row r="28" spans="1:3">
      <c r="A28" s="31" t="s">
        <v>94</v>
      </c>
      <c r="B28" s="11">
        <v>2E-3</v>
      </c>
      <c r="C28" s="31" t="s">
        <v>70</v>
      </c>
    </row>
    <row r="29" spans="1:3">
      <c r="A29" s="31" t="s">
        <v>95</v>
      </c>
      <c r="B29" s="11">
        <v>1.4999999999999999E-2</v>
      </c>
      <c r="C29" s="31" t="s">
        <v>70</v>
      </c>
    </row>
    <row r="30" spans="1:3">
      <c r="A30" s="31" t="s">
        <v>96</v>
      </c>
      <c r="B30" s="11">
        <v>0.08</v>
      </c>
      <c r="C30" s="31" t="s">
        <v>70</v>
      </c>
    </row>
    <row r="31" spans="1:3">
      <c r="A31" s="31" t="s">
        <v>97</v>
      </c>
      <c r="B31">
        <f>B42*B28*$B$13</f>
        <v>5.4696000000000007</v>
      </c>
    </row>
    <row r="32" spans="1:3">
      <c r="A32" s="31" t="s">
        <v>98</v>
      </c>
      <c r="B32">
        <f>B42*B29*$B$13</f>
        <v>41.021999999999998</v>
      </c>
    </row>
    <row r="33" spans="1:3">
      <c r="A33" s="31" t="s">
        <v>99</v>
      </c>
      <c r="B33">
        <f>B42*B30*$B$13</f>
        <v>218.78399999999999</v>
      </c>
    </row>
    <row r="34" spans="1:3">
      <c r="A34" s="31" t="s">
        <v>103</v>
      </c>
      <c r="B34" s="11">
        <v>7.4999999999999997E-2</v>
      </c>
      <c r="C34" s="31" t="s">
        <v>85</v>
      </c>
    </row>
    <row r="35" spans="1:3">
      <c r="A35" s="31" t="s">
        <v>104</v>
      </c>
      <c r="C35" s="31"/>
    </row>
    <row r="36" spans="1:3">
      <c r="A36" s="3" t="s">
        <v>2268</v>
      </c>
    </row>
    <row r="37" spans="1:3">
      <c r="A37" s="31" t="s">
        <v>92</v>
      </c>
      <c r="B37">
        <v>45.4</v>
      </c>
    </row>
    <row r="38" spans="1:3">
      <c r="A38" s="31" t="s">
        <v>93</v>
      </c>
      <c r="B38">
        <v>41.9</v>
      </c>
    </row>
    <row r="39" spans="1:3">
      <c r="A39" s="69" t="s">
        <v>2257</v>
      </c>
      <c r="B39" s="11">
        <v>0.65</v>
      </c>
    </row>
    <row r="40" spans="1:3">
      <c r="A40" s="69" t="s">
        <v>2258</v>
      </c>
      <c r="B40" s="11">
        <v>0.9</v>
      </c>
    </row>
    <row r="41" spans="1:3">
      <c r="A41" s="32" t="s">
        <v>90</v>
      </c>
      <c r="B41" s="33">
        <v>75</v>
      </c>
    </row>
    <row r="42" spans="1:3">
      <c r="A42" s="31" t="s">
        <v>91</v>
      </c>
      <c r="B42">
        <v>31.8</v>
      </c>
    </row>
    <row r="43" spans="1:3">
      <c r="A43" s="31" t="s">
        <v>100</v>
      </c>
      <c r="B43" s="13">
        <v>0.55000000000000004</v>
      </c>
    </row>
    <row r="44" spans="1:3">
      <c r="A44" s="31" t="s">
        <v>101</v>
      </c>
      <c r="B44" s="13">
        <v>0.8</v>
      </c>
    </row>
    <row r="45" spans="1:3">
      <c r="A45" s="31" t="s">
        <v>102</v>
      </c>
      <c r="B45" s="13">
        <v>0.95</v>
      </c>
    </row>
    <row r="46" spans="1:3">
      <c r="A46" s="3" t="s">
        <v>74</v>
      </c>
    </row>
    <row r="47" spans="1:3">
      <c r="A47" s="71" t="s">
        <v>86</v>
      </c>
      <c r="B47">
        <v>0.18140000000000001</v>
      </c>
    </row>
    <row r="48" spans="1:3">
      <c r="A48" s="3" t="s">
        <v>72</v>
      </c>
    </row>
    <row r="49" spans="1:34">
      <c r="A49" s="30" t="s">
        <v>68</v>
      </c>
      <c r="B49">
        <v>9</v>
      </c>
      <c r="C49" s="30" t="s">
        <v>70</v>
      </c>
      <c r="AH49" s="30"/>
    </row>
    <row r="50" spans="1:34">
      <c r="A50" s="3" t="s">
        <v>2229</v>
      </c>
      <c r="B50" s="3" t="s">
        <v>2238</v>
      </c>
      <c r="C50" s="66" t="s">
        <v>16</v>
      </c>
    </row>
    <row r="51" spans="1:34">
      <c r="A51" s="66" t="s">
        <v>2235</v>
      </c>
      <c r="B51" s="11">
        <v>9.1999999999999998E-2</v>
      </c>
      <c r="C51" s="66" t="s">
        <v>2239</v>
      </c>
    </row>
    <row r="52" spans="1:34">
      <c r="A52" s="66" t="s">
        <v>2234</v>
      </c>
      <c r="B52" s="11">
        <v>5.1999999999999998E-3</v>
      </c>
      <c r="C52" s="66" t="s">
        <v>2239</v>
      </c>
    </row>
    <row r="53" spans="1:34">
      <c r="A53" s="66" t="s">
        <v>2236</v>
      </c>
      <c r="B53" s="11">
        <v>5.0000000000000001E-3</v>
      </c>
      <c r="C53" s="66" t="s">
        <v>2239</v>
      </c>
    </row>
    <row r="54" spans="1:34">
      <c r="A54" s="66" t="s">
        <v>2237</v>
      </c>
      <c r="B54" s="11">
        <v>4.7999999999999996E-3</v>
      </c>
      <c r="C54" s="66" t="s">
        <v>2239</v>
      </c>
    </row>
    <row r="55" spans="1:34">
      <c r="A55" s="3" t="s">
        <v>2095</v>
      </c>
    </row>
    <row r="56" spans="1:34">
      <c r="A56" s="56" t="s">
        <v>2096</v>
      </c>
    </row>
    <row r="57" spans="1:34">
      <c r="A57" s="63" t="s">
        <v>2106</v>
      </c>
      <c r="B57">
        <v>190</v>
      </c>
      <c r="C57" s="56" t="s">
        <v>2108</v>
      </c>
    </row>
    <row r="58" spans="1:34">
      <c r="A58" s="63" t="s">
        <v>2198</v>
      </c>
      <c r="B58">
        <f>(B57+B59)/2</f>
        <v>260</v>
      </c>
      <c r="C58" s="56" t="s">
        <v>2108</v>
      </c>
    </row>
    <row r="59" spans="1:34">
      <c r="A59" s="63" t="s">
        <v>2107</v>
      </c>
      <c r="B59">
        <v>330</v>
      </c>
      <c r="C59" s="56" t="s">
        <v>2108</v>
      </c>
    </row>
    <row r="60" spans="1:34">
      <c r="A60" s="63" t="s">
        <v>2109</v>
      </c>
      <c r="B60">
        <v>5000</v>
      </c>
      <c r="C60" s="56" t="s">
        <v>2108</v>
      </c>
    </row>
    <row r="61" spans="1:34">
      <c r="A61" s="63" t="s">
        <v>2199</v>
      </c>
      <c r="B61">
        <f>B60/8760</f>
        <v>0.57077625570776258</v>
      </c>
      <c r="C61" s="56" t="s">
        <v>2108</v>
      </c>
    </row>
    <row r="62" spans="1:34">
      <c r="A62" s="63" t="s">
        <v>2212</v>
      </c>
      <c r="B62">
        <v>13</v>
      </c>
      <c r="C62" s="56"/>
    </row>
    <row r="63" spans="1:34">
      <c r="A63" s="63" t="s">
        <v>2213</v>
      </c>
      <c r="B63">
        <f>B62*1000000/B15*8760</f>
        <v>2033571428.5714285</v>
      </c>
      <c r="C63" s="56"/>
    </row>
    <row r="64" spans="1:34">
      <c r="A64" s="63" t="s">
        <v>2189</v>
      </c>
      <c r="B64" s="11">
        <v>0.75</v>
      </c>
    </row>
  </sheetData>
  <phoneticPr fontId="2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theme="9" tint="0.39997558519241921"/>
  </sheetPr>
  <dimension ref="A1:AF1661"/>
  <sheetViews>
    <sheetView zoomScale="110" zoomScaleNormal="110" workbookViewId="0">
      <pane ySplit="1" topLeftCell="A2" activePane="bottomLeft" state="frozen"/>
      <selection pane="bottomLeft" activeCell="P1688" sqref="P1688"/>
    </sheetView>
  </sheetViews>
  <sheetFormatPr baseColWidth="10" defaultRowHeight="16"/>
  <cols>
    <col min="1" max="1" width="34.33203125" customWidth="1"/>
  </cols>
  <sheetData>
    <row r="1" spans="1:32" s="3" customFormat="1">
      <c r="A1" s="53" t="s">
        <v>335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336</v>
      </c>
      <c r="B2" s="49">
        <v>7.0834240608394641</v>
      </c>
      <c r="C2" s="49">
        <v>6.8912975416117224</v>
      </c>
      <c r="D2" s="49">
        <v>6.7155426218736318</v>
      </c>
      <c r="E2" s="49">
        <v>6.5525603805179955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5.1433428196147135</v>
      </c>
      <c r="R2" s="49">
        <v>5.0611379903595175</v>
      </c>
      <c r="S2" s="49">
        <v>4.9809199408382092</v>
      </c>
      <c r="T2" s="49">
        <v>4.9065511104000015</v>
      </c>
      <c r="U2" s="49">
        <v>4.8318268742906723</v>
      </c>
      <c r="V2" s="49">
        <v>4.7571893891656236</v>
      </c>
      <c r="W2" s="49">
        <v>4.6913803961844724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337</v>
      </c>
      <c r="B3" s="49">
        <v>11.47010929823735</v>
      </c>
      <c r="C3" s="49">
        <v>11.104346285863922</v>
      </c>
      <c r="D3" s="49">
        <v>10.787404224929713</v>
      </c>
      <c r="E3" s="49">
        <v>10.505313690221408</v>
      </c>
      <c r="F3" s="49">
        <v>10.249265419903264</v>
      </c>
      <c r="G3" s="49">
        <v>10.013359166015267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7.2482238814350355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6.5002668836028334</v>
      </c>
      <c r="AD3" s="49">
        <v>6.3982483427423205</v>
      </c>
      <c r="AE3" s="49">
        <v>6.3006661168562204</v>
      </c>
      <c r="AF3" s="50">
        <v>6.2070509751522023</v>
      </c>
    </row>
    <row r="4" spans="1:32" hidden="1">
      <c r="A4" s="49" t="s">
        <v>338</v>
      </c>
      <c r="B4" s="49">
        <v>15.518520208091516</v>
      </c>
      <c r="C4" s="49">
        <v>15.02641912406256</v>
      </c>
      <c r="D4" s="49">
        <v>14.603390952749514</v>
      </c>
      <c r="E4" s="49">
        <v>14.229709249009325</v>
      </c>
      <c r="F4" s="49">
        <v>13.892936671665243</v>
      </c>
      <c r="G4" s="49">
        <v>13.584744824775871</v>
      </c>
      <c r="H4" s="49">
        <v>13.299293141070651</v>
      </c>
      <c r="I4" s="49">
        <v>13.032333001093846</v>
      </c>
      <c r="J4" s="49">
        <v>12.780680446366315</v>
      </c>
      <c r="K4" s="49">
        <v>12.541889716146688</v>
      </c>
      <c r="L4" s="49">
        <v>12.314042526227016</v>
      </c>
      <c r="M4" s="49">
        <v>11.986832819208972</v>
      </c>
      <c r="N4" s="49">
        <v>11.701605416913283</v>
      </c>
      <c r="O4" s="49">
        <v>11.443833073189623</v>
      </c>
      <c r="P4" s="49">
        <v>11.207493603718886</v>
      </c>
      <c r="Q4" s="49">
        <v>10.988872203057566</v>
      </c>
      <c r="R4" s="49">
        <v>10.78675893800367</v>
      </c>
      <c r="S4" s="49">
        <v>10.595031671105186</v>
      </c>
      <c r="T4" s="49">
        <v>10.414194056645607</v>
      </c>
      <c r="U4" s="49">
        <v>10.245053824466094</v>
      </c>
      <c r="V4" s="49">
        <v>10.079761535811977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339</v>
      </c>
      <c r="B5" s="49">
        <v>3.9901830264090297</v>
      </c>
      <c r="C5" s="49">
        <v>3.815470182045432</v>
      </c>
      <c r="D5" s="49">
        <v>3.6593746076845588</v>
      </c>
      <c r="E5" s="49">
        <v>3.5166706501269496</v>
      </c>
      <c r="F5" s="49">
        <v>3.3840289524460418</v>
      </c>
      <c r="G5" s="49">
        <v>3.259207391256937</v>
      </c>
      <c r="H5" s="49">
        <v>3.1406293666822647</v>
      </c>
      <c r="I5" s="49">
        <v>3.0271471587695089</v>
      </c>
      <c r="J5" s="49">
        <v>2.917901147973847</v>
      </c>
      <c r="K5" s="49">
        <v>2.8122319947400047</v>
      </c>
      <c r="L5" s="49">
        <v>2.7096236555443909</v>
      </c>
      <c r="M5" s="49">
        <v>2.6439102551408529</v>
      </c>
      <c r="N5" s="49">
        <v>2.5824741921936436</v>
      </c>
      <c r="O5" s="49">
        <v>2.5239663335224494</v>
      </c>
      <c r="P5" s="49">
        <v>2.4681495275291963</v>
      </c>
      <c r="Q5" s="49">
        <v>2.4141502541972484</v>
      </c>
      <c r="R5" s="49">
        <v>2.3614329627432475</v>
      </c>
      <c r="S5" s="49">
        <v>2.3111238886116765</v>
      </c>
      <c r="T5" s="49">
        <v>2.2624114781422606</v>
      </c>
      <c r="U5" s="49">
        <v>2.2154341022295396</v>
      </c>
      <c r="V5" s="49">
        <v>2.1695274559284652</v>
      </c>
      <c r="W5" s="49">
        <v>2.1232587447821416</v>
      </c>
      <c r="X5" s="49">
        <v>2.077645532509405</v>
      </c>
      <c r="Y5" s="49">
        <v>2.0336984730087853</v>
      </c>
      <c r="Z5" s="49">
        <v>1.9951678197451934</v>
      </c>
      <c r="AA5" s="49">
        <v>1.9338589975981821</v>
      </c>
      <c r="AB5" s="49">
        <v>1.8914475841581582</v>
      </c>
      <c r="AC5" s="49">
        <v>1.8505616348945066</v>
      </c>
      <c r="AD5" s="49">
        <v>1.8110495847645296</v>
      </c>
      <c r="AE5" s="49">
        <v>1.7727831967636134</v>
      </c>
      <c r="AF5" s="50">
        <v>1.7356530031534563</v>
      </c>
    </row>
    <row r="6" spans="1:32" hidden="1">
      <c r="A6" s="49" t="s">
        <v>340</v>
      </c>
      <c r="B6" s="49">
        <v>4.1671584513172064</v>
      </c>
      <c r="C6" s="49">
        <v>3.9843401373250575</v>
      </c>
      <c r="D6" s="49">
        <v>3.8211672711961677</v>
      </c>
      <c r="E6" s="49">
        <v>3.6721284060337398</v>
      </c>
      <c r="F6" s="49">
        <v>3.5337122514095247</v>
      </c>
      <c r="G6" s="49">
        <v>3.4035542660786193</v>
      </c>
      <c r="H6" s="49">
        <v>3.2799918438407962</v>
      </c>
      <c r="I6" s="49">
        <v>3.1618147104541396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2.6983585268490127</v>
      </c>
      <c r="O6" s="49">
        <v>2.6371237174631919</v>
      </c>
      <c r="P6" s="49">
        <v>2.5787283509162693</v>
      </c>
      <c r="Q6" s="49">
        <v>2.5222488354248416</v>
      </c>
      <c r="R6" s="49">
        <v>2.4671190032296684</v>
      </c>
      <c r="S6" s="49">
        <v>2.4145287688069179</v>
      </c>
      <c r="T6" s="49">
        <v>2.3636202884667208</v>
      </c>
      <c r="U6" s="49">
        <v>2.3145395543600662</v>
      </c>
      <c r="V6" s="49">
        <v>2.2665845677736502</v>
      </c>
      <c r="W6" s="49">
        <v>2.2182389800190956</v>
      </c>
      <c r="X6" s="49">
        <v>2.1705806390210109</v>
      </c>
      <c r="Y6" s="49">
        <v>2.1246776522752917</v>
      </c>
      <c r="Z6" s="49">
        <v>2.0844937865813815</v>
      </c>
      <c r="AA6" s="49">
        <v>2.0202314119640827</v>
      </c>
      <c r="AB6" s="49">
        <v>1.9759352279108846</v>
      </c>
      <c r="AC6" s="49">
        <v>1.9332467955522246</v>
      </c>
      <c r="AD6" s="49">
        <v>1.8920062963318773</v>
      </c>
      <c r="AE6" s="49">
        <v>1.8520785153889254</v>
      </c>
      <c r="AF6" s="50">
        <v>1.8133480330112355</v>
      </c>
    </row>
    <row r="7" spans="1:32" hidden="1">
      <c r="A7" s="49" t="s">
        <v>341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3.6213233946944037</v>
      </c>
      <c r="H7" s="49">
        <v>3.4902952097745965</v>
      </c>
      <c r="I7" s="49">
        <v>3.3650782579332095</v>
      </c>
      <c r="J7" s="49">
        <v>3.2446903608037219</v>
      </c>
      <c r="K7" s="49">
        <v>3.128378208323503</v>
      </c>
      <c r="L7" s="49">
        <v>3.0155522388919178</v>
      </c>
      <c r="M7" s="49">
        <v>2.9419823375552516</v>
      </c>
      <c r="N7" s="49">
        <v>2.8732897586924295</v>
      </c>
      <c r="O7" s="49">
        <v>2.8079312456698422</v>
      </c>
      <c r="P7" s="49">
        <v>2.7456354286997238</v>
      </c>
      <c r="Q7" s="49">
        <v>2.6854033191719804</v>
      </c>
      <c r="R7" s="49">
        <v>2.626622561649278</v>
      </c>
      <c r="S7" s="49">
        <v>2.5705809306855683</v>
      </c>
      <c r="T7" s="49">
        <v>2.5163504665355378</v>
      </c>
      <c r="U7" s="49">
        <v>2.4640893830939516</v>
      </c>
      <c r="V7" s="49">
        <v>2.4130382504497625</v>
      </c>
      <c r="W7" s="49">
        <v>2.3615585629332596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2.0141673662895245</v>
      </c>
      <c r="AE7" s="49">
        <v>1.9717352509135986</v>
      </c>
      <c r="AF7" s="50">
        <v>1.9305915575275638</v>
      </c>
    </row>
    <row r="8" spans="1:32" hidden="1">
      <c r="A8" s="49" t="s">
        <v>342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7.9392494952991175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6.0111040634413175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5.2346390802999565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343</v>
      </c>
      <c r="B9" s="49">
        <v>14.726466824293226</v>
      </c>
      <c r="C9" s="49">
        <v>14.126362790015474</v>
      </c>
      <c r="D9" s="49">
        <v>13.571344857788775</v>
      </c>
      <c r="E9" s="49">
        <v>13.046270943020497</v>
      </c>
      <c r="F9" s="49">
        <v>12.541376421973508</v>
      </c>
      <c r="G9" s="49">
        <v>12.049916074986854</v>
      </c>
      <c r="H9" s="49">
        <v>11.566958363931031</v>
      </c>
      <c r="I9" s="49">
        <v>11.088716130940988</v>
      </c>
      <c r="J9" s="49">
        <v>10.612149968820141</v>
      </c>
      <c r="K9" s="49">
        <v>10.134720023383801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344</v>
      </c>
      <c r="B10" s="49">
        <v>18.721181720952377</v>
      </c>
      <c r="C10" s="49">
        <v>17.968950606908827</v>
      </c>
      <c r="D10" s="49">
        <v>17.280012876248286</v>
      </c>
      <c r="E10" s="49">
        <v>16.634343414348027</v>
      </c>
      <c r="F10" s="49">
        <v>16.019142907117395</v>
      </c>
      <c r="G10" s="49">
        <v>15.42568049039825</v>
      </c>
      <c r="H10" s="49">
        <v>14.847681375401162</v>
      </c>
      <c r="I10" s="49">
        <v>14.28043374578529</v>
      </c>
      <c r="J10" s="49">
        <v>13.720261447995043</v>
      </c>
      <c r="K10" s="49">
        <v>13.164196044249069</v>
      </c>
      <c r="L10" s="49">
        <v>12.60976374327311</v>
      </c>
      <c r="M10" s="49">
        <v>12.282086991986922</v>
      </c>
      <c r="N10" s="49">
        <v>11.989615526604982</v>
      </c>
      <c r="O10" s="49">
        <v>11.71970802810783</v>
      </c>
      <c r="P10" s="49">
        <v>11.467171922803889</v>
      </c>
      <c r="Q10" s="49">
        <v>11.228823078088853</v>
      </c>
      <c r="R10" s="49">
        <v>11.003682648390642</v>
      </c>
      <c r="S10" s="49">
        <v>10.786372948578254</v>
      </c>
      <c r="T10" s="49">
        <v>10.577403587399218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345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5.4351144308981745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3.9914358884036227</v>
      </c>
      <c r="O11" s="49">
        <v>3.8742671789170844</v>
      </c>
      <c r="P11" s="49">
        <v>3.7595129999010002</v>
      </c>
      <c r="Q11" s="49">
        <v>3.646310977923501</v>
      </c>
      <c r="R11" s="49">
        <v>3.5341346696793368</v>
      </c>
      <c r="S11" s="49">
        <v>3.4241016582264594</v>
      </c>
      <c r="T11" s="49">
        <v>3.3154113281147763</v>
      </c>
      <c r="U11" s="49">
        <v>3.2082027108058719</v>
      </c>
      <c r="V11" s="49">
        <v>3.1018222004101101</v>
      </c>
      <c r="W11" s="49">
        <v>2.9962032884943781</v>
      </c>
      <c r="X11" s="49">
        <v>2.8907672186773254</v>
      </c>
      <c r="Y11" s="49">
        <v>2.7865023324618021</v>
      </c>
      <c r="Z11" s="49">
        <v>2.6870553121840066</v>
      </c>
      <c r="AA11" s="49">
        <v>2.5649813251318934</v>
      </c>
      <c r="AB11" s="49">
        <v>2.4608695718680966</v>
      </c>
      <c r="AC11" s="49">
        <v>2.3577741841235627</v>
      </c>
      <c r="AD11" s="49">
        <v>2.255538582477703</v>
      </c>
      <c r="AE11" s="49">
        <v>2.1540297766569698</v>
      </c>
      <c r="AF11" s="50">
        <v>2.0531337316339213</v>
      </c>
    </row>
    <row r="12" spans="1:32" hidden="1">
      <c r="A12" s="49" t="s">
        <v>346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4.3984188496449255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3.7880373955711617</v>
      </c>
      <c r="R12" s="49">
        <v>3.6718052790393467</v>
      </c>
      <c r="S12" s="49">
        <v>3.5578229052783881</v>
      </c>
      <c r="T12" s="49">
        <v>3.4452466448807049</v>
      </c>
      <c r="U12" s="49">
        <v>3.3342230270972641</v>
      </c>
      <c r="V12" s="49">
        <v>3.2240633238908525</v>
      </c>
      <c r="W12" s="49">
        <v>3.1145904512143647</v>
      </c>
      <c r="X12" s="49">
        <v>3.0053384892620016</v>
      </c>
      <c r="Y12" s="49">
        <v>2.8973513354641796</v>
      </c>
      <c r="Z12" s="49">
        <v>2.7944820262873113</v>
      </c>
      <c r="AA12" s="49">
        <v>2.6677450933148297</v>
      </c>
      <c r="AB12" s="49">
        <v>2.5600063928838948</v>
      </c>
      <c r="AC12" s="49">
        <v>2.4533754054064656</v>
      </c>
      <c r="AD12" s="49">
        <v>2.3476890485836139</v>
      </c>
      <c r="AE12" s="49">
        <v>2.2428089551929071</v>
      </c>
      <c r="AF12" s="50">
        <v>2.1386166204695427</v>
      </c>
    </row>
    <row r="13" spans="1:32" hidden="1">
      <c r="A13" s="49" t="s">
        <v>347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7.2749285004701445</v>
      </c>
      <c r="G13" s="49">
        <v>6.8218860739888862</v>
      </c>
      <c r="H13" s="49">
        <v>6.3764625481214443</v>
      </c>
      <c r="I13" s="49">
        <v>5.9369683422596955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3.8772417735556157</v>
      </c>
      <c r="S13" s="49">
        <v>3.757391968451345</v>
      </c>
      <c r="T13" s="49">
        <v>3.6390681729211218</v>
      </c>
      <c r="U13" s="49">
        <v>3.5224301303805934</v>
      </c>
      <c r="V13" s="49">
        <v>3.4067339279090554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2.8226707130312505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348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3.8873932530836326</v>
      </c>
      <c r="J14" s="49">
        <v>3.752955471432549</v>
      </c>
      <c r="K14" s="49">
        <v>3.6236507430448937</v>
      </c>
      <c r="L14" s="49">
        <v>3.4987282826322623</v>
      </c>
      <c r="M14" s="49">
        <v>3.4114785307758364</v>
      </c>
      <c r="N14" s="49">
        <v>3.330394062702748</v>
      </c>
      <c r="O14" s="49">
        <v>3.253503381097671</v>
      </c>
      <c r="P14" s="49">
        <v>3.1804597791436215</v>
      </c>
      <c r="Q14" s="49">
        <v>3.1099878095202715</v>
      </c>
      <c r="R14" s="49">
        <v>3.041306119730228</v>
      </c>
      <c r="S14" s="49">
        <v>2.9760588480837997</v>
      </c>
      <c r="T14" s="49">
        <v>2.9130617185079055</v>
      </c>
      <c r="U14" s="49">
        <v>2.8525169537426374</v>
      </c>
      <c r="V14" s="49">
        <v>2.7934558760306052</v>
      </c>
      <c r="W14" s="49">
        <v>2.7337853670613459</v>
      </c>
      <c r="X14" s="49">
        <v>2.6749950906999014</v>
      </c>
      <c r="Y14" s="49">
        <v>2.6185607569539604</v>
      </c>
      <c r="Z14" s="49">
        <v>2.5699560410341036</v>
      </c>
      <c r="AA14" s="49">
        <v>2.4880408513574039</v>
      </c>
      <c r="AB14" s="49">
        <v>2.433627843121049</v>
      </c>
      <c r="AC14" s="49">
        <v>2.3813707724943862</v>
      </c>
      <c r="AD14" s="49">
        <v>2.3310498833019517</v>
      </c>
      <c r="AE14" s="49">
        <v>2.2824793723202448</v>
      </c>
      <c r="AF14" s="50">
        <v>2.2355007505996429</v>
      </c>
    </row>
    <row r="15" spans="1:32" hidden="1">
      <c r="A15" s="49" t="s">
        <v>349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4.9460323321694375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3.7662873259557665</v>
      </c>
      <c r="W15" s="49">
        <v>3.6439877036096995</v>
      </c>
      <c r="X15" s="49">
        <v>3.521919436742456</v>
      </c>
      <c r="Y15" s="49">
        <v>3.4015072125487671</v>
      </c>
      <c r="Z15" s="49">
        <v>3.2880127274561239</v>
      </c>
      <c r="AA15" s="49">
        <v>3.1418536800197874</v>
      </c>
      <c r="AB15" s="49">
        <v>3.0215638389241546</v>
      </c>
      <c r="AC15" s="49">
        <v>2.9027156203114446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350</v>
      </c>
      <c r="B16" s="49">
        <v>3.4625058553486419</v>
      </c>
      <c r="C16" s="49">
        <v>3.3661420574999754</v>
      </c>
      <c r="D16" s="49">
        <v>3.2772811500919072</v>
      </c>
      <c r="E16" s="49">
        <v>3.1942961495147428</v>
      </c>
      <c r="F16" s="49">
        <v>3.1160268317042417</v>
      </c>
      <c r="G16" s="49">
        <v>3.0416178143167825</v>
      </c>
      <c r="H16" s="49">
        <v>2.9704209689135084</v>
      </c>
      <c r="I16" s="49">
        <v>2.9019338258016596</v>
      </c>
      <c r="J16" s="49">
        <v>2.8357591776830411</v>
      </c>
      <c r="K16" s="49">
        <v>2.7715777151072927</v>
      </c>
      <c r="L16" s="49">
        <v>2.7091289692020362</v>
      </c>
      <c r="M16" s="49">
        <v>2.6528404778681129</v>
      </c>
      <c r="N16" s="49">
        <v>2.6072215070730644</v>
      </c>
      <c r="O16" s="49">
        <v>2.563006341253069</v>
      </c>
      <c r="P16" s="49">
        <v>2.520262589582388</v>
      </c>
      <c r="Q16" s="49">
        <v>2.4793157385558144</v>
      </c>
      <c r="R16" s="49">
        <v>2.4391462712410554</v>
      </c>
      <c r="S16" s="49">
        <v>2.3999130048960677</v>
      </c>
      <c r="T16" s="49">
        <v>2.363377586633451</v>
      </c>
      <c r="U16" s="49">
        <v>2.3267102001240381</v>
      </c>
      <c r="V16" s="49">
        <v>2.2901119260202725</v>
      </c>
      <c r="W16" s="49">
        <v>2.2575520681351406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2.0225853832935723</v>
      </c>
      <c r="AE16" s="49">
        <v>1.9931546242116125</v>
      </c>
      <c r="AF16" s="50">
        <v>1.9645109796299018</v>
      </c>
    </row>
    <row r="17" spans="1:32" hidden="1">
      <c r="A17" s="49" t="s">
        <v>351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3.6044278300430395</v>
      </c>
      <c r="I17" s="49">
        <v>3.5227291601458184</v>
      </c>
      <c r="J17" s="49">
        <v>3.4438465653716759</v>
      </c>
      <c r="K17" s="49">
        <v>3.3673838808663894</v>
      </c>
      <c r="L17" s="49">
        <v>3.293017780443817</v>
      </c>
      <c r="M17" s="49">
        <v>3.2245098944808142</v>
      </c>
      <c r="N17" s="49">
        <v>3.1691626854226214</v>
      </c>
      <c r="O17" s="49">
        <v>3.1155386218199537</v>
      </c>
      <c r="P17" s="49">
        <v>3.0637213265756196</v>
      </c>
      <c r="Q17" s="49">
        <v>3.0141127553254288</v>
      </c>
      <c r="R17" s="49">
        <v>2.9654545352518893</v>
      </c>
      <c r="S17" s="49">
        <v>2.9179428632883453</v>
      </c>
      <c r="T17" s="49">
        <v>2.8737525618574935</v>
      </c>
      <c r="U17" s="49">
        <v>2.8293905011905629</v>
      </c>
      <c r="V17" s="49">
        <v>2.7851050304292482</v>
      </c>
      <c r="W17" s="49">
        <v>2.7457969232786774</v>
      </c>
      <c r="X17" s="49">
        <v>2.7079988914308335</v>
      </c>
      <c r="Y17" s="49">
        <v>2.6710336442642797</v>
      </c>
      <c r="Z17" s="49">
        <v>2.638390270124273</v>
      </c>
      <c r="AA17" s="49">
        <v>2.574814186932521</v>
      </c>
      <c r="AB17" s="49">
        <v>2.5359047257468599</v>
      </c>
      <c r="AC17" s="49">
        <v>2.4982164881208373</v>
      </c>
      <c r="AD17" s="49">
        <v>2.4616512384564766</v>
      </c>
      <c r="AE17" s="49">
        <v>2.4261229921142773</v>
      </c>
      <c r="AF17" s="50">
        <v>2.391556036172346</v>
      </c>
    </row>
    <row r="18" spans="1:32" hidden="1">
      <c r="A18" s="49" t="s">
        <v>352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5.2720376868672805</v>
      </c>
      <c r="I18" s="49">
        <v>5.1554582322200586</v>
      </c>
      <c r="J18" s="49">
        <v>5.0429831743357711</v>
      </c>
      <c r="K18" s="49">
        <v>4.9340119542993932</v>
      </c>
      <c r="L18" s="49">
        <v>4.8280536696938885</v>
      </c>
      <c r="M18" s="49">
        <v>4.7274351343216177</v>
      </c>
      <c r="N18" s="49">
        <v>4.6465012992247265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3.9207410372446883</v>
      </c>
      <c r="Z18" s="49">
        <v>3.8735905545455327</v>
      </c>
      <c r="AA18" s="49">
        <v>3.7801081011332358</v>
      </c>
      <c r="AB18" s="49">
        <v>3.723542995604479</v>
      </c>
      <c r="AC18" s="49">
        <v>3.6687907479318134</v>
      </c>
      <c r="AD18" s="49">
        <v>3.6157045254973119</v>
      </c>
      <c r="AE18" s="49">
        <v>3.5641558291368716</v>
      </c>
      <c r="AF18" s="50">
        <v>3.5140315306197496</v>
      </c>
    </row>
    <row r="19" spans="1:32" hidden="1">
      <c r="A19" s="49" t="s">
        <v>353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3.7678540682587665</v>
      </c>
      <c r="J19" s="49">
        <v>3.6842224922357802</v>
      </c>
      <c r="K19" s="49">
        <v>3.6040082343288922</v>
      </c>
      <c r="L19" s="49">
        <v>3.5267145924954599</v>
      </c>
      <c r="M19" s="49">
        <v>3.4355318927413281</v>
      </c>
      <c r="N19" s="49">
        <v>3.3552918010534856</v>
      </c>
      <c r="O19" s="49">
        <v>3.2822294078005014</v>
      </c>
      <c r="P19" s="49">
        <v>3.2147834309085188</v>
      </c>
      <c r="Q19" s="49">
        <v>3.1519904350419212</v>
      </c>
      <c r="R19" s="49">
        <v>3.0935360003937031</v>
      </c>
      <c r="S19" s="49">
        <v>3.0378330047700368</v>
      </c>
      <c r="T19" s="49">
        <v>2.9850110446597671</v>
      </c>
      <c r="U19" s="49">
        <v>2.9352785182515335</v>
      </c>
      <c r="V19" s="49">
        <v>2.8866008235185792</v>
      </c>
      <c r="W19" s="49">
        <v>2.8322878191446446</v>
      </c>
      <c r="X19" s="49">
        <v>2.7801821514391007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2.5791455628564846</v>
      </c>
      <c r="AC19" s="49">
        <v>2.5364006406186186</v>
      </c>
      <c r="AD19" s="49">
        <v>2.4955264056898852</v>
      </c>
      <c r="AE19" s="49">
        <v>2.4563152202257008</v>
      </c>
      <c r="AF19" s="50">
        <v>2.4185941369306603</v>
      </c>
    </row>
    <row r="20" spans="1:32" hidden="1">
      <c r="A20" s="49" t="s">
        <v>354</v>
      </c>
      <c r="B20" s="49">
        <v>5.4065087938840071</v>
      </c>
      <c r="C20" s="49">
        <v>5.2335347420878318</v>
      </c>
      <c r="D20" s="49">
        <v>5.0833378814715005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4.5125492097403725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3.9477188112223427</v>
      </c>
      <c r="P20" s="49">
        <v>3.8663807161613386</v>
      </c>
      <c r="Q20" s="49">
        <v>3.790913569705364</v>
      </c>
      <c r="R20" s="49">
        <v>3.7209183251674922</v>
      </c>
      <c r="S20" s="49">
        <v>3.6543779900975562</v>
      </c>
      <c r="T20" s="49">
        <v>3.5914579509277478</v>
      </c>
      <c r="U20" s="49">
        <v>3.5324237588391698</v>
      </c>
      <c r="V20" s="49">
        <v>3.4746895216862237</v>
      </c>
      <c r="W20" s="49">
        <v>3.4097490269022441</v>
      </c>
      <c r="X20" s="49">
        <v>3.3475758720628281</v>
      </c>
      <c r="Y20" s="49">
        <v>3.2891844744839385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3.0574415920460813</v>
      </c>
      <c r="AD20" s="49">
        <v>3.0093299793092156</v>
      </c>
      <c r="AE20" s="49">
        <v>2.9632991583634563</v>
      </c>
      <c r="AF20" s="50">
        <v>2.9191298818276112</v>
      </c>
    </row>
    <row r="21" spans="1:32" hidden="1">
      <c r="A21" s="49" t="s">
        <v>355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3.9809427328755476</v>
      </c>
      <c r="R21" s="49">
        <v>3.8933326915649524</v>
      </c>
      <c r="S21" s="49">
        <v>3.8099800784352804</v>
      </c>
      <c r="T21" s="49">
        <v>3.7294277610588997</v>
      </c>
      <c r="U21" s="49">
        <v>3.6519267837473874</v>
      </c>
      <c r="V21" s="49">
        <v>3.576283850971969</v>
      </c>
      <c r="W21" s="49">
        <v>3.4999296588670763</v>
      </c>
      <c r="X21" s="49">
        <v>3.4246881608772082</v>
      </c>
      <c r="Y21" s="49">
        <v>3.352378803127039</v>
      </c>
      <c r="Z21" s="49">
        <v>3.28975000137061</v>
      </c>
      <c r="AA21" s="49">
        <v>3.1860737974971585</v>
      </c>
      <c r="AB21" s="49">
        <v>3.1163360442555739</v>
      </c>
      <c r="AC21" s="49">
        <v>3.0492803931630661</v>
      </c>
      <c r="AD21" s="49">
        <v>2.9846347994289273</v>
      </c>
      <c r="AE21" s="49">
        <v>2.9221692115283924</v>
      </c>
      <c r="AF21" s="50">
        <v>2.8616873622262173</v>
      </c>
    </row>
    <row r="22" spans="1:32" hidden="1">
      <c r="A22" s="49" t="s">
        <v>356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3.8808872143642628</v>
      </c>
      <c r="J22" s="49">
        <v>3.6718651186494924</v>
      </c>
      <c r="K22" s="49">
        <v>3.4637424944221102</v>
      </c>
      <c r="L22" s="49">
        <v>3.2561902855471008</v>
      </c>
      <c r="M22" s="49">
        <v>3.1795443282773501</v>
      </c>
      <c r="N22" s="49">
        <v>3.112228201784669</v>
      </c>
      <c r="O22" s="49">
        <v>3.0458624909836791</v>
      </c>
      <c r="P22" s="49">
        <v>2.9805165080515366</v>
      </c>
      <c r="Q22" s="49">
        <v>2.9164945936861062</v>
      </c>
      <c r="R22" s="49">
        <v>2.8528750252155941</v>
      </c>
      <c r="S22" s="49">
        <v>2.789807709051833</v>
      </c>
      <c r="T22" s="49">
        <v>2.7289089354118956</v>
      </c>
      <c r="U22" s="49">
        <v>2.6675981286118233</v>
      </c>
      <c r="V22" s="49">
        <v>2.6060610294115225</v>
      </c>
      <c r="W22" s="49">
        <v>2.5492853989683986</v>
      </c>
      <c r="X22" s="49">
        <v>2.4931821000615635</v>
      </c>
      <c r="Y22" s="49">
        <v>2.4372471084371226</v>
      </c>
      <c r="Z22" s="49">
        <v>2.3840747801628419</v>
      </c>
      <c r="AA22" s="49">
        <v>2.3074280052930187</v>
      </c>
      <c r="AB22" s="49">
        <v>2.2486751420630666</v>
      </c>
      <c r="AC22" s="49">
        <v>2.190371718910562</v>
      </c>
      <c r="AD22" s="49">
        <v>2.1324426154507834</v>
      </c>
      <c r="AE22" s="49">
        <v>2.0748213643000644</v>
      </c>
      <c r="AF22" s="50">
        <v>2.017448716065914</v>
      </c>
    </row>
    <row r="23" spans="1:32" hidden="1">
      <c r="A23" s="49" t="s">
        <v>357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3.8832850916849178</v>
      </c>
      <c r="M23" s="49">
        <v>3.7930854225473682</v>
      </c>
      <c r="N23" s="49">
        <v>3.7144560342070156</v>
      </c>
      <c r="O23" s="49">
        <v>3.6369866732746363</v>
      </c>
      <c r="P23" s="49">
        <v>3.5607632397763531</v>
      </c>
      <c r="Q23" s="49">
        <v>3.4861635531099235</v>
      </c>
      <c r="R23" s="49">
        <v>3.4120424330903485</v>
      </c>
      <c r="S23" s="49">
        <v>3.3385858924604408</v>
      </c>
      <c r="T23" s="49">
        <v>3.2678012237764529</v>
      </c>
      <c r="U23" s="49">
        <v>3.1964828983026257</v>
      </c>
      <c r="V23" s="49">
        <v>3.1248614861998152</v>
      </c>
      <c r="W23" s="49">
        <v>3.0592083717324514</v>
      </c>
      <c r="X23" s="49">
        <v>2.9943319051723778</v>
      </c>
      <c r="Y23" s="49">
        <v>2.929603619178498</v>
      </c>
      <c r="Z23" s="49">
        <v>2.8682393232923382</v>
      </c>
      <c r="AA23" s="49">
        <v>2.7776949384138456</v>
      </c>
      <c r="AB23" s="49">
        <v>2.7092829134252914</v>
      </c>
      <c r="AC23" s="49">
        <v>2.6413592751813848</v>
      </c>
      <c r="AD23" s="49">
        <v>2.5738275677685603</v>
      </c>
      <c r="AE23" s="49">
        <v>2.5066020003859317</v>
      </c>
      <c r="AF23" s="50">
        <v>2.4396056537606565</v>
      </c>
    </row>
    <row r="24" spans="1:32" hidden="1">
      <c r="A24" s="49" t="s">
        <v>358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5.8503386474134516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4.5888448232131855</v>
      </c>
      <c r="V24" s="49">
        <v>4.4905747562565139</v>
      </c>
      <c r="W24" s="49">
        <v>4.4016342437303333</v>
      </c>
      <c r="X24" s="49">
        <v>4.3137248763701272</v>
      </c>
      <c r="Y24" s="49">
        <v>4.2258876733913615</v>
      </c>
      <c r="Z24" s="49">
        <v>4.1429689696727596</v>
      </c>
      <c r="AA24" s="49">
        <v>4.0158439240300252</v>
      </c>
      <c r="AB24" s="49">
        <v>3.9219621553870736</v>
      </c>
      <c r="AC24" s="49">
        <v>3.8286351552606015</v>
      </c>
      <c r="AD24" s="49">
        <v>3.7357060338843473</v>
      </c>
      <c r="AE24" s="49">
        <v>3.6430335639750204</v>
      </c>
      <c r="AF24" s="50">
        <v>3.550489421959901</v>
      </c>
    </row>
    <row r="25" spans="1:32" hidden="1">
      <c r="A25" s="49" t="s">
        <v>359</v>
      </c>
      <c r="B25" s="49">
        <v>6.7089536793762434</v>
      </c>
      <c r="C25" s="49">
        <v>6.4069347030351302</v>
      </c>
      <c r="D25" s="49">
        <v>6.1219444734854696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3.9706908763379776</v>
      </c>
      <c r="N25" s="49">
        <v>3.8698607998333769</v>
      </c>
      <c r="O25" s="49">
        <v>3.7749965635914333</v>
      </c>
      <c r="P25" s="49">
        <v>3.6847476394348053</v>
      </c>
      <c r="Q25" s="49">
        <v>3.5982861050918804</v>
      </c>
      <c r="R25" s="49">
        <v>3.5153579115830587</v>
      </c>
      <c r="S25" s="49">
        <v>3.4345643932077605</v>
      </c>
      <c r="T25" s="49">
        <v>3.3560388441633577</v>
      </c>
      <c r="U25" s="49">
        <v>3.2799859929172896</v>
      </c>
      <c r="V25" s="49">
        <v>3.2045880732723324</v>
      </c>
      <c r="W25" s="49">
        <v>3.124817618685781</v>
      </c>
      <c r="X25" s="49">
        <v>3.0465754102278284</v>
      </c>
      <c r="Y25" s="49">
        <v>2.9705916028352739</v>
      </c>
      <c r="Z25" s="49">
        <v>2.8983051163423834</v>
      </c>
      <c r="AA25" s="49">
        <v>2.8092185148325193</v>
      </c>
      <c r="AB25" s="49">
        <v>2.7357110677442837</v>
      </c>
      <c r="AC25" s="49">
        <v>2.6636900304273667</v>
      </c>
      <c r="AD25" s="49">
        <v>2.5929316638529922</v>
      </c>
      <c r="AE25" s="49">
        <v>2.5232515829132578</v>
      </c>
      <c r="AF25" s="50">
        <v>2.4544959198093119</v>
      </c>
    </row>
    <row r="26" spans="1:32" hidden="1">
      <c r="A26" s="49" t="s">
        <v>360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5.3863325426285815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3.8470547433277282</v>
      </c>
      <c r="U26" s="49">
        <v>3.7661508443881928</v>
      </c>
      <c r="V26" s="49">
        <v>3.6860621746848428</v>
      </c>
      <c r="W26" s="49">
        <v>3.6000021769694914</v>
      </c>
      <c r="X26" s="49">
        <v>3.5159467409204255</v>
      </c>
      <c r="Y26" s="49">
        <v>3.434820085149791</v>
      </c>
      <c r="Z26" s="49">
        <v>3.3584412623517177</v>
      </c>
      <c r="AA26" s="49">
        <v>3.2610119837382072</v>
      </c>
      <c r="AB26" s="49">
        <v>3.1832899541428947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2.8896984448740506</v>
      </c>
    </row>
    <row r="27" spans="1:32" hidden="1">
      <c r="A27" s="49" t="s">
        <v>361</v>
      </c>
      <c r="B27" s="49">
        <v>12.880041210494571</v>
      </c>
      <c r="C27" s="49">
        <v>12.162136290320779</v>
      </c>
      <c r="D27" s="49">
        <v>11.484740075228602</v>
      </c>
      <c r="E27" s="49">
        <v>10.835381136405779</v>
      </c>
      <c r="F27" s="49">
        <v>10.206031718822544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4.4165752973381345</v>
      </c>
      <c r="Z27" s="49">
        <v>4.2673585316904026</v>
      </c>
      <c r="AA27" s="49">
        <v>4.0769597062979663</v>
      </c>
      <c r="AB27" s="49">
        <v>3.9189960563389175</v>
      </c>
      <c r="AC27" s="49">
        <v>3.7627256051595581</v>
      </c>
      <c r="AD27" s="49">
        <v>3.6078603405445366</v>
      </c>
      <c r="AE27" s="49">
        <v>3.4541549592048519</v>
      </c>
      <c r="AF27" s="50">
        <v>3.3013984468612572</v>
      </c>
    </row>
    <row r="28" spans="1:32" hidden="1">
      <c r="A28" s="49" t="s">
        <v>362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4.5872758220395236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3.9863556737756585</v>
      </c>
      <c r="Y28" s="49">
        <v>3.9317803702708685</v>
      </c>
      <c r="Z28" s="49">
        <v>3.8835106813707805</v>
      </c>
      <c r="AA28" s="49">
        <v>3.7900117096288515</v>
      </c>
      <c r="AB28" s="49">
        <v>3.7325659685921071</v>
      </c>
      <c r="AC28" s="49">
        <v>3.6768938624132832</v>
      </c>
      <c r="AD28" s="49">
        <v>3.6228508227837737</v>
      </c>
      <c r="AE28" s="49">
        <v>3.5703103032531613</v>
      </c>
      <c r="AF28" s="50">
        <v>3.5191608678708741</v>
      </c>
    </row>
    <row r="29" spans="1:32" hidden="1">
      <c r="A29" s="49" t="s">
        <v>363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4.9271061308582516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3.9700265003234962</v>
      </c>
      <c r="P29" s="49">
        <v>3.8815435394281761</v>
      </c>
      <c r="Q29" s="49">
        <v>3.7960504339636225</v>
      </c>
      <c r="R29" s="49">
        <v>3.7126509306758573</v>
      </c>
      <c r="S29" s="49">
        <v>3.633243771189461</v>
      </c>
      <c r="T29" s="49">
        <v>3.5564685120093245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3.1369903094830507</v>
      </c>
      <c r="AA29" s="49">
        <v>3.0386449944470746</v>
      </c>
      <c r="AB29" s="49">
        <v>2.97210739588997</v>
      </c>
      <c r="AC29" s="49">
        <v>2.9080939997338078</v>
      </c>
      <c r="AD29" s="49">
        <v>2.8463497907133917</v>
      </c>
      <c r="AE29" s="49">
        <v>2.7866590961345827</v>
      </c>
      <c r="AF29" s="50">
        <v>2.7288378955660115</v>
      </c>
    </row>
    <row r="30" spans="1:32" hidden="1">
      <c r="A30" s="49" t="s">
        <v>364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6.3888819347723755</v>
      </c>
      <c r="K30" s="49">
        <v>6.0447887751646565</v>
      </c>
      <c r="L30" s="49">
        <v>5.6989313801073544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4.4068397955757606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3.7921889317381563</v>
      </c>
      <c r="AE30" s="49">
        <v>3.6931866017523385</v>
      </c>
      <c r="AF30" s="50">
        <v>3.5942634257741135</v>
      </c>
    </row>
    <row r="31" spans="1:32" hidden="1">
      <c r="A31" s="49" t="s">
        <v>365</v>
      </c>
      <c r="B31" s="49">
        <v>12.300353409124957</v>
      </c>
      <c r="C31" s="49">
        <v>11.615666887039016</v>
      </c>
      <c r="D31" s="49">
        <v>10.9699690946718</v>
      </c>
      <c r="E31" s="49">
        <v>10.351042844963935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4.8274882681821865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3.8950883330976644</v>
      </c>
      <c r="AB31" s="49">
        <v>3.744457986552308</v>
      </c>
      <c r="AC31" s="49">
        <v>3.5953888951962139</v>
      </c>
      <c r="AD31" s="49">
        <v>3.4476013434610335</v>
      </c>
      <c r="AE31" s="49">
        <v>3.3008567284940638</v>
      </c>
      <c r="AF31" s="50">
        <v>3.1549494411420396</v>
      </c>
    </row>
    <row r="32" spans="1:32" hidden="1">
      <c r="A32" s="49" t="s">
        <v>366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4.3184026411166485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3.8560389941400675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3.5453543833354955</v>
      </c>
      <c r="S32" s="49">
        <v>3.4882965451528412</v>
      </c>
      <c r="T32" s="49">
        <v>3.435147477194902</v>
      </c>
      <c r="U32" s="49">
        <v>3.3818051068854267</v>
      </c>
      <c r="V32" s="49">
        <v>3.3285610517800253</v>
      </c>
      <c r="W32" s="49">
        <v>3.2812044361999373</v>
      </c>
      <c r="X32" s="49">
        <v>3.2356215336670333</v>
      </c>
      <c r="Y32" s="49">
        <v>3.1910168644170378</v>
      </c>
      <c r="Z32" s="49">
        <v>3.1514822792710291</v>
      </c>
      <c r="AA32" s="49">
        <v>3.0756735087373475</v>
      </c>
      <c r="AB32" s="49">
        <v>3.0287981868106293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2.8545463099596042</v>
      </c>
    </row>
    <row r="33" spans="1:32" hidden="1">
      <c r="A33" s="49" t="s">
        <v>367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5.5089666367269405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4.5227673672861854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3.8638899313985724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3.6417375692001146</v>
      </c>
    </row>
    <row r="34" spans="1:32" hidden="1">
      <c r="A34" s="49" t="s">
        <v>368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5.3163948186637615</v>
      </c>
      <c r="O34" s="49">
        <v>5.2001342574601264</v>
      </c>
      <c r="P34" s="49">
        <v>5.0930804989230696</v>
      </c>
      <c r="Q34" s="49">
        <v>4.9936478423629458</v>
      </c>
      <c r="R34" s="49">
        <v>4.9013191907258635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4.3309178171296265</v>
      </c>
      <c r="Z34" s="49">
        <v>4.261246757315484</v>
      </c>
      <c r="AA34" s="49">
        <v>4.1618553963858442</v>
      </c>
      <c r="AB34" s="49">
        <v>4.0915451272255545</v>
      </c>
      <c r="AC34" s="49">
        <v>4.0246990864779217</v>
      </c>
      <c r="AD34" s="49">
        <v>3.960902513208405</v>
      </c>
      <c r="AE34" s="49">
        <v>3.8998141529632653</v>
      </c>
      <c r="AF34" s="50">
        <v>3.8411498306525438</v>
      </c>
    </row>
    <row r="35" spans="1:32" hidden="1">
      <c r="A35" s="49" t="s">
        <v>369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5.2518001791610915</v>
      </c>
      <c r="Y35" s="49">
        <v>5.1608569378428211</v>
      </c>
      <c r="Z35" s="49">
        <v>5.0792374747325946</v>
      </c>
      <c r="AA35" s="49">
        <v>4.9604702860328205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4.6541004028766375</v>
      </c>
      <c r="AF35" s="50">
        <v>4.5859415973208426</v>
      </c>
    </row>
    <row r="36" spans="1:32" hidden="1">
      <c r="A36" s="49" t="s">
        <v>370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3.2640840610272663</v>
      </c>
      <c r="L36" s="49">
        <v>3.1502322968945293</v>
      </c>
      <c r="M36" s="49">
        <v>3.072112324133303</v>
      </c>
      <c r="N36" s="49">
        <v>2.9994270590278154</v>
      </c>
      <c r="O36" s="49">
        <v>2.9304430187383472</v>
      </c>
      <c r="P36" s="49">
        <v>2.8648550729738829</v>
      </c>
      <c r="Q36" s="49">
        <v>2.8015417382813768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2.4629298189138016</v>
      </c>
      <c r="X36" s="49">
        <v>2.4099756799273693</v>
      </c>
      <c r="Y36" s="49">
        <v>2.3591046435979028</v>
      </c>
      <c r="Z36" s="49">
        <v>2.31512759639365</v>
      </c>
      <c r="AA36" s="49">
        <v>2.2418844484780243</v>
      </c>
      <c r="AB36" s="49">
        <v>2.1928260632041554</v>
      </c>
      <c r="AC36" s="49">
        <v>2.1456742951946337</v>
      </c>
      <c r="AD36" s="49">
        <v>2.1002358258130722</v>
      </c>
      <c r="AE36" s="49">
        <v>2.0563471823228916</v>
      </c>
      <c r="AF36" s="50">
        <v>2.0138689027762373</v>
      </c>
    </row>
    <row r="37" spans="1:32" hidden="1">
      <c r="A37" s="49" t="s">
        <v>371</v>
      </c>
      <c r="B37" s="49">
        <v>4.7496285194985761</v>
      </c>
      <c r="C37" s="49">
        <v>4.5376177119437298</v>
      </c>
      <c r="D37" s="49">
        <v>4.3501707990465137</v>
      </c>
      <c r="E37" s="49">
        <v>4.1803877052575515</v>
      </c>
      <c r="F37" s="49">
        <v>4.0238729604511372</v>
      </c>
      <c r="G37" s="49">
        <v>3.8776669731508489</v>
      </c>
      <c r="H37" s="49">
        <v>3.739689012839329</v>
      </c>
      <c r="I37" s="49">
        <v>3.6084246592065563</v>
      </c>
      <c r="J37" s="49">
        <v>3.4827398778352552</v>
      </c>
      <c r="K37" s="49">
        <v>3.3617650455118646</v>
      </c>
      <c r="L37" s="49">
        <v>3.2448197028451817</v>
      </c>
      <c r="M37" s="49">
        <v>3.164252027866842</v>
      </c>
      <c r="N37" s="49">
        <v>3.0893093268399081</v>
      </c>
      <c r="O37" s="49">
        <v>3.0181963701551116</v>
      </c>
      <c r="P37" s="49">
        <v>2.9505972726927987</v>
      </c>
      <c r="Q37" s="49">
        <v>2.8853505856139448</v>
      </c>
      <c r="R37" s="49">
        <v>2.8217447356459573</v>
      </c>
      <c r="S37" s="49">
        <v>2.7612764382371759</v>
      </c>
      <c r="T37" s="49">
        <v>2.7028672846728146</v>
      </c>
      <c r="U37" s="49">
        <v>2.6467012065297899</v>
      </c>
      <c r="V37" s="49">
        <v>2.5918961135944749</v>
      </c>
      <c r="W37" s="49">
        <v>2.5365451862278476</v>
      </c>
      <c r="X37" s="49">
        <v>2.4820055872101126</v>
      </c>
      <c r="Y37" s="49">
        <v>2.4296207007856543</v>
      </c>
      <c r="Z37" s="49">
        <v>2.3843737744781226</v>
      </c>
      <c r="AA37" s="49">
        <v>2.3088095677576463</v>
      </c>
      <c r="AB37" s="49">
        <v>2.2582935049220012</v>
      </c>
      <c r="AC37" s="49">
        <v>2.2097495160248477</v>
      </c>
      <c r="AD37" s="49">
        <v>2.1629773981496201</v>
      </c>
      <c r="AE37" s="49">
        <v>2.1178078625577053</v>
      </c>
      <c r="AF37" s="50">
        <v>2.0740964905910975</v>
      </c>
    </row>
    <row r="38" spans="1:32" hidden="1">
      <c r="A38" s="49" t="s">
        <v>372</v>
      </c>
      <c r="B38" s="49">
        <v>5.0985627227110815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3.8742046711151046</v>
      </c>
      <c r="J38" s="49">
        <v>3.7398835975481397</v>
      </c>
      <c r="K38" s="49">
        <v>3.6106845448124449</v>
      </c>
      <c r="L38" s="49">
        <v>3.4858684959000854</v>
      </c>
      <c r="M38" s="49">
        <v>3.3990623442823713</v>
      </c>
      <c r="N38" s="49">
        <v>3.3183663710118063</v>
      </c>
      <c r="O38" s="49">
        <v>3.2418278595619583</v>
      </c>
      <c r="P38" s="49">
        <v>3.1691035133318941</v>
      </c>
      <c r="Q38" s="49">
        <v>3.0989299422179455</v>
      </c>
      <c r="R38" s="49">
        <v>3.0305331426639635</v>
      </c>
      <c r="S38" s="49">
        <v>2.9655419850875937</v>
      </c>
      <c r="T38" s="49">
        <v>2.9027833047355349</v>
      </c>
      <c r="U38" s="49">
        <v>2.8424575039528874</v>
      </c>
      <c r="V38" s="49">
        <v>2.7836049185621312</v>
      </c>
      <c r="W38" s="49">
        <v>2.7241495935467084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2.2744379450160803</v>
      </c>
      <c r="AF38" s="50">
        <v>2.2275792653517787</v>
      </c>
    </row>
    <row r="39" spans="1:32" hidden="1">
      <c r="A39" s="49" t="s">
        <v>373</v>
      </c>
      <c r="B39" s="49">
        <v>6.2685769441346988</v>
      </c>
      <c r="C39" s="49">
        <v>5.9860949019955125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3.9926222119507537</v>
      </c>
      <c r="P39" s="49">
        <v>3.9026532874787323</v>
      </c>
      <c r="Q39" s="49">
        <v>3.8159092570896584</v>
      </c>
      <c r="R39" s="49">
        <v>3.7314036923051601</v>
      </c>
      <c r="S39" s="49">
        <v>3.6512131211180359</v>
      </c>
      <c r="T39" s="49">
        <v>3.5738422789841175</v>
      </c>
      <c r="U39" s="49">
        <v>3.4995467979854133</v>
      </c>
      <c r="V39" s="49">
        <v>3.4271037106106981</v>
      </c>
      <c r="W39" s="49">
        <v>3.3538688682499216</v>
      </c>
      <c r="X39" s="49">
        <v>3.2817250504732574</v>
      </c>
      <c r="Y39" s="49">
        <v>3.2125360441390871</v>
      </c>
      <c r="Z39" s="49">
        <v>3.1532141617201459</v>
      </c>
      <c r="AA39" s="49">
        <v>3.0518090013618706</v>
      </c>
      <c r="AB39" s="49">
        <v>2.9851135561518021</v>
      </c>
      <c r="AC39" s="49">
        <v>2.9211214927793723</v>
      </c>
      <c r="AD39" s="49">
        <v>2.8595555782707343</v>
      </c>
      <c r="AE39" s="49">
        <v>2.8001814495402639</v>
      </c>
      <c r="AF39" s="50">
        <v>2.7427992303505224</v>
      </c>
    </row>
    <row r="40" spans="1:32" hidden="1">
      <c r="A40" s="49" t="s">
        <v>374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3.9230596567362683</v>
      </c>
      <c r="U40" s="49">
        <v>3.8378936858605535</v>
      </c>
      <c r="V40" s="49">
        <v>3.7521286049174716</v>
      </c>
      <c r="W40" s="49">
        <v>3.6747090024596525</v>
      </c>
      <c r="X40" s="49">
        <v>3.5979296185789025</v>
      </c>
      <c r="Y40" s="49">
        <v>3.5210143421023625</v>
      </c>
      <c r="Z40" s="49">
        <v>3.447810592235653</v>
      </c>
      <c r="AA40" s="49">
        <v>3.3392345418652676</v>
      </c>
      <c r="AB40" s="49">
        <v>3.2569065093592022</v>
      </c>
      <c r="AC40" s="49">
        <v>3.1747933795424292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375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7.6893045148844035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4.8980925109546645</v>
      </c>
      <c r="V41" s="49">
        <v>4.7890769573945722</v>
      </c>
      <c r="W41" s="49">
        <v>4.6907146333933643</v>
      </c>
      <c r="X41" s="49">
        <v>4.5930812089487514</v>
      </c>
      <c r="Y41" s="49">
        <v>4.4951768258512566</v>
      </c>
      <c r="Z41" s="49">
        <v>4.4019113711654825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3.8429967454861584</v>
      </c>
      <c r="AF41" s="50">
        <v>3.7374156614239786</v>
      </c>
    </row>
    <row r="42" spans="1:32" hidden="1">
      <c r="A42" s="49" t="s">
        <v>376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6.5333490301904025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5.0216920911894025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3.9297744549696776</v>
      </c>
      <c r="AF42" s="50">
        <v>3.8313602474499007</v>
      </c>
    </row>
    <row r="43" spans="1:32" hidden="1">
      <c r="A43" s="49" t="s">
        <v>377</v>
      </c>
      <c r="B43" s="49">
        <v>10.734195220140258</v>
      </c>
      <c r="C43" s="49">
        <v>10.284155442752736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4.7839655607172515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378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4.3867674650848505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3.7764015463506277</v>
      </c>
      <c r="T44" s="49">
        <v>3.6602975689281338</v>
      </c>
      <c r="U44" s="49">
        <v>3.5460573629503287</v>
      </c>
      <c r="V44" s="49">
        <v>3.4328566866340831</v>
      </c>
      <c r="W44" s="49">
        <v>3.3202840428406084</v>
      </c>
      <c r="X44" s="49">
        <v>3.2079623711044229</v>
      </c>
      <c r="Y44" s="49">
        <v>3.0971533971882863</v>
      </c>
      <c r="Z44" s="49">
        <v>2.9925178824736385</v>
      </c>
      <c r="AA44" s="49">
        <v>2.8590098707245195</v>
      </c>
      <c r="AB44" s="49">
        <v>2.7484534063831978</v>
      </c>
      <c r="AC44" s="49">
        <v>2.6392279280174735</v>
      </c>
      <c r="AD44" s="49">
        <v>2.5311392627487663</v>
      </c>
      <c r="AE44" s="49">
        <v>2.4240227205514309</v>
      </c>
      <c r="AF44" s="50">
        <v>2.3177373013410216</v>
      </c>
    </row>
    <row r="45" spans="1:32" hidden="1">
      <c r="A45" s="49" t="s">
        <v>379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4.1231296793663885</v>
      </c>
      <c r="R45" s="49">
        <v>3.9996501448715662</v>
      </c>
      <c r="S45" s="49">
        <v>3.878952806121438</v>
      </c>
      <c r="T45" s="49">
        <v>3.7599949841835474</v>
      </c>
      <c r="U45" s="49">
        <v>3.6429651029224006</v>
      </c>
      <c r="V45" s="49">
        <v>3.5270088990600303</v>
      </c>
      <c r="W45" s="49">
        <v>3.41190149811837</v>
      </c>
      <c r="X45" s="49">
        <v>3.2969999637885525</v>
      </c>
      <c r="Y45" s="49">
        <v>3.1836092900371105</v>
      </c>
      <c r="Z45" s="49">
        <v>3.0765494880224953</v>
      </c>
      <c r="AA45" s="49">
        <v>2.9395600224353449</v>
      </c>
      <c r="AB45" s="49">
        <v>2.8262621213401142</v>
      </c>
      <c r="AC45" s="49">
        <v>2.7142782407521979</v>
      </c>
      <c r="AD45" s="49">
        <v>2.6034044110298256</v>
      </c>
      <c r="AE45" s="49">
        <v>2.4934673562880159</v>
      </c>
      <c r="AF45" s="50">
        <v>2.3843184560524024</v>
      </c>
    </row>
    <row r="46" spans="1:32" hidden="1">
      <c r="A46" s="49" t="s">
        <v>380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4.5322782306985205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3.8902383270301084</v>
      </c>
      <c r="V46" s="49">
        <v>3.7672530388053</v>
      </c>
      <c r="W46" s="49">
        <v>3.6453799784781218</v>
      </c>
      <c r="X46" s="49">
        <v>3.5236266870535569</v>
      </c>
      <c r="Y46" s="49">
        <v>3.4034118842296843</v>
      </c>
      <c r="Z46" s="49">
        <v>3.2899741090206813</v>
      </c>
      <c r="AA46" s="49">
        <v>3.1438601605493832</v>
      </c>
      <c r="AB46" s="49">
        <v>3.0234153673490125</v>
      </c>
      <c r="AC46" s="49">
        <v>2.9042720530868946</v>
      </c>
      <c r="AD46" s="49">
        <v>2.7862002895164553</v>
      </c>
      <c r="AE46" s="49">
        <v>2.6690039984899414</v>
      </c>
      <c r="AF46" s="50">
        <v>2.5525142671527488</v>
      </c>
    </row>
    <row r="47" spans="1:32" hidden="1">
      <c r="A47" s="49" t="s">
        <v>381</v>
      </c>
      <c r="B47" s="49">
        <v>11.828965902846758</v>
      </c>
      <c r="C47" s="49">
        <v>11.171189959993018</v>
      </c>
      <c r="D47" s="49">
        <v>10.552293846865307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4.4149095897112645</v>
      </c>
      <c r="X47" s="49">
        <v>4.2687955776991746</v>
      </c>
      <c r="Y47" s="49">
        <v>4.1247300426880384</v>
      </c>
      <c r="Z47" s="49">
        <v>3.9893236789322515</v>
      </c>
      <c r="AA47" s="49">
        <v>3.8128372335653289</v>
      </c>
      <c r="AB47" s="49">
        <v>3.6688243824541367</v>
      </c>
      <c r="AC47" s="49">
        <v>3.526585986048095</v>
      </c>
      <c r="AD47" s="49">
        <v>3.3858407621023097</v>
      </c>
      <c r="AE47" s="49">
        <v>3.2463495703889107</v>
      </c>
      <c r="AF47" s="50">
        <v>3.1079071133709624</v>
      </c>
    </row>
    <row r="48" spans="1:32" hidden="1">
      <c r="A48" s="49" t="s">
        <v>382</v>
      </c>
      <c r="B48" s="49">
        <v>6.9749903266665259</v>
      </c>
      <c r="C48" s="49">
        <v>6.7829862467158275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5.8623759497609935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5.2738279071358765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4.1566282806669435</v>
      </c>
      <c r="AD48" s="49">
        <v>4.0956132086887731</v>
      </c>
      <c r="AE48" s="49">
        <v>4.0362935843839054</v>
      </c>
      <c r="AF48" s="50">
        <v>3.9785429010668403</v>
      </c>
    </row>
    <row r="49" spans="1:32" hidden="1">
      <c r="A49" s="49" t="s">
        <v>383</v>
      </c>
      <c r="B49" s="49">
        <v>6.6766085872437735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3.9741888099789175</v>
      </c>
      <c r="S49" s="49">
        <v>3.8887824329278797</v>
      </c>
      <c r="T49" s="49">
        <v>3.8063766860609389</v>
      </c>
      <c r="U49" s="49">
        <v>3.7272443429162783</v>
      </c>
      <c r="V49" s="49">
        <v>3.650084298608772</v>
      </c>
      <c r="W49" s="49">
        <v>3.5720859948788286</v>
      </c>
      <c r="X49" s="49">
        <v>3.4952495973513278</v>
      </c>
      <c r="Y49" s="49">
        <v>3.4215583589254823</v>
      </c>
      <c r="Z49" s="49">
        <v>3.3583666181843554</v>
      </c>
      <c r="AA49" s="49">
        <v>3.2503987514397075</v>
      </c>
      <c r="AB49" s="49">
        <v>3.1793642835219638</v>
      </c>
      <c r="AC49" s="49">
        <v>3.1112058178575221</v>
      </c>
      <c r="AD49" s="49">
        <v>3.0456277733952892</v>
      </c>
      <c r="AE49" s="49">
        <v>2.9823802828481121</v>
      </c>
      <c r="AF49" s="50">
        <v>2.921250254108732</v>
      </c>
    </row>
    <row r="50" spans="1:32" hidden="1">
      <c r="A50" s="49" t="s">
        <v>384</v>
      </c>
      <c r="B50" s="49">
        <v>10.311001574176704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7.1727989900141695</v>
      </c>
      <c r="K50" s="49">
        <v>6.7904873692769412</v>
      </c>
      <c r="L50" s="49">
        <v>6.4060957619658225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4.4965795462418665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385</v>
      </c>
      <c r="B51" s="49">
        <v>12.520004604982901</v>
      </c>
      <c r="C51" s="49">
        <v>11.820436733163799</v>
      </c>
      <c r="D51" s="49">
        <v>11.162653075791258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6.5199182607288835</v>
      </c>
      <c r="M51" s="49">
        <v>6.332196077616187</v>
      </c>
      <c r="N51" s="49">
        <v>6.1520958209835612</v>
      </c>
      <c r="O51" s="49">
        <v>5.977023705229918</v>
      </c>
      <c r="P51" s="49">
        <v>5.8065386445034655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4.9962851737271485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3.7526949910490295</v>
      </c>
      <c r="AD51" s="49">
        <v>3.6037949801823412</v>
      </c>
      <c r="AE51" s="49">
        <v>3.4559496902861184</v>
      </c>
      <c r="AF51" s="50">
        <v>3.3089207097036168</v>
      </c>
    </row>
    <row r="52" spans="1:32" hidden="1">
      <c r="A52" s="49" t="s">
        <v>386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3.8394317692701323</v>
      </c>
      <c r="H52" s="49">
        <v>3.7469309649331475</v>
      </c>
      <c r="I52" s="49">
        <v>3.6576702891190038</v>
      </c>
      <c r="J52" s="49">
        <v>3.571159760872205</v>
      </c>
      <c r="K52" s="49">
        <v>3.487005066031907</v>
      </c>
      <c r="L52" s="49">
        <v>3.4048841504608003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3.0145782202249674</v>
      </c>
      <c r="T52" s="49">
        <v>2.9681714233396255</v>
      </c>
      <c r="U52" s="49">
        <v>2.9216205474771231</v>
      </c>
      <c r="V52" s="49">
        <v>2.8751697006950052</v>
      </c>
      <c r="W52" s="49">
        <v>2.8336691669437646</v>
      </c>
      <c r="X52" s="49">
        <v>2.7936723735273352</v>
      </c>
      <c r="Y52" s="49">
        <v>2.7545125817581715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2.5735430947008857</v>
      </c>
      <c r="AD52" s="49">
        <v>2.5348700295184554</v>
      </c>
      <c r="AE52" s="49">
        <v>2.497232260373381</v>
      </c>
      <c r="AF52" s="50">
        <v>2.4605547254904696</v>
      </c>
    </row>
    <row r="53" spans="1:32" hidden="1">
      <c r="A53" s="49" t="s">
        <v>387</v>
      </c>
      <c r="B53" s="49">
        <v>5.5113786109568226</v>
      </c>
      <c r="C53" s="49">
        <v>5.3574008836678395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3.9269286007003084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3.6250047731338775</v>
      </c>
      <c r="W53" s="49">
        <v>3.5728359406664536</v>
      </c>
      <c r="X53" s="49">
        <v>3.5225818060568623</v>
      </c>
      <c r="Y53" s="49">
        <v>3.4733962654092263</v>
      </c>
      <c r="Z53" s="49">
        <v>3.4296354353030729</v>
      </c>
      <c r="AA53" s="49">
        <v>3.3472796151850144</v>
      </c>
      <c r="AB53" s="49">
        <v>3.2957504853987065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388</v>
      </c>
      <c r="B54" s="49">
        <v>4.9909919727034691</v>
      </c>
      <c r="C54" s="49">
        <v>4.8308850724712826</v>
      </c>
      <c r="D54" s="49">
        <v>4.6912771690992905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3.9821251661588066</v>
      </c>
      <c r="L54" s="49">
        <v>3.9008243630858379</v>
      </c>
      <c r="M54" s="49">
        <v>3.7990988526987706</v>
      </c>
      <c r="N54" s="49">
        <v>3.709848659618745</v>
      </c>
      <c r="O54" s="49">
        <v>3.6287733691394886</v>
      </c>
      <c r="P54" s="49">
        <v>3.5540898422065204</v>
      </c>
      <c r="Q54" s="49">
        <v>3.4846978742422516</v>
      </c>
      <c r="R54" s="49">
        <v>3.4202386472866801</v>
      </c>
      <c r="S54" s="49">
        <v>3.3588994824674705</v>
      </c>
      <c r="T54" s="49">
        <v>3.3008287637192968</v>
      </c>
      <c r="U54" s="49">
        <v>3.2462648862881482</v>
      </c>
      <c r="V54" s="49">
        <v>3.1928839787981502</v>
      </c>
      <c r="W54" s="49">
        <v>3.1330476400789959</v>
      </c>
      <c r="X54" s="49">
        <v>3.075711719490219</v>
      </c>
      <c r="Y54" s="49">
        <v>3.0217873452855657</v>
      </c>
      <c r="Z54" s="49">
        <v>2.9730757247863746</v>
      </c>
      <c r="AA54" s="49">
        <v>2.903749465494764</v>
      </c>
      <c r="AB54" s="49">
        <v>2.8546008051637886</v>
      </c>
      <c r="AC54" s="49">
        <v>2.8078582509725996</v>
      </c>
      <c r="AD54" s="49">
        <v>2.7632339340955774</v>
      </c>
      <c r="AE54" s="49">
        <v>2.7204909970501796</v>
      </c>
      <c r="AF54" s="50">
        <v>2.6794321940839647</v>
      </c>
    </row>
    <row r="55" spans="1:32" hidden="1">
      <c r="A55" s="49" t="s">
        <v>389</v>
      </c>
      <c r="B55" s="49">
        <v>6.3561851551911435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4.3983660310632615</v>
      </c>
      <c r="S55" s="49">
        <v>4.3199848701667261</v>
      </c>
      <c r="T55" s="49">
        <v>4.2459754893319195</v>
      </c>
      <c r="U55" s="49">
        <v>4.1766606602396728</v>
      </c>
      <c r="V55" s="49">
        <v>4.1089010547936313</v>
      </c>
      <c r="W55" s="49">
        <v>4.0323717064085338</v>
      </c>
      <c r="X55" s="49">
        <v>3.9591802294513703</v>
      </c>
      <c r="Y55" s="49">
        <v>3.8905588100283506</v>
      </c>
      <c r="Z55" s="49">
        <v>3.8289427011700452</v>
      </c>
      <c r="AA55" s="49">
        <v>3.7394283215119457</v>
      </c>
      <c r="AB55" s="49">
        <v>3.6771444324894027</v>
      </c>
      <c r="AC55" s="49">
        <v>3.6180752919170085</v>
      </c>
      <c r="AD55" s="49">
        <v>3.5618326746890854</v>
      </c>
      <c r="AE55" s="49">
        <v>3.5080972332614042</v>
      </c>
      <c r="AF55" s="50">
        <v>3.4566031029559192</v>
      </c>
    </row>
    <row r="56" spans="1:32" hidden="1">
      <c r="A56" s="49" t="s">
        <v>390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4.6650178830731175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3.9871177174696353</v>
      </c>
      <c r="O56" s="49">
        <v>3.8960300597168676</v>
      </c>
      <c r="P56" s="49">
        <v>3.8092900223461275</v>
      </c>
      <c r="Q56" s="49">
        <v>3.7254724772726115</v>
      </c>
      <c r="R56" s="49">
        <v>3.643703830084986</v>
      </c>
      <c r="S56" s="49">
        <v>3.5658253802008866</v>
      </c>
      <c r="T56" s="49">
        <v>3.4905126069871462</v>
      </c>
      <c r="U56" s="49">
        <v>3.4179928743301238</v>
      </c>
      <c r="V56" s="49">
        <v>3.3471816738345996</v>
      </c>
      <c r="W56" s="49">
        <v>3.2757459461112188</v>
      </c>
      <c r="X56" s="49">
        <v>3.2053409111939635</v>
      </c>
      <c r="Y56" s="49">
        <v>3.1376196420335392</v>
      </c>
      <c r="Z56" s="49">
        <v>3.0787154337302773</v>
      </c>
      <c r="AA56" s="49">
        <v>2.9825251565802646</v>
      </c>
      <c r="AB56" s="49">
        <v>2.9171962366429502</v>
      </c>
      <c r="AC56" s="49">
        <v>2.8543245088655409</v>
      </c>
      <c r="AD56" s="49">
        <v>2.7936631272957815</v>
      </c>
      <c r="AE56" s="49">
        <v>2.7350033053433114</v>
      </c>
      <c r="AF56" s="50">
        <v>2.6781668760727326</v>
      </c>
    </row>
    <row r="57" spans="1:32" hidden="1">
      <c r="A57" s="49" t="s">
        <v>391</v>
      </c>
      <c r="B57" s="49">
        <v>6.9756166594621281</v>
      </c>
      <c r="C57" s="49">
        <v>6.6793967573821593</v>
      </c>
      <c r="D57" s="49">
        <v>6.3913374507761214</v>
      </c>
      <c r="E57" s="49">
        <v>6.1090273227683145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3.9129745821486557</v>
      </c>
      <c r="P57" s="49">
        <v>3.8279175443994111</v>
      </c>
      <c r="Q57" s="49">
        <v>3.7443930311009881</v>
      </c>
      <c r="R57" s="49">
        <v>3.6612446720529555</v>
      </c>
      <c r="S57" s="49">
        <v>3.5786549597634676</v>
      </c>
      <c r="T57" s="49">
        <v>3.4986268253138872</v>
      </c>
      <c r="U57" s="49">
        <v>3.4179456601510605</v>
      </c>
      <c r="V57" s="49">
        <v>3.3368412818611617</v>
      </c>
      <c r="W57" s="49">
        <v>3.2623096376910423</v>
      </c>
      <c r="X57" s="49">
        <v>3.1884630412604538</v>
      </c>
      <c r="Y57" s="49">
        <v>3.1146713089171696</v>
      </c>
      <c r="Z57" s="49">
        <v>3.0441297083363432</v>
      </c>
      <c r="AA57" s="49">
        <v>2.9444796760788039</v>
      </c>
      <c r="AB57" s="49">
        <v>2.8667475549873815</v>
      </c>
      <c r="AC57" s="49">
        <v>2.7893997256632144</v>
      </c>
      <c r="AD57" s="49">
        <v>2.7123358555392221</v>
      </c>
      <c r="AE57" s="49">
        <v>2.6354662749095885</v>
      </c>
      <c r="AF57" s="50">
        <v>2.5587101646366213</v>
      </c>
    </row>
    <row r="58" spans="1:32" hidden="1">
      <c r="A58" s="49" t="s">
        <v>392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6.2129495370256365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4.7703859778872175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3.9891155172463866</v>
      </c>
      <c r="Y58" s="49">
        <v>3.899245956744962</v>
      </c>
      <c r="Z58" s="49">
        <v>3.8134208389454436</v>
      </c>
      <c r="AA58" s="49">
        <v>3.6901596987736958</v>
      </c>
      <c r="AB58" s="49">
        <v>3.594871979378722</v>
      </c>
      <c r="AC58" s="49">
        <v>3.4999390838363253</v>
      </c>
      <c r="AD58" s="49">
        <v>3.405224195176495</v>
      </c>
      <c r="AE58" s="49">
        <v>3.3106039220199603</v>
      </c>
      <c r="AF58" s="50">
        <v>3.2159659356959054</v>
      </c>
    </row>
    <row r="59" spans="1:32" hidden="1">
      <c r="A59" s="49" t="s">
        <v>393</v>
      </c>
      <c r="B59" s="49">
        <v>6.9720519438930175</v>
      </c>
      <c r="C59" s="49">
        <v>6.6662118055934005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4.2393414114232755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3.5240978714289057</v>
      </c>
      <c r="V59" s="49">
        <v>3.4470022661129303</v>
      </c>
      <c r="W59" s="49">
        <v>3.3647256226483555</v>
      </c>
      <c r="X59" s="49">
        <v>3.2841936863756134</v>
      </c>
      <c r="Y59" s="49">
        <v>3.2062394593115644</v>
      </c>
      <c r="Z59" s="49">
        <v>3.1325041634126012</v>
      </c>
      <c r="AA59" s="49">
        <v>3.0396327528447729</v>
      </c>
      <c r="AB59" s="49">
        <v>2.9645190972852347</v>
      </c>
      <c r="AC59" s="49">
        <v>2.89110846010733</v>
      </c>
      <c r="AD59" s="49">
        <v>2.8191470805156995</v>
      </c>
      <c r="AE59" s="49">
        <v>2.7484258826152494</v>
      </c>
      <c r="AF59" s="50">
        <v>2.6787704395655365</v>
      </c>
    </row>
    <row r="60" spans="1:32" hidden="1">
      <c r="A60" s="49" t="s">
        <v>394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5.1735929900982764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3.9748120050128115</v>
      </c>
      <c r="Z60" s="49">
        <v>3.8914127411126231</v>
      </c>
      <c r="AA60" s="49">
        <v>3.7825022169562628</v>
      </c>
      <c r="AB60" s="49">
        <v>3.6974686107247803</v>
      </c>
      <c r="AC60" s="49">
        <v>3.6148359113950352</v>
      </c>
      <c r="AD60" s="49">
        <v>3.5342714842226712</v>
      </c>
      <c r="AE60" s="49">
        <v>3.455501894025458</v>
      </c>
      <c r="AF60" s="50">
        <v>3.378299618224478</v>
      </c>
    </row>
    <row r="61" spans="1:32" hidden="1">
      <c r="A61" s="49" t="s">
        <v>395</v>
      </c>
      <c r="B61" s="49">
        <v>12.124807941555581</v>
      </c>
      <c r="C61" s="49">
        <v>11.450463772642347</v>
      </c>
      <c r="D61" s="49">
        <v>10.814585431647778</v>
      </c>
      <c r="E61" s="49">
        <v>10.205178937290677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3.6951415970072494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3.1083772169449326</v>
      </c>
    </row>
    <row r="62" spans="1:32" hidden="1">
      <c r="A62" s="49" t="s">
        <v>396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7.7697614022940975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6.3421709738377885</v>
      </c>
      <c r="V62" s="49">
        <v>6.2391421090782835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397</v>
      </c>
      <c r="B63" s="49">
        <v>12.615849287493621</v>
      </c>
      <c r="C63" s="49">
        <v>12.21677943872513</v>
      </c>
      <c r="D63" s="49">
        <v>11.874452867693032</v>
      </c>
      <c r="E63" s="49">
        <v>11.57262133735882</v>
      </c>
      <c r="F63" s="49">
        <v>11.301038756873858</v>
      </c>
      <c r="G63" s="49">
        <v>11.052842581481883</v>
      </c>
      <c r="H63" s="49">
        <v>10.823218917931737</v>
      </c>
      <c r="I63" s="49">
        <v>10.60866479782038</v>
      </c>
      <c r="J63" s="49">
        <v>10.406553962409156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7.9138527131008685</v>
      </c>
      <c r="Y63" s="49">
        <v>7.7775917549216587</v>
      </c>
      <c r="Z63" s="49">
        <v>7.6556634720024554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7.1250954046670065</v>
      </c>
      <c r="AE63" s="49">
        <v>7.0191057427894128</v>
      </c>
      <c r="AF63" s="50">
        <v>6.917668642403326</v>
      </c>
    </row>
    <row r="64" spans="1:32" hidden="1">
      <c r="A64" s="49" t="s">
        <v>398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3.9682925280859416</v>
      </c>
      <c r="G64" s="49">
        <v>3.8229208511896298</v>
      </c>
      <c r="H64" s="49">
        <v>3.6851900221461245</v>
      </c>
      <c r="I64" s="49">
        <v>3.5536851581491353</v>
      </c>
      <c r="J64" s="49">
        <v>3.4273465445298124</v>
      </c>
      <c r="K64" s="49">
        <v>3.3053613747945265</v>
      </c>
      <c r="L64" s="49">
        <v>3.1870935028824943</v>
      </c>
      <c r="M64" s="49">
        <v>3.1090404634551074</v>
      </c>
      <c r="N64" s="49">
        <v>3.0362157977409017</v>
      </c>
      <c r="O64" s="49">
        <v>2.9669619973129979</v>
      </c>
      <c r="P64" s="49">
        <v>2.9009893605792687</v>
      </c>
      <c r="Q64" s="49">
        <v>2.8372241975004289</v>
      </c>
      <c r="R64" s="49">
        <v>2.7750082398826699</v>
      </c>
      <c r="S64" s="49">
        <v>2.7157301233486977</v>
      </c>
      <c r="T64" s="49">
        <v>2.6583916154111029</v>
      </c>
      <c r="U64" s="49">
        <v>2.6031645184940388</v>
      </c>
      <c r="V64" s="49">
        <v>2.549231202175763</v>
      </c>
      <c r="W64" s="49">
        <v>2.4948324697881565</v>
      </c>
      <c r="X64" s="49">
        <v>2.4412162592860689</v>
      </c>
      <c r="Y64" s="49">
        <v>2.3896288078737484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2.1739758465167496</v>
      </c>
      <c r="AD64" s="49">
        <v>2.127734666728136</v>
      </c>
      <c r="AE64" s="49">
        <v>2.0830056284938236</v>
      </c>
      <c r="AF64" s="50">
        <v>2.0396540592508412</v>
      </c>
    </row>
    <row r="65" spans="1:32" hidden="1">
      <c r="A65" s="49" t="s">
        <v>399</v>
      </c>
      <c r="B65" s="49">
        <v>12.113744286040124</v>
      </c>
      <c r="C65" s="49">
        <v>11.614156152507082</v>
      </c>
      <c r="D65" s="49">
        <v>11.153492237651019</v>
      </c>
      <c r="E65" s="49">
        <v>10.719673102803187</v>
      </c>
      <c r="F65" s="49">
        <v>10.305005109757191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5.3667610803827595</v>
      </c>
      <c r="AE65" s="49">
        <v>5.2479470220365911</v>
      </c>
      <c r="AF65" s="50">
        <v>5.1309046084368344</v>
      </c>
    </row>
    <row r="66" spans="1:32" hidden="1">
      <c r="A66" s="49" t="s">
        <v>400</v>
      </c>
      <c r="B66" s="49">
        <v>14.868058155802789</v>
      </c>
      <c r="C66" s="49">
        <v>14.2749773771748</v>
      </c>
      <c r="D66" s="49">
        <v>13.733791078653347</v>
      </c>
      <c r="E66" s="49">
        <v>13.228536703572679</v>
      </c>
      <c r="F66" s="49">
        <v>12.749053567236439</v>
      </c>
      <c r="G66" s="49">
        <v>12.288450900152165</v>
      </c>
      <c r="H66" s="49">
        <v>11.84181550444352</v>
      </c>
      <c r="I66" s="49">
        <v>11.405496485880278</v>
      </c>
      <c r="J66" s="49">
        <v>10.976683477567757</v>
      </c>
      <c r="K66" s="49">
        <v>10.553144858297205</v>
      </c>
      <c r="L66" s="49">
        <v>10.133058215742915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7.3684705114047695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6.6543734050498164</v>
      </c>
    </row>
    <row r="67" spans="1:32" hidden="1">
      <c r="A67" s="49" t="s">
        <v>401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5.2471194431495904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3.6672608911373663</v>
      </c>
      <c r="V67" s="49">
        <v>3.5491285441977407</v>
      </c>
      <c r="W67" s="49">
        <v>3.4323281322843893</v>
      </c>
      <c r="X67" s="49">
        <v>3.3155370954391157</v>
      </c>
      <c r="Y67" s="49">
        <v>3.2000018692904622</v>
      </c>
      <c r="Z67" s="49">
        <v>3.0903214464842037</v>
      </c>
      <c r="AA67" s="49">
        <v>2.9518033483889221</v>
      </c>
      <c r="AB67" s="49">
        <v>2.835757724214151</v>
      </c>
      <c r="AC67" s="49">
        <v>2.7207305539252347</v>
      </c>
      <c r="AD67" s="49">
        <v>2.6065094546477505</v>
      </c>
      <c r="AE67" s="49">
        <v>2.4929124880523932</v>
      </c>
      <c r="AF67" s="50">
        <v>2.3797821202497431</v>
      </c>
    </row>
    <row r="68" spans="1:32" hidden="1">
      <c r="A68" s="49" t="s">
        <v>402</v>
      </c>
      <c r="B68" s="49">
        <v>4.2844347169830854</v>
      </c>
      <c r="C68" s="49">
        <v>4.166734735542553</v>
      </c>
      <c r="D68" s="49">
        <v>4.0585063545889071</v>
      </c>
      <c r="E68" s="49">
        <v>3.9576550715539103</v>
      </c>
      <c r="F68" s="49">
        <v>3.8626858023997768</v>
      </c>
      <c r="G68" s="49">
        <v>3.7724949492582418</v>
      </c>
      <c r="H68" s="49">
        <v>3.6862450652980021</v>
      </c>
      <c r="I68" s="49">
        <v>3.603285736557007</v>
      </c>
      <c r="J68" s="49">
        <v>3.5231016866292357</v>
      </c>
      <c r="K68" s="49">
        <v>3.4452776176887285</v>
      </c>
      <c r="L68" s="49">
        <v>3.3694737210791335</v>
      </c>
      <c r="M68" s="49">
        <v>3.2993639700180024</v>
      </c>
      <c r="N68" s="49">
        <v>3.242761794669498</v>
      </c>
      <c r="O68" s="49">
        <v>3.1879251294475406</v>
      </c>
      <c r="P68" s="49">
        <v>3.1349396214487513</v>
      </c>
      <c r="Q68" s="49">
        <v>3.084217594350013</v>
      </c>
      <c r="R68" s="49">
        <v>3.0344673884928262</v>
      </c>
      <c r="S68" s="49">
        <v>2.985890290193066</v>
      </c>
      <c r="T68" s="49">
        <v>2.9407177971881886</v>
      </c>
      <c r="U68" s="49">
        <v>2.8953653274425708</v>
      </c>
      <c r="V68" s="49">
        <v>2.8500878431814534</v>
      </c>
      <c r="W68" s="49">
        <v>2.8099450319462087</v>
      </c>
      <c r="X68" s="49">
        <v>2.7713436149858577</v>
      </c>
      <c r="Y68" s="49">
        <v>2.733588583138931</v>
      </c>
      <c r="Z68" s="49">
        <v>2.7002577318716696</v>
      </c>
      <c r="AA68" s="49">
        <v>2.635201827421831</v>
      </c>
      <c r="AB68" s="49">
        <v>2.5954337794437325</v>
      </c>
      <c r="AC68" s="49">
        <v>2.5569108931943547</v>
      </c>
      <c r="AD68" s="49">
        <v>2.5195321776486295</v>
      </c>
      <c r="AE68" s="49">
        <v>2.4832092395417327</v>
      </c>
      <c r="AF68" s="50">
        <v>2.4478642480680333</v>
      </c>
    </row>
    <row r="69" spans="1:32" hidden="1">
      <c r="A69" s="49" t="s">
        <v>403</v>
      </c>
      <c r="B69" s="49">
        <v>5.5874580254157458</v>
      </c>
      <c r="C69" s="49">
        <v>5.4349410440281165</v>
      </c>
      <c r="D69" s="49">
        <v>5.2949270221017555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3.9053742716396442</v>
      </c>
      <c r="T69" s="49">
        <v>3.8464950425060613</v>
      </c>
      <c r="U69" s="49">
        <v>3.7873676114128374</v>
      </c>
      <c r="V69" s="49">
        <v>3.7283290486615326</v>
      </c>
      <c r="W69" s="49">
        <v>3.6760708735510699</v>
      </c>
      <c r="X69" s="49">
        <v>3.6258381616585247</v>
      </c>
      <c r="Y69" s="49">
        <v>3.5767128941398889</v>
      </c>
      <c r="Z69" s="49">
        <v>3.5334197924227047</v>
      </c>
      <c r="AA69" s="49">
        <v>3.4482231339260112</v>
      </c>
      <c r="AB69" s="49">
        <v>3.3964112785275113</v>
      </c>
      <c r="AC69" s="49">
        <v>3.3462340295488868</v>
      </c>
      <c r="AD69" s="49">
        <v>3.2975579326937017</v>
      </c>
      <c r="AE69" s="49">
        <v>3.2502661885287902</v>
      </c>
      <c r="AF69" s="50">
        <v>3.2042559614661004</v>
      </c>
    </row>
    <row r="70" spans="1:32" hidden="1">
      <c r="A70" s="49" t="s">
        <v>404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4.3196382871244925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3.6837579591954457</v>
      </c>
      <c r="N70" s="49">
        <v>3.5972734239816178</v>
      </c>
      <c r="O70" s="49">
        <v>3.5186899369963918</v>
      </c>
      <c r="P70" s="49">
        <v>3.4462846120068802</v>
      </c>
      <c r="Q70" s="49">
        <v>3.3789944066579998</v>
      </c>
      <c r="R70" s="49">
        <v>3.3164725982104741</v>
      </c>
      <c r="S70" s="49">
        <v>3.2569677616841357</v>
      </c>
      <c r="T70" s="49">
        <v>3.2006232281854068</v>
      </c>
      <c r="U70" s="49">
        <v>3.1476692973721816</v>
      </c>
      <c r="V70" s="49">
        <v>3.0958606383038574</v>
      </c>
      <c r="W70" s="49">
        <v>3.0378209665139493</v>
      </c>
      <c r="X70" s="49">
        <v>2.9821984534147541</v>
      </c>
      <c r="Y70" s="49">
        <v>2.9298730382135574</v>
      </c>
      <c r="Z70" s="49">
        <v>2.8825843382332388</v>
      </c>
      <c r="AA70" s="49">
        <v>2.8153830557282786</v>
      </c>
      <c r="AB70" s="49">
        <v>2.7676745131544616</v>
      </c>
      <c r="AC70" s="49">
        <v>2.7222908321468244</v>
      </c>
      <c r="AD70" s="49">
        <v>2.6789537092506741</v>
      </c>
      <c r="AE70" s="49">
        <v>2.6374341552707845</v>
      </c>
      <c r="AF70" s="50">
        <v>2.5975414753209649</v>
      </c>
    </row>
    <row r="71" spans="1:32" hidden="1">
      <c r="A71" s="49" t="s">
        <v>405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5.2079719609978925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3.9560601572492393</v>
      </c>
      <c r="Q71" s="49">
        <v>3.8689112959702689</v>
      </c>
      <c r="R71" s="49">
        <v>3.7839040542114306</v>
      </c>
      <c r="S71" s="49">
        <v>3.7029742259777434</v>
      </c>
      <c r="T71" s="49">
        <v>3.6247309378568757</v>
      </c>
      <c r="U71" s="49">
        <v>3.5494140263320677</v>
      </c>
      <c r="V71" s="49">
        <v>3.4758842074744773</v>
      </c>
      <c r="W71" s="49">
        <v>3.4016910136566194</v>
      </c>
      <c r="X71" s="49">
        <v>3.3285727259599467</v>
      </c>
      <c r="Y71" s="49">
        <v>3.2582666321878455</v>
      </c>
      <c r="Z71" s="49">
        <v>3.1972170551071946</v>
      </c>
      <c r="AA71" s="49">
        <v>3.0969808325407708</v>
      </c>
      <c r="AB71" s="49">
        <v>3.0291658498073994</v>
      </c>
      <c r="AC71" s="49">
        <v>2.9639238219856221</v>
      </c>
      <c r="AD71" s="49">
        <v>2.9009948773141305</v>
      </c>
      <c r="AE71" s="49">
        <v>2.8401592351535747</v>
      </c>
      <c r="AF71" s="50">
        <v>2.7812293692994876</v>
      </c>
    </row>
    <row r="72" spans="1:32" hidden="1">
      <c r="A72" s="49" t="s">
        <v>406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3.6741709284272948</v>
      </c>
      <c r="P72" s="49">
        <v>3.598764733534809</v>
      </c>
      <c r="Q72" s="49">
        <v>3.5250122941171584</v>
      </c>
      <c r="R72" s="49">
        <v>3.4517200040064395</v>
      </c>
      <c r="S72" s="49">
        <v>3.3790807918466346</v>
      </c>
      <c r="T72" s="49">
        <v>3.3091831382322434</v>
      </c>
      <c r="U72" s="49">
        <v>3.2386891371581958</v>
      </c>
      <c r="V72" s="49">
        <v>3.1678384129051675</v>
      </c>
      <c r="W72" s="49">
        <v>3.1034921128063857</v>
      </c>
      <c r="X72" s="49">
        <v>3.0398532751526841</v>
      </c>
      <c r="Y72" s="49">
        <v>2.9762628555382991</v>
      </c>
      <c r="Z72" s="49">
        <v>2.9160554323106602</v>
      </c>
      <c r="AA72" s="49">
        <v>2.8254365552807155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2.5563192997431314</v>
      </c>
      <c r="AF72" s="50">
        <v>2.4895010934037636</v>
      </c>
    </row>
    <row r="73" spans="1:32" hidden="1">
      <c r="A73" s="49" t="s">
        <v>407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4.8186890019840165</v>
      </c>
      <c r="O73" s="49">
        <v>4.7229316750386108</v>
      </c>
      <c r="P73" s="49">
        <v>4.6287950222245353</v>
      </c>
      <c r="Q73" s="49">
        <v>4.5368024665346445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3.9336319764087064</v>
      </c>
      <c r="Y73" s="49">
        <v>3.8550858229494613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408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3.9195102819133347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3.4987937436480125</v>
      </c>
      <c r="U74" s="49">
        <v>3.4231262808621041</v>
      </c>
      <c r="V74" s="49">
        <v>3.3481609604627187</v>
      </c>
      <c r="W74" s="49">
        <v>3.2683405261855247</v>
      </c>
      <c r="X74" s="49">
        <v>3.1901662259580545</v>
      </c>
      <c r="Y74" s="49">
        <v>3.1144431682083158</v>
      </c>
      <c r="Z74" s="49">
        <v>3.0427587559750209</v>
      </c>
      <c r="AA74" s="49">
        <v>2.9524808602290147</v>
      </c>
      <c r="AB74" s="49">
        <v>2.8793583998555947</v>
      </c>
      <c r="AC74" s="49">
        <v>2.8078297199383062</v>
      </c>
      <c r="AD74" s="49">
        <v>2.737646328439868</v>
      </c>
      <c r="AE74" s="49">
        <v>2.6686031557171117</v>
      </c>
      <c r="AF74" s="50">
        <v>2.6005287916895181</v>
      </c>
    </row>
    <row r="75" spans="1:32" hidden="1">
      <c r="A75" s="49" t="s">
        <v>409</v>
      </c>
      <c r="B75" s="49">
        <v>12.541203562795314</v>
      </c>
      <c r="C75" s="49">
        <v>11.840740830524247</v>
      </c>
      <c r="D75" s="49">
        <v>11.17978322397639</v>
      </c>
      <c r="E75" s="49">
        <v>10.546406407248464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6.2723787118348415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5.4125060151017514</v>
      </c>
      <c r="S75" s="49">
        <v>5.2497169335119525</v>
      </c>
      <c r="T75" s="49">
        <v>5.0891621177787005</v>
      </c>
      <c r="U75" s="49">
        <v>4.9310874912380465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3.8274740059723005</v>
      </c>
      <c r="AC75" s="49">
        <v>3.6747640909583388</v>
      </c>
      <c r="AD75" s="49">
        <v>3.5230735372534969</v>
      </c>
      <c r="AE75" s="49">
        <v>3.3721401636045956</v>
      </c>
      <c r="AF75" s="50">
        <v>3.2217360283415601</v>
      </c>
    </row>
    <row r="76" spans="1:32" hidden="1">
      <c r="A76" s="49" t="s">
        <v>410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4.5212723004553315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3.9735696388737236</v>
      </c>
      <c r="V76" s="49">
        <v>3.9124288823336455</v>
      </c>
      <c r="W76" s="49">
        <v>3.8586301848491518</v>
      </c>
      <c r="X76" s="49">
        <v>3.8070125895059128</v>
      </c>
      <c r="Y76" s="49">
        <v>3.7565767061067774</v>
      </c>
      <c r="Z76" s="49">
        <v>3.7124711482352919</v>
      </c>
      <c r="AA76" s="49">
        <v>3.6226806680141763</v>
      </c>
      <c r="AB76" s="49">
        <v>3.5692418879787162</v>
      </c>
      <c r="AC76" s="49">
        <v>3.5175604830650142</v>
      </c>
      <c r="AD76" s="49">
        <v>3.4674916744799074</v>
      </c>
      <c r="AE76" s="49">
        <v>3.4189087884924731</v>
      </c>
      <c r="AF76" s="50">
        <v>3.3717003300058344</v>
      </c>
    </row>
    <row r="77" spans="1:32" hidden="1">
      <c r="A77" s="49" t="s">
        <v>411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5.8531291386252775</v>
      </c>
      <c r="J77" s="49">
        <v>5.7352568598042035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4.3499582028420285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3.9744051105076457</v>
      </c>
      <c r="AD77" s="49">
        <v>3.9123440624314032</v>
      </c>
      <c r="AE77" s="49">
        <v>3.8530135441527373</v>
      </c>
      <c r="AF77" s="50">
        <v>3.7961235754222091</v>
      </c>
    </row>
    <row r="78" spans="1:32" hidden="1">
      <c r="A78" s="49" t="s">
        <v>412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413</v>
      </c>
      <c r="B79" s="49">
        <v>5.7373985621166401</v>
      </c>
      <c r="C79" s="49">
        <v>5.4834532680820711</v>
      </c>
      <c r="D79" s="49">
        <v>5.2579553232056035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3.9092039332301405</v>
      </c>
      <c r="M79" s="49">
        <v>3.813189223019533</v>
      </c>
      <c r="N79" s="49">
        <v>3.7236639560320595</v>
      </c>
      <c r="O79" s="49">
        <v>3.6385677103559804</v>
      </c>
      <c r="P79" s="49">
        <v>3.5575400256598333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2.9302429381725017</v>
      </c>
      <c r="Z79" s="49">
        <v>2.8752557678852972</v>
      </c>
      <c r="AA79" s="49">
        <v>2.7853573353175358</v>
      </c>
      <c r="AB79" s="49">
        <v>2.7243532208895211</v>
      </c>
      <c r="AC79" s="49">
        <v>2.6656471125445416</v>
      </c>
      <c r="AD79" s="49">
        <v>2.6090073307620498</v>
      </c>
      <c r="AE79" s="49">
        <v>2.5542379279537641</v>
      </c>
      <c r="AF79" s="50">
        <v>2.5011717041662624</v>
      </c>
    </row>
    <row r="80" spans="1:32" hidden="1">
      <c r="A80" s="49" t="s">
        <v>414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5.3712874851552455</v>
      </c>
      <c r="L80" s="49">
        <v>5.1040758035594624</v>
      </c>
      <c r="M80" s="49">
        <v>4.991048328051189</v>
      </c>
      <c r="N80" s="49">
        <v>4.8951524461553095</v>
      </c>
      <c r="O80" s="49">
        <v>4.8008716559704752</v>
      </c>
      <c r="P80" s="49">
        <v>4.7083313025421427</v>
      </c>
      <c r="Q80" s="49">
        <v>4.6180910666809663</v>
      </c>
      <c r="R80" s="49">
        <v>4.5284429823335515</v>
      </c>
      <c r="S80" s="49">
        <v>4.4396614638757228</v>
      </c>
      <c r="T80" s="49">
        <v>4.3547301228513575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3.9527815074923667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3.6030524562283883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415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6.7059755591837655</v>
      </c>
      <c r="J81" s="49">
        <v>6.4179972039618685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3.7205105507111167</v>
      </c>
    </row>
    <row r="82" spans="1:32" hidden="1">
      <c r="A82" s="49" t="s">
        <v>416</v>
      </c>
      <c r="B82" s="49">
        <v>11.491714081179925</v>
      </c>
      <c r="C82" s="49">
        <v>11.026658211926803</v>
      </c>
      <c r="D82" s="49">
        <v>10.601106658060955</v>
      </c>
      <c r="E82" s="49">
        <v>10.203093781860114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7.5655149472370145</v>
      </c>
      <c r="N82" s="49">
        <v>7.3858759048669178</v>
      </c>
      <c r="O82" s="49">
        <v>7.2203617746094615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5.7888879308431065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417</v>
      </c>
      <c r="B83" s="49">
        <v>11.48675509870643</v>
      </c>
      <c r="C83" s="49">
        <v>10.845603436979255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5.8684339964594106</v>
      </c>
      <c r="M83" s="49">
        <v>5.6981854597802712</v>
      </c>
      <c r="N83" s="49">
        <v>5.5340350081355485</v>
      </c>
      <c r="O83" s="49">
        <v>5.3739043511348452</v>
      </c>
      <c r="P83" s="49">
        <v>5.2174307448836856</v>
      </c>
      <c r="Q83" s="49">
        <v>5.0632730263919035</v>
      </c>
      <c r="R83" s="49">
        <v>4.9106126989865624</v>
      </c>
      <c r="S83" s="49">
        <v>4.7611834026687525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3.5954859299889086</v>
      </c>
      <c r="AB83" s="49">
        <v>3.4546773275126883</v>
      </c>
      <c r="AC83" s="49">
        <v>3.3154289376537029</v>
      </c>
      <c r="AD83" s="49">
        <v>3.1774998124397236</v>
      </c>
      <c r="AE83" s="49">
        <v>3.0406852919373009</v>
      </c>
      <c r="AF83" s="50">
        <v>2.9048098691536843</v>
      </c>
    </row>
    <row r="84" spans="1:32" hidden="1">
      <c r="A84" s="49" t="s">
        <v>418</v>
      </c>
      <c r="B84" s="49">
        <v>7.6360708764304333</v>
      </c>
      <c r="C84" s="49">
        <v>7.3916040762654776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5.5630050050617985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4.8038256389750735</v>
      </c>
      <c r="X84" s="49">
        <v>4.7160512658873595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419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7.0396648096695955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6.4558163908715125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420</v>
      </c>
      <c r="B86" s="49">
        <v>4.1808645482300175</v>
      </c>
      <c r="C86" s="49">
        <v>3.9975687543287086</v>
      </c>
      <c r="D86" s="49">
        <v>3.8339141006345514</v>
      </c>
      <c r="E86" s="49">
        <v>3.6843879028191888</v>
      </c>
      <c r="F86" s="49">
        <v>3.5454779851441769</v>
      </c>
      <c r="G86" s="49">
        <v>3.4148191446370677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2.8401662050408287</v>
      </c>
      <c r="M86" s="49">
        <v>2.771184048460051</v>
      </c>
      <c r="N86" s="49">
        <v>2.7067130449389332</v>
      </c>
      <c r="O86" s="49">
        <v>2.6453290862376733</v>
      </c>
      <c r="P86" s="49">
        <v>2.5867820120797544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2.3218269895670254</v>
      </c>
      <c r="V86" s="49">
        <v>2.2737201301046337</v>
      </c>
      <c r="W86" s="49">
        <v>2.2252245865766564</v>
      </c>
      <c r="X86" s="49">
        <v>2.1774177300255135</v>
      </c>
      <c r="Y86" s="49">
        <v>2.1313668216461816</v>
      </c>
      <c r="Z86" s="49">
        <v>2.0910320011890535</v>
      </c>
      <c r="AA86" s="49">
        <v>2.0266410985287884</v>
      </c>
      <c r="AB86" s="49">
        <v>1.9822017533537721</v>
      </c>
      <c r="AC86" s="49">
        <v>1.9393699450630124</v>
      </c>
      <c r="AD86" s="49">
        <v>1.8979856575093457</v>
      </c>
      <c r="AE86" s="49">
        <v>1.8579135097711388</v>
      </c>
      <c r="AF86" s="50">
        <v>1.8190379417953477</v>
      </c>
    </row>
    <row r="87" spans="1:32" hidden="1">
      <c r="A87" s="49" t="s">
        <v>421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3.9733919083501874</v>
      </c>
      <c r="G87" s="49">
        <v>3.827522325783228</v>
      </c>
      <c r="H87" s="49">
        <v>3.6892314889599818</v>
      </c>
      <c r="I87" s="49">
        <v>3.5571247965110215</v>
      </c>
      <c r="J87" s="49">
        <v>3.430157786230934</v>
      </c>
      <c r="K87" s="49">
        <v>3.3075293978259346</v>
      </c>
      <c r="L87" s="49">
        <v>3.1886127156425772</v>
      </c>
      <c r="M87" s="49">
        <v>3.1107082382926166</v>
      </c>
      <c r="N87" s="49">
        <v>3.0379916135085128</v>
      </c>
      <c r="O87" s="49">
        <v>2.9688199882821449</v>
      </c>
      <c r="P87" s="49">
        <v>2.9029046697309981</v>
      </c>
      <c r="Q87" s="49">
        <v>2.8391821532758748</v>
      </c>
      <c r="R87" s="49">
        <v>2.7770005457332205</v>
      </c>
      <c r="S87" s="49">
        <v>2.7177312859240144</v>
      </c>
      <c r="T87" s="49">
        <v>2.6603864125993564</v>
      </c>
      <c r="U87" s="49">
        <v>2.6051345606532399</v>
      </c>
      <c r="V87" s="49">
        <v>2.5511671452281561</v>
      </c>
      <c r="W87" s="49">
        <v>2.4967359464353782</v>
      </c>
      <c r="X87" s="49">
        <v>2.4430844030612437</v>
      </c>
      <c r="Y87" s="49">
        <v>2.3914430697159981</v>
      </c>
      <c r="Z87" s="49">
        <v>2.3463773229112745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2.1294278827201727</v>
      </c>
      <c r="AE87" s="49">
        <v>2.0845980923379681</v>
      </c>
      <c r="AF87" s="50">
        <v>2.0411347032482658</v>
      </c>
    </row>
    <row r="88" spans="1:32" hidden="1">
      <c r="A88" s="49" t="s">
        <v>422</v>
      </c>
      <c r="B88" s="49">
        <v>10.318946604954617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6.3999086899781545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4.7607698322697525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423</v>
      </c>
      <c r="B89" s="49">
        <v>12.531837800195618</v>
      </c>
      <c r="C89" s="49">
        <v>12.01206166951696</v>
      </c>
      <c r="D89" s="49">
        <v>11.532300900395107</v>
      </c>
      <c r="E89" s="49">
        <v>11.080187563301962</v>
      </c>
      <c r="F89" s="49">
        <v>10.647848381179308</v>
      </c>
      <c r="G89" s="49">
        <v>10.229944341352656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7.1827669160872185</v>
      </c>
      <c r="S89" s="49">
        <v>7.0364779128183805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5.7797916032327885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424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5.6582168484469015</v>
      </c>
      <c r="J90" s="49">
        <v>5.2404916497734106</v>
      </c>
      <c r="K90" s="49">
        <v>4.8264998920837705</v>
      </c>
      <c r="L90" s="49">
        <v>4.4155054791324</v>
      </c>
      <c r="M90" s="49">
        <v>4.2864645654693163</v>
      </c>
      <c r="N90" s="49">
        <v>4.1616681382960214</v>
      </c>
      <c r="O90" s="49">
        <v>4.0397065235220451</v>
      </c>
      <c r="P90" s="49">
        <v>3.9203400294243478</v>
      </c>
      <c r="Q90" s="49">
        <v>3.8026561104820091</v>
      </c>
      <c r="R90" s="49">
        <v>3.6860971711942683</v>
      </c>
      <c r="S90" s="49">
        <v>3.5718599945886158</v>
      </c>
      <c r="T90" s="49">
        <v>3.4590947643628205</v>
      </c>
      <c r="U90" s="49">
        <v>3.3479543058122019</v>
      </c>
      <c r="V90" s="49">
        <v>3.2377425623948022</v>
      </c>
      <c r="W90" s="49">
        <v>3.128600909044887</v>
      </c>
      <c r="X90" s="49">
        <v>3.0195482526653423</v>
      </c>
      <c r="Y90" s="49">
        <v>2.9116373752452995</v>
      </c>
      <c r="Z90" s="49">
        <v>2.80875135858822</v>
      </c>
      <c r="AA90" s="49">
        <v>2.6816291361932887</v>
      </c>
      <c r="AB90" s="49">
        <v>2.5735485440740038</v>
      </c>
      <c r="AC90" s="49">
        <v>2.4664255131470054</v>
      </c>
      <c r="AD90" s="49">
        <v>2.3600864164287954</v>
      </c>
      <c r="AE90" s="49">
        <v>2.2543831806555215</v>
      </c>
      <c r="AF90" s="50">
        <v>2.1491882484682709</v>
      </c>
    </row>
    <row r="91" spans="1:32" hidden="1">
      <c r="A91" s="49" t="s">
        <v>425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5.3302891268441375</v>
      </c>
      <c r="L91" s="49">
        <v>4.8850327806701319</v>
      </c>
      <c r="M91" s="49">
        <v>4.7428372306986191</v>
      </c>
      <c r="N91" s="49">
        <v>4.6055071699233725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3.8334644160236166</v>
      </c>
      <c r="U91" s="49">
        <v>3.7113717058349041</v>
      </c>
      <c r="V91" s="49">
        <v>3.5902565876582671</v>
      </c>
      <c r="W91" s="49">
        <v>3.4701215188076211</v>
      </c>
      <c r="X91" s="49">
        <v>3.3500939216764065</v>
      </c>
      <c r="Y91" s="49">
        <v>3.2313832518448846</v>
      </c>
      <c r="Z91" s="49">
        <v>3.1184502696285996</v>
      </c>
      <c r="AA91" s="49">
        <v>2.9776819161768966</v>
      </c>
      <c r="AB91" s="49">
        <v>2.8587928863301499</v>
      </c>
      <c r="AC91" s="49">
        <v>2.7410096689549404</v>
      </c>
      <c r="AD91" s="49">
        <v>2.6241329149393824</v>
      </c>
      <c r="AE91" s="49">
        <v>2.5079926070844731</v>
      </c>
      <c r="AF91" s="50">
        <v>2.3924422755748376</v>
      </c>
    </row>
    <row r="92" spans="1:32" hidden="1">
      <c r="A92" s="49" t="s">
        <v>426</v>
      </c>
      <c r="B92" s="49">
        <v>16.306510689701483</v>
      </c>
      <c r="C92" s="49">
        <v>15.790154927007602</v>
      </c>
      <c r="D92" s="49">
        <v>15.347084193225648</v>
      </c>
      <c r="E92" s="49">
        <v>14.956352074763345</v>
      </c>
      <c r="F92" s="49">
        <v>14.604751506151889</v>
      </c>
      <c r="G92" s="49">
        <v>14.283438198841726</v>
      </c>
      <c r="H92" s="49">
        <v>13.986209389094498</v>
      </c>
      <c r="I92" s="49">
        <v>13.708552612139044</v>
      </c>
      <c r="J92" s="49">
        <v>13.447085836908579</v>
      </c>
      <c r="K92" s="49">
        <v>13.19921082961144</v>
      </c>
      <c r="L92" s="49">
        <v>12.962889409589048</v>
      </c>
      <c r="M92" s="49">
        <v>12.617668336779484</v>
      </c>
      <c r="N92" s="49">
        <v>12.316970833490011</v>
      </c>
      <c r="O92" s="49">
        <v>12.045383719592062</v>
      </c>
      <c r="P92" s="49">
        <v>11.796517722854759</v>
      </c>
      <c r="Q92" s="49">
        <v>11.566431705863433</v>
      </c>
      <c r="R92" s="49">
        <v>11.353842207636699</v>
      </c>
      <c r="S92" s="49">
        <v>11.152253887773407</v>
      </c>
      <c r="T92" s="49">
        <v>10.962201399195997</v>
      </c>
      <c r="U92" s="49">
        <v>10.784542015170022</v>
      </c>
      <c r="V92" s="49">
        <v>10.610947703671515</v>
      </c>
      <c r="W92" s="49">
        <v>10.414068261552142</v>
      </c>
      <c r="X92" s="49">
        <v>10.225969174277603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427</v>
      </c>
      <c r="B93" s="49">
        <v>18.763306245436606</v>
      </c>
      <c r="C93" s="49">
        <v>18.171886666201644</v>
      </c>
      <c r="D93" s="49">
        <v>17.667091556460754</v>
      </c>
      <c r="E93" s="49">
        <v>17.224136694339464</v>
      </c>
      <c r="F93" s="49">
        <v>16.82739465462679</v>
      </c>
      <c r="G93" s="49">
        <v>16.466399751195851</v>
      </c>
      <c r="H93" s="49">
        <v>16.133811512198385</v>
      </c>
      <c r="I93" s="49">
        <v>15.824289227634862</v>
      </c>
      <c r="J93" s="49">
        <v>15.533829541288913</v>
      </c>
      <c r="K93" s="49">
        <v>15.259356326583305</v>
      </c>
      <c r="L93" s="49">
        <v>14.998455963069553</v>
      </c>
      <c r="M93" s="49">
        <v>14.596432310840463</v>
      </c>
      <c r="N93" s="49">
        <v>14.247031721158585</v>
      </c>
      <c r="O93" s="49">
        <v>13.932015166033375</v>
      </c>
      <c r="P93" s="49">
        <v>13.643822536397392</v>
      </c>
      <c r="Q93" s="49">
        <v>13.377790838741291</v>
      </c>
      <c r="R93" s="49">
        <v>13.13240216824269</v>
      </c>
      <c r="S93" s="49">
        <v>12.899970836147514</v>
      </c>
      <c r="T93" s="49">
        <v>12.681130465758166</v>
      </c>
      <c r="U93" s="49">
        <v>12.47689645300925</v>
      </c>
      <c r="V93" s="49">
        <v>12.277414238536528</v>
      </c>
      <c r="W93" s="49">
        <v>12.050297792625177</v>
      </c>
      <c r="X93" s="49">
        <v>11.833526796645032</v>
      </c>
      <c r="Y93" s="49">
        <v>11.630969116858381</v>
      </c>
      <c r="Z93" s="49">
        <v>11.45026751769092</v>
      </c>
      <c r="AA93" s="49">
        <v>11.181873996353637</v>
      </c>
      <c r="AB93" s="49">
        <v>10.998819890651632</v>
      </c>
      <c r="AC93" s="49">
        <v>10.825725702505492</v>
      </c>
      <c r="AD93" s="49">
        <v>10.661373105352823</v>
      </c>
      <c r="AE93" s="49">
        <v>10.504760197107279</v>
      </c>
      <c r="AF93" s="50">
        <v>10.355053123519882</v>
      </c>
    </row>
    <row r="94" spans="1:32" hidden="1">
      <c r="A94" s="49" t="s">
        <v>428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3.9220888924546395</v>
      </c>
      <c r="G94" s="49">
        <v>3.7791936205678249</v>
      </c>
      <c r="H94" s="49">
        <v>3.6441180106494357</v>
      </c>
      <c r="I94" s="49">
        <v>3.515407518554889</v>
      </c>
      <c r="J94" s="49">
        <v>3.3919727321456814</v>
      </c>
      <c r="K94" s="49">
        <v>3.2729780759494931</v>
      </c>
      <c r="L94" s="49">
        <v>3.1577695932746503</v>
      </c>
      <c r="M94" s="49">
        <v>3.0798054432861282</v>
      </c>
      <c r="N94" s="49">
        <v>3.0071927693088156</v>
      </c>
      <c r="O94" s="49">
        <v>2.9382281536266373</v>
      </c>
      <c r="P94" s="49">
        <v>2.8726132035433785</v>
      </c>
      <c r="Q94" s="49">
        <v>2.8092450593281013</v>
      </c>
      <c r="R94" s="49">
        <v>2.7474477953509711</v>
      </c>
      <c r="S94" s="49">
        <v>2.6886460759334359</v>
      </c>
      <c r="T94" s="49">
        <v>2.6318150660768911</v>
      </c>
      <c r="U94" s="49">
        <v>2.5771306729079972</v>
      </c>
      <c r="V94" s="49">
        <v>2.5237539332305436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2.2484379694759373</v>
      </c>
      <c r="AB94" s="49">
        <v>2.1992171458289134</v>
      </c>
      <c r="AC94" s="49">
        <v>2.1518846898142208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429</v>
      </c>
      <c r="B95" s="49">
        <v>19.040536109262376</v>
      </c>
      <c r="C95" s="49">
        <v>18.288840685395048</v>
      </c>
      <c r="D95" s="49">
        <v>17.60448727755745</v>
      </c>
      <c r="E95" s="49">
        <v>16.966681974706287</v>
      </c>
      <c r="F95" s="49">
        <v>16.362179655537581</v>
      </c>
      <c r="G95" s="49">
        <v>15.781988387724338</v>
      </c>
      <c r="H95" s="49">
        <v>15.219687214497592</v>
      </c>
      <c r="I95" s="49">
        <v>14.670494990303967</v>
      </c>
      <c r="J95" s="49">
        <v>14.130721164536586</v>
      </c>
      <c r="K95" s="49">
        <v>13.597424759318846</v>
      </c>
      <c r="L95" s="49">
        <v>13.068193359722304</v>
      </c>
      <c r="M95" s="49">
        <v>12.730946581232416</v>
      </c>
      <c r="N95" s="49">
        <v>12.431333835859785</v>
      </c>
      <c r="O95" s="49">
        <v>12.155813724027041</v>
      </c>
      <c r="P95" s="49">
        <v>11.898822289459087</v>
      </c>
      <c r="Q95" s="49">
        <v>11.656946651789374</v>
      </c>
      <c r="R95" s="49">
        <v>11.429135267286876</v>
      </c>
      <c r="S95" s="49">
        <v>11.209627569835925</v>
      </c>
      <c r="T95" s="49">
        <v>10.998966113913639</v>
      </c>
      <c r="U95" s="49">
        <v>10.797986363237435</v>
      </c>
      <c r="V95" s="49">
        <v>10.59920602897186</v>
      </c>
      <c r="W95" s="49">
        <v>10.382407552600814</v>
      </c>
      <c r="X95" s="49">
        <v>10.171431469207906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430</v>
      </c>
      <c r="B96" s="49">
        <v>20.991169894416185</v>
      </c>
      <c r="C96" s="49">
        <v>20.180130720918822</v>
      </c>
      <c r="D96" s="49">
        <v>19.447745911702025</v>
      </c>
      <c r="E96" s="49">
        <v>18.770009236568313</v>
      </c>
      <c r="F96" s="49">
        <v>18.131646996984585</v>
      </c>
      <c r="G96" s="49">
        <v>17.52230580680623</v>
      </c>
      <c r="H96" s="49">
        <v>16.934606919677321</v>
      </c>
      <c r="I96" s="49">
        <v>16.363069385448064</v>
      </c>
      <c r="J96" s="49">
        <v>15.803475019287321</v>
      </c>
      <c r="K96" s="49">
        <v>15.252474179912916</v>
      </c>
      <c r="L96" s="49">
        <v>14.707330353008002</v>
      </c>
      <c r="M96" s="49">
        <v>14.330114696074679</v>
      </c>
      <c r="N96" s="49">
        <v>13.996961824542419</v>
      </c>
      <c r="O96" s="49">
        <v>13.692075618627594</v>
      </c>
      <c r="P96" s="49">
        <v>13.40897708746404</v>
      </c>
      <c r="Q96" s="49">
        <v>13.143697435208063</v>
      </c>
      <c r="R96" s="49">
        <v>12.895029500593115</v>
      </c>
      <c r="S96" s="49">
        <v>12.656243304382063</v>
      </c>
      <c r="T96" s="49">
        <v>12.427991587962328</v>
      </c>
      <c r="U96" s="49">
        <v>12.211272546557812</v>
      </c>
      <c r="V96" s="49">
        <v>11.99732062766623</v>
      </c>
      <c r="W96" s="49">
        <v>11.761201067916019</v>
      </c>
      <c r="X96" s="49">
        <v>11.532114485278603</v>
      </c>
      <c r="Y96" s="49">
        <v>11.313577415539594</v>
      </c>
      <c r="Z96" s="49">
        <v>11.112532919900245</v>
      </c>
      <c r="AA96" s="49">
        <v>10.829891894106691</v>
      </c>
      <c r="AB96" s="49">
        <v>10.62213062737378</v>
      </c>
      <c r="AC96" s="49">
        <v>10.421122153606467</v>
      </c>
      <c r="AD96" s="49">
        <v>10.225762710139634</v>
      </c>
      <c r="AE96" s="49">
        <v>10.035135799623086</v>
      </c>
      <c r="AF96" s="50">
        <v>9.8484696050139497</v>
      </c>
    </row>
    <row r="97" spans="1:32" hidden="1">
      <c r="A97" s="49" t="s">
        <v>431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6.3878365098023195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3.9298230261744234</v>
      </c>
      <c r="S97" s="49">
        <v>3.8107791544361058</v>
      </c>
      <c r="T97" s="49">
        <v>3.6934124109227175</v>
      </c>
      <c r="U97" s="49">
        <v>3.5779036355522384</v>
      </c>
      <c r="V97" s="49">
        <v>3.4634257245406777</v>
      </c>
      <c r="W97" s="49">
        <v>3.3498543633134545</v>
      </c>
      <c r="X97" s="49">
        <v>3.2364250678657944</v>
      </c>
      <c r="Y97" s="49">
        <v>3.1243933606416459</v>
      </c>
      <c r="Z97" s="49">
        <v>3.0183938647102746</v>
      </c>
      <c r="AA97" s="49">
        <v>2.8835308685794141</v>
      </c>
      <c r="AB97" s="49">
        <v>2.7714110631777187</v>
      </c>
      <c r="AC97" s="49">
        <v>2.6604839271350276</v>
      </c>
      <c r="AD97" s="49">
        <v>2.5505476506057159</v>
      </c>
      <c r="AE97" s="49">
        <v>2.4414303811533213</v>
      </c>
      <c r="AF97" s="50">
        <v>2.3329843194696704</v>
      </c>
    </row>
    <row r="98" spans="1:32" hidden="1">
      <c r="A98" s="49" t="s">
        <v>432</v>
      </c>
      <c r="B98" s="49">
        <v>4.5115358803641037</v>
      </c>
      <c r="C98" s="49">
        <v>4.3882838149591699</v>
      </c>
      <c r="D98" s="49">
        <v>4.2753731525944989</v>
      </c>
      <c r="E98" s="49">
        <v>4.1705590156176875</v>
      </c>
      <c r="F98" s="49">
        <v>4.0722406692103217</v>
      </c>
      <c r="G98" s="49">
        <v>3.9792380527033542</v>
      </c>
      <c r="H98" s="49">
        <v>3.890657098807448</v>
      </c>
      <c r="I98" s="49">
        <v>3.8058047285771965</v>
      </c>
      <c r="J98" s="49">
        <v>3.7241331035224672</v>
      </c>
      <c r="K98" s="49">
        <v>3.6452018629213208</v>
      </c>
      <c r="L98" s="49">
        <v>3.5686518257519082</v>
      </c>
      <c r="M98" s="49">
        <v>3.4941935572109051</v>
      </c>
      <c r="N98" s="49">
        <v>3.4344673291399923</v>
      </c>
      <c r="O98" s="49">
        <v>3.3766502655920272</v>
      </c>
      <c r="P98" s="49">
        <v>3.320836664044907</v>
      </c>
      <c r="Q98" s="49">
        <v>3.2674778184583131</v>
      </c>
      <c r="R98" s="49">
        <v>3.2151630917202274</v>
      </c>
      <c r="S98" s="49">
        <v>3.1641129176484148</v>
      </c>
      <c r="T98" s="49">
        <v>3.1167669322412963</v>
      </c>
      <c r="U98" s="49">
        <v>3.0692079143164879</v>
      </c>
      <c r="V98" s="49">
        <v>3.0217146415719212</v>
      </c>
      <c r="W98" s="49">
        <v>2.9797719275379473</v>
      </c>
      <c r="X98" s="49">
        <v>2.9395071675565587</v>
      </c>
      <c r="Y98" s="49">
        <v>2.9001610908969688</v>
      </c>
      <c r="Z98" s="49">
        <v>2.865649351123654</v>
      </c>
      <c r="AA98" s="49">
        <v>2.7964090721603263</v>
      </c>
      <c r="AB98" s="49">
        <v>2.7548324737065428</v>
      </c>
      <c r="AC98" s="49">
        <v>2.714611211025173</v>
      </c>
      <c r="AD98" s="49">
        <v>2.6756355588302334</v>
      </c>
      <c r="AE98" s="49">
        <v>2.6378095003061484</v>
      </c>
      <c r="AF98" s="50">
        <v>2.6010485116257804</v>
      </c>
    </row>
    <row r="99" spans="1:32" hidden="1">
      <c r="A99" s="49" t="s">
        <v>433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5.0254575970048485</v>
      </c>
      <c r="G99" s="49">
        <v>4.9126758874289909</v>
      </c>
      <c r="H99" s="49">
        <v>4.8054508030760346</v>
      </c>
      <c r="I99" s="49">
        <v>4.702909181387378</v>
      </c>
      <c r="J99" s="49">
        <v>4.6043608104221825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3.7424468757764897</v>
      </c>
      <c r="W99" s="49">
        <v>3.6909860210526464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3.3169505715030425</v>
      </c>
      <c r="AE99" s="49">
        <v>3.2705189137951738</v>
      </c>
      <c r="AF99" s="50">
        <v>3.225408585664578</v>
      </c>
    </row>
    <row r="100" spans="1:32" hidden="1">
      <c r="A100" s="49" t="s">
        <v>434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3.9368640511799864</v>
      </c>
      <c r="F100" s="49">
        <v>3.7889746808372555</v>
      </c>
      <c r="G100" s="49">
        <v>3.650333808059318</v>
      </c>
      <c r="H100" s="49">
        <v>3.5190693950452809</v>
      </c>
      <c r="I100" s="49">
        <v>3.3938187198883476</v>
      </c>
      <c r="J100" s="49">
        <v>3.2735611911086906</v>
      </c>
      <c r="K100" s="49">
        <v>3.1575140553052607</v>
      </c>
      <c r="L100" s="49">
        <v>3.0450647254018479</v>
      </c>
      <c r="M100" s="49">
        <v>2.9703090488758774</v>
      </c>
      <c r="N100" s="49">
        <v>2.9006018068258888</v>
      </c>
      <c r="O100" s="49">
        <v>2.8343404937253656</v>
      </c>
      <c r="P100" s="49">
        <v>2.7712437714532099</v>
      </c>
      <c r="Q100" s="49">
        <v>2.7102742605632244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2.4866143366846787</v>
      </c>
      <c r="V100" s="49">
        <v>2.4351051163478012</v>
      </c>
      <c r="W100" s="49">
        <v>2.3831359691964487</v>
      </c>
      <c r="X100" s="49">
        <v>2.331916490648589</v>
      </c>
      <c r="Y100" s="49">
        <v>2.2826477646687464</v>
      </c>
      <c r="Z100" s="49">
        <v>2.2397855443247128</v>
      </c>
      <c r="AA100" s="49">
        <v>2.1698348265129539</v>
      </c>
      <c r="AB100" s="49">
        <v>2.1223069502742224</v>
      </c>
      <c r="AC100" s="49">
        <v>2.0765643138699277</v>
      </c>
      <c r="AD100" s="49">
        <v>2.0324272472775213</v>
      </c>
      <c r="AE100" s="49">
        <v>1.9897437857867044</v>
      </c>
      <c r="AF100" s="50">
        <v>1.9483842545788459</v>
      </c>
    </row>
    <row r="101" spans="1:32" hidden="1">
      <c r="A101" s="49" t="s">
        <v>435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3.8406401191969186</v>
      </c>
      <c r="K101" s="49">
        <v>3.7058059782849417</v>
      </c>
      <c r="L101" s="49">
        <v>3.5751949595151258</v>
      </c>
      <c r="M101" s="49">
        <v>3.4869686816970029</v>
      </c>
      <c r="N101" s="49">
        <v>3.4047859822800435</v>
      </c>
      <c r="O101" s="49">
        <v>3.3267236746357671</v>
      </c>
      <c r="P101" s="49">
        <v>3.2524457890268317</v>
      </c>
      <c r="Q101" s="49">
        <v>3.1807067113044303</v>
      </c>
      <c r="R101" s="49">
        <v>3.1107429110821982</v>
      </c>
      <c r="S101" s="49">
        <v>3.0441658391187447</v>
      </c>
      <c r="T101" s="49">
        <v>2.9798174935082531</v>
      </c>
      <c r="U101" s="49">
        <v>2.9178974403895532</v>
      </c>
      <c r="V101" s="49">
        <v>2.8574572881080096</v>
      </c>
      <c r="W101" s="49">
        <v>2.7964538645261032</v>
      </c>
      <c r="X101" s="49">
        <v>2.7363377596236247</v>
      </c>
      <c r="Y101" s="49">
        <v>2.6785557850738027</v>
      </c>
      <c r="Z101" s="49">
        <v>2.6284753791842905</v>
      </c>
      <c r="AA101" s="49">
        <v>2.5457520173623642</v>
      </c>
      <c r="AB101" s="49">
        <v>2.4900215341179948</v>
      </c>
      <c r="AC101" s="49">
        <v>2.4364277149412956</v>
      </c>
      <c r="AD101" s="49">
        <v>2.3847547380375667</v>
      </c>
      <c r="AE101" s="49">
        <v>2.334820083651004</v>
      </c>
      <c r="AF101" s="50">
        <v>2.2864680236808028</v>
      </c>
    </row>
    <row r="102" spans="1:32" hidden="1">
      <c r="A102" s="49" t="s">
        <v>436</v>
      </c>
      <c r="B102" s="49">
        <v>6.5290017753974769</v>
      </c>
      <c r="C102" s="49">
        <v>6.2613920812006629</v>
      </c>
      <c r="D102" s="49">
        <v>6.0031336967038555</v>
      </c>
      <c r="E102" s="49">
        <v>5.7517832094163186</v>
      </c>
      <c r="F102" s="49">
        <v>5.5055709037241005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4.5494699049945595</v>
      </c>
      <c r="K102" s="49">
        <v>4.3137937883686881</v>
      </c>
      <c r="L102" s="49">
        <v>4.0783554559082207</v>
      </c>
      <c r="M102" s="49">
        <v>3.9853169576037657</v>
      </c>
      <c r="N102" s="49">
        <v>3.9050667755646771</v>
      </c>
      <c r="O102" s="49">
        <v>3.8260843535917473</v>
      </c>
      <c r="P102" s="49">
        <v>3.7484650787242879</v>
      </c>
      <c r="Q102" s="49">
        <v>3.6726275719810255</v>
      </c>
      <c r="R102" s="49">
        <v>3.5973042175061254</v>
      </c>
      <c r="S102" s="49">
        <v>3.5227010713768649</v>
      </c>
      <c r="T102" s="49">
        <v>3.4510412649047506</v>
      </c>
      <c r="U102" s="49">
        <v>3.3787751631921807</v>
      </c>
      <c r="V102" s="49">
        <v>3.3061579202140221</v>
      </c>
      <c r="W102" s="49">
        <v>3.2399127524808646</v>
      </c>
      <c r="X102" s="49">
        <v>3.1746165386314167</v>
      </c>
      <c r="Y102" s="49">
        <v>3.1095766774551366</v>
      </c>
      <c r="Z102" s="49">
        <v>3.0483681879367435</v>
      </c>
      <c r="AA102" s="49">
        <v>2.9548353118314235</v>
      </c>
      <c r="AB102" s="49">
        <v>2.8859781284087047</v>
      </c>
      <c r="AC102" s="49">
        <v>2.8177645650562297</v>
      </c>
      <c r="AD102" s="49">
        <v>2.7500921762373527</v>
      </c>
      <c r="AE102" s="49">
        <v>2.6828703132520095</v>
      </c>
      <c r="AF102" s="50">
        <v>2.6160181623523555</v>
      </c>
    </row>
    <row r="103" spans="1:32" hidden="1">
      <c r="A103" s="49" t="s">
        <v>437</v>
      </c>
      <c r="B103" s="49">
        <v>7.7709954074303038</v>
      </c>
      <c r="C103" s="49">
        <v>7.4607535623315515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3.9523181748108396</v>
      </c>
      <c r="X103" s="49">
        <v>3.8759664680218062</v>
      </c>
      <c r="Y103" s="49">
        <v>3.7999170895701777</v>
      </c>
      <c r="Z103" s="49">
        <v>3.72867282934891</v>
      </c>
      <c r="AA103" s="49">
        <v>3.6166823380626463</v>
      </c>
      <c r="AB103" s="49">
        <v>3.5357539184821736</v>
      </c>
      <c r="AC103" s="49">
        <v>3.4556110004891054</v>
      </c>
      <c r="AD103" s="49">
        <v>3.3761233315848993</v>
      </c>
      <c r="AE103" s="49">
        <v>3.297175419572441</v>
      </c>
      <c r="AF103" s="50">
        <v>3.2186640615029094</v>
      </c>
    </row>
    <row r="104" spans="1:32" hidden="1">
      <c r="A104" s="49" t="s">
        <v>438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5.8726002345656365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4.4759888524588245</v>
      </c>
      <c r="N104" s="49">
        <v>4.3466720532689171</v>
      </c>
      <c r="O104" s="49">
        <v>4.220454092995892</v>
      </c>
      <c r="P104" s="49">
        <v>4.0970600828756485</v>
      </c>
      <c r="Q104" s="49">
        <v>3.9754656994564983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3.5061193673077637</v>
      </c>
      <c r="V104" s="49">
        <v>3.3924149641049928</v>
      </c>
      <c r="W104" s="49">
        <v>3.2795726941927095</v>
      </c>
      <c r="X104" s="49">
        <v>3.1668705209756176</v>
      </c>
      <c r="Y104" s="49">
        <v>3.0554807767223409</v>
      </c>
      <c r="Z104" s="49">
        <v>2.9497292190880633</v>
      </c>
      <c r="AA104" s="49">
        <v>2.817040851203692</v>
      </c>
      <c r="AB104" s="49">
        <v>2.7055923785497544</v>
      </c>
      <c r="AC104" s="49">
        <v>2.5952625059268679</v>
      </c>
      <c r="AD104" s="49">
        <v>2.4858618749735721</v>
      </c>
      <c r="AE104" s="49">
        <v>2.3772292560436847</v>
      </c>
      <c r="AF104" s="50">
        <v>2.2692260080133453</v>
      </c>
    </row>
    <row r="105" spans="1:32" hidden="1">
      <c r="A105" s="49" t="s">
        <v>439</v>
      </c>
      <c r="B105" s="49">
        <v>10.358266164671154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5.1478719447484185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3.9110355412664344</v>
      </c>
      <c r="W105" s="49">
        <v>3.7824627896524179</v>
      </c>
      <c r="X105" s="49">
        <v>3.6541798916059367</v>
      </c>
      <c r="Y105" s="49">
        <v>3.5276123493047247</v>
      </c>
      <c r="Z105" s="49">
        <v>3.4080259799218853</v>
      </c>
      <c r="AA105" s="49">
        <v>3.2558266772925486</v>
      </c>
      <c r="AB105" s="49">
        <v>3.1295639221616831</v>
      </c>
      <c r="AC105" s="49">
        <v>3.0048120038211543</v>
      </c>
      <c r="AD105" s="49">
        <v>2.8813518285814452</v>
      </c>
      <c r="AE105" s="49">
        <v>2.7589975971888476</v>
      </c>
      <c r="AF105" s="50">
        <v>2.6375902639057873</v>
      </c>
    </row>
    <row r="106" spans="1:32" hidden="1">
      <c r="A106" s="49" t="s">
        <v>440</v>
      </c>
      <c r="B106" s="49">
        <v>3.498378270790071</v>
      </c>
      <c r="C106" s="49">
        <v>3.4008336896230924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3.0722426745505658</v>
      </c>
      <c r="H106" s="49">
        <v>3.0001766782838448</v>
      </c>
      <c r="I106" s="49">
        <v>2.9308760687958353</v>
      </c>
      <c r="J106" s="49">
        <v>2.8639428625323866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2.6330432463316757</v>
      </c>
      <c r="O106" s="49">
        <v>2.5883847828866973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2.3127492082056578</v>
      </c>
      <c r="W106" s="49">
        <v>2.2798554354399414</v>
      </c>
      <c r="X106" s="49">
        <v>2.2482073807274432</v>
      </c>
      <c r="Y106" s="49">
        <v>2.2172513463609964</v>
      </c>
      <c r="Z106" s="49">
        <v>2.1898410185705552</v>
      </c>
      <c r="AA106" s="49">
        <v>2.1371398516723423</v>
      </c>
      <c r="AB106" s="49">
        <v>2.1046232811479038</v>
      </c>
      <c r="AC106" s="49">
        <v>2.0731157544903249</v>
      </c>
      <c r="AD106" s="49">
        <v>2.0425370234960898</v>
      </c>
      <c r="AE106" s="49">
        <v>2.0128168353894265</v>
      </c>
      <c r="AF106" s="50">
        <v>1.9838933181770158</v>
      </c>
    </row>
    <row r="107" spans="1:32" hidden="1">
      <c r="A107" s="49" t="s">
        <v>441</v>
      </c>
      <c r="B107" s="49">
        <v>4.496530523270641</v>
      </c>
      <c r="C107" s="49">
        <v>4.3723530177427499</v>
      </c>
      <c r="D107" s="49">
        <v>4.2581416525972084</v>
      </c>
      <c r="E107" s="49">
        <v>4.1517356534868526</v>
      </c>
      <c r="F107" s="49">
        <v>4.0515942419542794</v>
      </c>
      <c r="G107" s="49">
        <v>3.9565815500848904</v>
      </c>
      <c r="H107" s="49">
        <v>3.865836991202634</v>
      </c>
      <c r="I107" s="49">
        <v>3.7786934424777794</v>
      </c>
      <c r="J107" s="49">
        <v>3.6946235871490125</v>
      </c>
      <c r="K107" s="49">
        <v>3.6132035673788954</v>
      </c>
      <c r="L107" s="49">
        <v>3.5340876718013376</v>
      </c>
      <c r="M107" s="49">
        <v>3.4605363485548937</v>
      </c>
      <c r="N107" s="49">
        <v>3.4011731017238502</v>
      </c>
      <c r="O107" s="49">
        <v>3.3436643923248277</v>
      </c>
      <c r="P107" s="49">
        <v>3.2881003729297795</v>
      </c>
      <c r="Q107" s="49">
        <v>3.2349144277371629</v>
      </c>
      <c r="R107" s="49">
        <v>3.1827497020862454</v>
      </c>
      <c r="S107" s="49">
        <v>3.1318177599371362</v>
      </c>
      <c r="T107" s="49">
        <v>3.0844634737407093</v>
      </c>
      <c r="U107" s="49">
        <v>3.036920551695832</v>
      </c>
      <c r="V107" s="49">
        <v>2.9894568339123087</v>
      </c>
      <c r="W107" s="49">
        <v>2.9473694423673718</v>
      </c>
      <c r="X107" s="49">
        <v>2.9069098085389671</v>
      </c>
      <c r="Y107" s="49">
        <v>2.8673478397575494</v>
      </c>
      <c r="Z107" s="49">
        <v>2.8324463946360945</v>
      </c>
      <c r="AA107" s="49">
        <v>2.7641843113841107</v>
      </c>
      <c r="AB107" s="49">
        <v>2.7225227159904777</v>
      </c>
      <c r="AC107" s="49">
        <v>2.682177649146511</v>
      </c>
      <c r="AD107" s="49">
        <v>2.6430433589908406</v>
      </c>
      <c r="AE107" s="49">
        <v>2.6050272844041658</v>
      </c>
      <c r="AF107" s="50">
        <v>2.5680479237916911</v>
      </c>
    </row>
    <row r="108" spans="1:32" hidden="1">
      <c r="A108" s="49" t="s">
        <v>442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5.3354596862601955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4.7809760657693685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3.9911330360301696</v>
      </c>
      <c r="X108" s="49">
        <v>3.9370490312240731</v>
      </c>
      <c r="Y108" s="49">
        <v>3.8841964839257357</v>
      </c>
      <c r="Z108" s="49">
        <v>3.8377923777238303</v>
      </c>
      <c r="AA108" s="49">
        <v>3.7451237552134642</v>
      </c>
      <c r="AB108" s="49">
        <v>3.6893190170129375</v>
      </c>
      <c r="AC108" s="49">
        <v>3.6353269947014155</v>
      </c>
      <c r="AD108" s="49">
        <v>3.5830016346175677</v>
      </c>
      <c r="AE108" s="49">
        <v>3.5322151217937066</v>
      </c>
      <c r="AF108" s="50">
        <v>3.4828549324059126</v>
      </c>
    </row>
    <row r="109" spans="1:32" hidden="1">
      <c r="A109" s="49" t="s">
        <v>443</v>
      </c>
      <c r="B109" s="49">
        <v>5.5936031434192017</v>
      </c>
      <c r="C109" s="49">
        <v>5.414459685150649</v>
      </c>
      <c r="D109" s="49">
        <v>5.2585712156053726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3.7068912460213825</v>
      </c>
      <c r="U109" s="49">
        <v>3.6457665957559784</v>
      </c>
      <c r="V109" s="49">
        <v>3.5859762661452765</v>
      </c>
      <c r="W109" s="49">
        <v>3.5188534520439214</v>
      </c>
      <c r="X109" s="49">
        <v>3.4545598296805817</v>
      </c>
      <c r="Y109" s="49">
        <v>3.3941290586819739</v>
      </c>
      <c r="Z109" s="49">
        <v>3.3396044665408455</v>
      </c>
      <c r="AA109" s="49">
        <v>3.2616895060277478</v>
      </c>
      <c r="AB109" s="49">
        <v>3.2066559054138075</v>
      </c>
      <c r="AC109" s="49">
        <v>3.1543452501840523</v>
      </c>
      <c r="AD109" s="49">
        <v>3.1044311412757777</v>
      </c>
      <c r="AE109" s="49">
        <v>3.0566450329304384</v>
      </c>
      <c r="AF109" s="50">
        <v>3.0107633036699886</v>
      </c>
    </row>
    <row r="110" spans="1:32" hidden="1">
      <c r="A110" s="49" t="s">
        <v>444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6.5049237485921925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5.4648902810912015</v>
      </c>
      <c r="N110" s="49">
        <v>5.3351970817313425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4.6705614641470365</v>
      </c>
      <c r="V110" s="49">
        <v>4.5949060338049224</v>
      </c>
      <c r="W110" s="49">
        <v>4.5093864922740625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4.1125199644046715</v>
      </c>
      <c r="AC110" s="49">
        <v>4.0465892283361313</v>
      </c>
      <c r="AD110" s="49">
        <v>3.9838282629122581</v>
      </c>
      <c r="AE110" s="49">
        <v>3.9238778838357673</v>
      </c>
      <c r="AF110" s="50">
        <v>3.866439075469315</v>
      </c>
    </row>
    <row r="111" spans="1:32" hidden="1">
      <c r="A111" s="49" t="s">
        <v>445</v>
      </c>
      <c r="B111" s="49">
        <v>4.2968296121854896</v>
      </c>
      <c r="C111" s="49">
        <v>4.1077348010063863</v>
      </c>
      <c r="D111" s="49">
        <v>3.9392874818683477</v>
      </c>
      <c r="E111" s="49">
        <v>3.7856791610696114</v>
      </c>
      <c r="F111" s="49">
        <v>3.6432089700174615</v>
      </c>
      <c r="G111" s="49">
        <v>3.5093844838685246</v>
      </c>
      <c r="H111" s="49">
        <v>3.3824530245706139</v>
      </c>
      <c r="I111" s="49">
        <v>3.2611386425937399</v>
      </c>
      <c r="J111" s="49">
        <v>3.1444856424395065</v>
      </c>
      <c r="K111" s="49">
        <v>3.0317609685776903</v>
      </c>
      <c r="L111" s="49">
        <v>2.9223908648346821</v>
      </c>
      <c r="M111" s="49">
        <v>2.8511070869596358</v>
      </c>
      <c r="N111" s="49">
        <v>2.7845429863581703</v>
      </c>
      <c r="O111" s="49">
        <v>2.721205352806356</v>
      </c>
      <c r="P111" s="49">
        <v>2.6608326827945943</v>
      </c>
      <c r="Q111" s="49">
        <v>2.6024578593884571</v>
      </c>
      <c r="R111" s="49">
        <v>2.5454879427117882</v>
      </c>
      <c r="S111" s="49">
        <v>2.4911723833019725</v>
      </c>
      <c r="T111" s="49">
        <v>2.4386122451242462</v>
      </c>
      <c r="U111" s="49">
        <v>2.3879617351691689</v>
      </c>
      <c r="V111" s="49">
        <v>2.3384847067244285</v>
      </c>
      <c r="W111" s="49">
        <v>2.2885949780371195</v>
      </c>
      <c r="X111" s="49">
        <v>2.2394184928252452</v>
      </c>
      <c r="Y111" s="49">
        <v>2.1920765695511708</v>
      </c>
      <c r="Z111" s="49">
        <v>2.1507295102869195</v>
      </c>
      <c r="AA111" s="49">
        <v>2.0841015213032583</v>
      </c>
      <c r="AB111" s="49">
        <v>2.038423187698132</v>
      </c>
      <c r="AC111" s="49">
        <v>1.9944240490822027</v>
      </c>
      <c r="AD111" s="49">
        <v>1.9519361325474756</v>
      </c>
      <c r="AE111" s="49">
        <v>1.9108173436976377</v>
      </c>
      <c r="AF111" s="50">
        <v>1.8709464088947669</v>
      </c>
    </row>
    <row r="112" spans="1:32" hidden="1">
      <c r="A112" s="49" t="s">
        <v>446</v>
      </c>
      <c r="B112" s="49">
        <v>4.4858556594232795</v>
      </c>
      <c r="C112" s="49">
        <v>4.2881743728678945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3.6636255165916665</v>
      </c>
      <c r="H112" s="49">
        <v>3.5313114051880952</v>
      </c>
      <c r="I112" s="49">
        <v>3.4049033941796898</v>
      </c>
      <c r="J112" s="49">
        <v>3.2833965062597787</v>
      </c>
      <c r="K112" s="49">
        <v>3.1660198975357225</v>
      </c>
      <c r="L112" s="49">
        <v>3.0521702461381102</v>
      </c>
      <c r="M112" s="49">
        <v>2.9776011991861635</v>
      </c>
      <c r="N112" s="49">
        <v>2.9079953524477222</v>
      </c>
      <c r="O112" s="49">
        <v>2.8417810679542574</v>
      </c>
      <c r="P112" s="49">
        <v>2.7786827027801921</v>
      </c>
      <c r="Q112" s="49">
        <v>2.7176825903182129</v>
      </c>
      <c r="R112" s="49">
        <v>2.6581568739115653</v>
      </c>
      <c r="S112" s="49">
        <v>2.6014192696111049</v>
      </c>
      <c r="T112" s="49">
        <v>2.5465241060929475</v>
      </c>
      <c r="U112" s="49">
        <v>2.4936332731725059</v>
      </c>
      <c r="V112" s="49">
        <v>2.4419725619835262</v>
      </c>
      <c r="W112" s="49">
        <v>2.3898705437260794</v>
      </c>
      <c r="X112" s="49">
        <v>2.3385150079866679</v>
      </c>
      <c r="Y112" s="49">
        <v>2.2890848393682868</v>
      </c>
      <c r="Z112" s="49">
        <v>2.2459537459429377</v>
      </c>
      <c r="AA112" s="49">
        <v>2.1762419015167982</v>
      </c>
      <c r="AB112" s="49">
        <v>2.1285510690687923</v>
      </c>
      <c r="AC112" s="49">
        <v>2.0826223899935306</v>
      </c>
      <c r="AD112" s="49">
        <v>2.0382792968170627</v>
      </c>
      <c r="AE112" s="49">
        <v>1.9953724309715497</v>
      </c>
      <c r="AF112" s="50">
        <v>1.9537743249053059</v>
      </c>
    </row>
    <row r="113" spans="1:32" hidden="1">
      <c r="A113" s="49" t="s">
        <v>447</v>
      </c>
      <c r="B113" s="49">
        <v>5.3909282537444865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3.8107573211780883</v>
      </c>
      <c r="L113" s="49">
        <v>3.6760154852743483</v>
      </c>
      <c r="M113" s="49">
        <v>3.5854605933239787</v>
      </c>
      <c r="N113" s="49">
        <v>3.5010775818611415</v>
      </c>
      <c r="O113" s="49">
        <v>3.4209040745075066</v>
      </c>
      <c r="P113" s="49">
        <v>3.3445971963192029</v>
      </c>
      <c r="Q113" s="49">
        <v>3.2708859215704083</v>
      </c>
      <c r="R113" s="49">
        <v>3.1989911133993241</v>
      </c>
      <c r="S113" s="49">
        <v>3.1305569389469285</v>
      </c>
      <c r="T113" s="49">
        <v>3.0644017674403266</v>
      </c>
      <c r="U113" s="49">
        <v>3.0007291585518461</v>
      </c>
      <c r="V113" s="49">
        <v>2.9385713549952834</v>
      </c>
      <c r="W113" s="49">
        <v>2.875843783051538</v>
      </c>
      <c r="X113" s="49">
        <v>2.8140263799697784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2.5608427620212524</v>
      </c>
      <c r="AC113" s="49">
        <v>2.5057011924625083</v>
      </c>
      <c r="AD113" s="49">
        <v>2.4525212041837223</v>
      </c>
      <c r="AE113" s="49">
        <v>2.4011161174388205</v>
      </c>
      <c r="AF113" s="50">
        <v>2.3513266547369707</v>
      </c>
    </row>
    <row r="114" spans="1:32" hidden="1">
      <c r="A114" s="49" t="s">
        <v>448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3.9312165034965467</v>
      </c>
      <c r="J114" s="49">
        <v>3.7193735815993039</v>
      </c>
      <c r="K114" s="49">
        <v>3.507856931689906</v>
      </c>
      <c r="L114" s="49">
        <v>3.2962978120128703</v>
      </c>
      <c r="M114" s="49">
        <v>3.2187028286488095</v>
      </c>
      <c r="N114" s="49">
        <v>3.1505078569278542</v>
      </c>
      <c r="O114" s="49">
        <v>3.0832558104209817</v>
      </c>
      <c r="P114" s="49">
        <v>3.0170158597054018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2.7617367407780966</v>
      </c>
      <c r="U114" s="49">
        <v>2.6994737165951461</v>
      </c>
      <c r="V114" s="49">
        <v>2.6369632104409746</v>
      </c>
      <c r="W114" s="49">
        <v>2.57934291353929</v>
      </c>
      <c r="X114" s="49">
        <v>2.5223824007474414</v>
      </c>
      <c r="Y114" s="49">
        <v>2.4655734453231521</v>
      </c>
      <c r="Z114" s="49">
        <v>2.411527123891426</v>
      </c>
      <c r="AA114" s="49">
        <v>2.3338325019375974</v>
      </c>
      <c r="AB114" s="49">
        <v>2.2741324961896652</v>
      </c>
      <c r="AC114" s="49">
        <v>2.2148652138317693</v>
      </c>
      <c r="AD114" s="49">
        <v>2.155954257666453</v>
      </c>
      <c r="AE114" s="49">
        <v>2.0973319403330999</v>
      </c>
      <c r="AF114" s="50">
        <v>2.0389378358422836</v>
      </c>
    </row>
    <row r="115" spans="1:32" hidden="1">
      <c r="A115" s="49" t="s">
        <v>449</v>
      </c>
      <c r="B115" s="49">
        <v>6.7776439471082162</v>
      </c>
      <c r="C115" s="49">
        <v>6.4960382020704905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3.7345008154444246</v>
      </c>
      <c r="R115" s="49">
        <v>3.6551925379827672</v>
      </c>
      <c r="S115" s="49">
        <v>3.5765643200193677</v>
      </c>
      <c r="T115" s="49">
        <v>3.500765651118622</v>
      </c>
      <c r="U115" s="49">
        <v>3.4243604315398781</v>
      </c>
      <c r="V115" s="49">
        <v>3.3475954696424903</v>
      </c>
      <c r="W115" s="49">
        <v>3.2771746785872273</v>
      </c>
      <c r="X115" s="49">
        <v>3.2076304482210052</v>
      </c>
      <c r="Y115" s="49">
        <v>3.1382917611294801</v>
      </c>
      <c r="Z115" s="49">
        <v>3.0726079628547076</v>
      </c>
      <c r="AA115" s="49">
        <v>2.9756866593784057</v>
      </c>
      <c r="AB115" s="49">
        <v>2.9025411348474126</v>
      </c>
      <c r="AC115" s="49">
        <v>2.8299717802896547</v>
      </c>
      <c r="AD115" s="49">
        <v>2.7578777475480822</v>
      </c>
      <c r="AE115" s="49">
        <v>2.686169639238412</v>
      </c>
      <c r="AF115" s="50">
        <v>2.6147675995499267</v>
      </c>
    </row>
    <row r="116" spans="1:32" hidden="1">
      <c r="A116" s="49" t="s">
        <v>450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6.4479564159086245</v>
      </c>
      <c r="J116" s="49">
        <v>6.1286632587085546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4.0985325276382785</v>
      </c>
      <c r="AA116" s="49">
        <v>3.9724472972409988</v>
      </c>
      <c r="AB116" s="49">
        <v>3.8791773735969119</v>
      </c>
      <c r="AC116" s="49">
        <v>3.7866175296033378</v>
      </c>
      <c r="AD116" s="49">
        <v>3.6946238476218571</v>
      </c>
      <c r="AE116" s="49">
        <v>3.603068066023221</v>
      </c>
      <c r="AF116" s="50">
        <v>3.5118349245007416</v>
      </c>
    </row>
    <row r="117" spans="1:32" hidden="1">
      <c r="A117" s="49" t="s">
        <v>451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5.6010025775472725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4.1776498614591615</v>
      </c>
      <c r="S117" s="49">
        <v>4.0871756648326913</v>
      </c>
      <c r="T117" s="49">
        <v>3.9995808080754127</v>
      </c>
      <c r="U117" s="49">
        <v>3.9151303742546428</v>
      </c>
      <c r="V117" s="49">
        <v>3.8314627989973453</v>
      </c>
      <c r="W117" s="49">
        <v>3.7421914054236076</v>
      </c>
      <c r="X117" s="49">
        <v>3.6548060100393638</v>
      </c>
      <c r="Y117" s="49">
        <v>3.5702500862443642</v>
      </c>
      <c r="Z117" s="49">
        <v>3.490385315244573</v>
      </c>
      <c r="AA117" s="49">
        <v>3.3886206978614242</v>
      </c>
      <c r="AB117" s="49">
        <v>3.3069541609013458</v>
      </c>
      <c r="AC117" s="49">
        <v>3.2270980135824283</v>
      </c>
      <c r="AD117" s="49">
        <v>3.1487571081050736</v>
      </c>
      <c r="AE117" s="49">
        <v>3.0716873641904536</v>
      </c>
      <c r="AF117" s="50">
        <v>2.9956842642713934</v>
      </c>
    </row>
    <row r="118" spans="1:32" hidden="1">
      <c r="A118" s="49" t="s">
        <v>452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6.7283240413482694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5.5928912099252255</v>
      </c>
      <c r="O118" s="49">
        <v>5.4643571011345058</v>
      </c>
      <c r="P118" s="49">
        <v>5.3436250448811897</v>
      </c>
      <c r="Q118" s="49">
        <v>5.2292818367442395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3.8515080931000765</v>
      </c>
      <c r="AF118" s="50">
        <v>3.7670102697222316</v>
      </c>
    </row>
    <row r="119" spans="1:32" hidden="1">
      <c r="A119" s="49" t="s">
        <v>453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6.5620742974629245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4.0912210124931665</v>
      </c>
      <c r="P119" s="49">
        <v>3.9709467653766328</v>
      </c>
      <c r="Q119" s="49">
        <v>3.8523990020800216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3.3946104401921655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2.9546181346259206</v>
      </c>
      <c r="Z119" s="49">
        <v>2.8514168311270742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2.4013027050489137</v>
      </c>
      <c r="AE119" s="49">
        <v>2.2961377255141961</v>
      </c>
      <c r="AF119" s="50">
        <v>2.1917516588626897</v>
      </c>
    </row>
    <row r="120" spans="1:32" hidden="1">
      <c r="A120" s="49" t="s">
        <v>454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3.5296282716474945</v>
      </c>
      <c r="V120" s="49">
        <v>3.414957802154591</v>
      </c>
      <c r="W120" s="49">
        <v>3.3011269166182355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2.8351841520453416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2.3930839810653644</v>
      </c>
      <c r="AF120" s="50">
        <v>2.2847157245053538</v>
      </c>
    </row>
    <row r="121" spans="1:32" hidden="1">
      <c r="A121" s="49" t="s">
        <v>455</v>
      </c>
      <c r="B121" s="49">
        <v>10.70934579070788</v>
      </c>
      <c r="C121" s="49">
        <v>10.108182258742218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6.4563444743902405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3.7863494833272027</v>
      </c>
      <c r="Y121" s="49">
        <v>3.6556015137424724</v>
      </c>
      <c r="Z121" s="49">
        <v>3.5317274385982715</v>
      </c>
      <c r="AA121" s="49">
        <v>3.3739694547033121</v>
      </c>
      <c r="AB121" s="49">
        <v>3.2426071473326226</v>
      </c>
      <c r="AC121" s="49">
        <v>3.1124367416691667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456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4.1237836941979555</v>
      </c>
      <c r="AF122" s="50">
        <v>4.0658972071530801</v>
      </c>
    </row>
    <row r="123" spans="1:32" hidden="1">
      <c r="A123" s="49" t="s">
        <v>457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4.6187468978481645</v>
      </c>
      <c r="R123" s="49">
        <v>4.5162648440478721</v>
      </c>
      <c r="S123" s="49">
        <v>4.4190859276172105</v>
      </c>
      <c r="T123" s="49">
        <v>4.3253674076263255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3.9717660878599528</v>
      </c>
      <c r="Y123" s="49">
        <v>3.8880680466985167</v>
      </c>
      <c r="Z123" s="49">
        <v>3.8165371738419815</v>
      </c>
      <c r="AA123" s="49">
        <v>3.6930258130706077</v>
      </c>
      <c r="AB123" s="49">
        <v>3.6123575051140175</v>
      </c>
      <c r="AC123" s="49">
        <v>3.5350113436072403</v>
      </c>
      <c r="AD123" s="49">
        <v>3.4606452293566989</v>
      </c>
      <c r="AE123" s="49">
        <v>3.3889699942949667</v>
      </c>
      <c r="AF123" s="50">
        <v>3.319739050276064</v>
      </c>
    </row>
    <row r="124" spans="1:32" hidden="1">
      <c r="A124" s="49" t="s">
        <v>458</v>
      </c>
      <c r="B124" s="49">
        <v>10.110077930463682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459</v>
      </c>
      <c r="B125" s="49">
        <v>13.799766864071032</v>
      </c>
      <c r="C125" s="49">
        <v>13.03597669841726</v>
      </c>
      <c r="D125" s="49">
        <v>12.321589950693831</v>
      </c>
      <c r="E125" s="49">
        <v>11.641270610161717</v>
      </c>
      <c r="F125" s="49">
        <v>10.985141543938679</v>
      </c>
      <c r="G125" s="49">
        <v>10.346459315007356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6.8731498382540295</v>
      </c>
      <c r="O125" s="49">
        <v>6.67907035178402</v>
      </c>
      <c r="P125" s="49">
        <v>6.4902193390906024</v>
      </c>
      <c r="Q125" s="49">
        <v>6.3046279039955575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3.8898859353811783</v>
      </c>
      <c r="AF125" s="50">
        <v>3.7286938480180689</v>
      </c>
    </row>
    <row r="126" spans="1:32" hidden="1">
      <c r="A126" s="49" t="s">
        <v>460</v>
      </c>
      <c r="B126" s="49">
        <v>3.2888900307491085</v>
      </c>
      <c r="C126" s="49">
        <v>3.1968212066978641</v>
      </c>
      <c r="D126" s="49">
        <v>3.1117153367641897</v>
      </c>
      <c r="E126" s="49">
        <v>3.0320570087253587</v>
      </c>
      <c r="F126" s="49">
        <v>2.9567653551643405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2.6235903086141024</v>
      </c>
      <c r="L126" s="49">
        <v>2.5628716216357827</v>
      </c>
      <c r="M126" s="49">
        <v>2.5097176724431454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2.3450525315755812</v>
      </c>
      <c r="R126" s="49">
        <v>2.3068846648736634</v>
      </c>
      <c r="S126" s="49">
        <v>2.2695927187051295</v>
      </c>
      <c r="T126" s="49">
        <v>2.2348089049914557</v>
      </c>
      <c r="U126" s="49">
        <v>2.1999106795685166</v>
      </c>
      <c r="V126" s="49">
        <v>2.1650843028459481</v>
      </c>
      <c r="W126" s="49">
        <v>2.1340223669653526</v>
      </c>
      <c r="X126" s="49">
        <v>2.1041082972026324</v>
      </c>
      <c r="Y126" s="49">
        <v>2.0748335312159347</v>
      </c>
      <c r="Z126" s="49">
        <v>2.0488165786864609</v>
      </c>
      <c r="AA126" s="49">
        <v>1.9995971880934782</v>
      </c>
      <c r="AB126" s="49">
        <v>1.968904895074832</v>
      </c>
      <c r="AC126" s="49">
        <v>1.9391426667472609</v>
      </c>
      <c r="AD126" s="49">
        <v>1.910236575679197</v>
      </c>
      <c r="AE126" s="49">
        <v>1.8821218945718712</v>
      </c>
      <c r="AF126" s="50">
        <v>1.8547416104071699</v>
      </c>
    </row>
    <row r="127" spans="1:32" hidden="1">
      <c r="A127" s="49" t="s">
        <v>461</v>
      </c>
      <c r="B127" s="49">
        <v>4.1163682966809452</v>
      </c>
      <c r="C127" s="49">
        <v>4.0022252183269629</v>
      </c>
      <c r="D127" s="49">
        <v>3.8969706215434283</v>
      </c>
      <c r="E127" s="49">
        <v>3.7986522639093252</v>
      </c>
      <c r="F127" s="49">
        <v>3.7058771620860598</v>
      </c>
      <c r="G127" s="49">
        <v>3.6176176014871504</v>
      </c>
      <c r="H127" s="49">
        <v>3.533094208870371</v>
      </c>
      <c r="I127" s="49">
        <v>3.4517021443337663</v>
      </c>
      <c r="J127" s="49">
        <v>3.372962691152293</v>
      </c>
      <c r="K127" s="49">
        <v>3.2964904596795326</v>
      </c>
      <c r="L127" s="49">
        <v>3.2219705452024887</v>
      </c>
      <c r="M127" s="49">
        <v>3.1550466960340371</v>
      </c>
      <c r="N127" s="49">
        <v>3.1007865572584623</v>
      </c>
      <c r="O127" s="49">
        <v>3.0481927600383876</v>
      </c>
      <c r="P127" s="49">
        <v>2.9973453679634963</v>
      </c>
      <c r="Q127" s="49">
        <v>2.9486304239741576</v>
      </c>
      <c r="R127" s="49">
        <v>2.900837994153795</v>
      </c>
      <c r="S127" s="49">
        <v>2.8541564452908652</v>
      </c>
      <c r="T127" s="49">
        <v>2.8106757542017866</v>
      </c>
      <c r="U127" s="49">
        <v>2.7670383052351752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2.4782396019560013</v>
      </c>
      <c r="AC127" s="49">
        <v>2.4410736578615846</v>
      </c>
      <c r="AD127" s="49">
        <v>2.4049894534787515</v>
      </c>
      <c r="AE127" s="49">
        <v>2.3699040410268619</v>
      </c>
      <c r="AF127" s="50">
        <v>2.3357443718304802</v>
      </c>
    </row>
    <row r="128" spans="1:32" hidden="1">
      <c r="A128" s="49" t="s">
        <v>462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4.4365805234788755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3.9901893842262064</v>
      </c>
      <c r="O128" s="49">
        <v>3.9226456342956695</v>
      </c>
      <c r="P128" s="49">
        <v>3.8573684025380963</v>
      </c>
      <c r="Q128" s="49">
        <v>3.7948612089435052</v>
      </c>
      <c r="R128" s="49">
        <v>3.7335460676592795</v>
      </c>
      <c r="S128" s="49">
        <v>3.6736687496840248</v>
      </c>
      <c r="T128" s="49">
        <v>3.6179549047430513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3.3622773644895965</v>
      </c>
      <c r="Z128" s="49">
        <v>3.3210414007900404</v>
      </c>
      <c r="AA128" s="49">
        <v>3.2410565192676688</v>
      </c>
      <c r="AB128" s="49">
        <v>3.1919699622745537</v>
      </c>
      <c r="AC128" s="49">
        <v>3.1444113168190584</v>
      </c>
      <c r="AD128" s="49">
        <v>3.0982572266797668</v>
      </c>
      <c r="AE128" s="49">
        <v>3.0533997167717648</v>
      </c>
      <c r="AF128" s="50">
        <v>3.0097437083501912</v>
      </c>
    </row>
    <row r="129" spans="1:32" hidden="1">
      <c r="A129" s="49" t="s">
        <v>463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5.5545280179974945</v>
      </c>
      <c r="F129" s="49">
        <v>5.3471276701922337</v>
      </c>
      <c r="G129" s="49">
        <v>5.1537307650396755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3.9260751495454667</v>
      </c>
      <c r="Q129" s="49">
        <v>3.8390364362200566</v>
      </c>
      <c r="R129" s="49">
        <v>3.7542103835458498</v>
      </c>
      <c r="S129" s="49">
        <v>3.6736359485317509</v>
      </c>
      <c r="T129" s="49">
        <v>3.5958467973927943</v>
      </c>
      <c r="U129" s="49">
        <v>3.5210948758919907</v>
      </c>
      <c r="V129" s="49">
        <v>3.4481800445384154</v>
      </c>
      <c r="W129" s="49">
        <v>3.3745192933890493</v>
      </c>
      <c r="X129" s="49">
        <v>3.3019469161870312</v>
      </c>
      <c r="Y129" s="49">
        <v>3.2322932900791193</v>
      </c>
      <c r="Z129" s="49">
        <v>3.1723474812847678</v>
      </c>
      <c r="AA129" s="49">
        <v>3.0710833395857238</v>
      </c>
      <c r="AB129" s="49">
        <v>3.0039270568870551</v>
      </c>
      <c r="AC129" s="49">
        <v>2.939441644971283</v>
      </c>
      <c r="AD129" s="49">
        <v>2.8773545839568166</v>
      </c>
      <c r="AE129" s="49">
        <v>2.817435465091525</v>
      </c>
      <c r="AF129" s="50">
        <v>2.7594877567969132</v>
      </c>
    </row>
    <row r="130" spans="1:32" hidden="1">
      <c r="A130" s="49" t="s">
        <v>464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3.7416887741755165</v>
      </c>
      <c r="J130" s="49">
        <v>3.5362518085455417</v>
      </c>
      <c r="K130" s="49">
        <v>3.3315971569466827</v>
      </c>
      <c r="L130" s="49">
        <v>3.1274124184144059</v>
      </c>
      <c r="M130" s="49">
        <v>3.0532793512813896</v>
      </c>
      <c r="N130" s="49">
        <v>2.9878851830175899</v>
      </c>
      <c r="O130" s="49">
        <v>2.9233832890716496</v>
      </c>
      <c r="P130" s="49">
        <v>2.8598384123375489</v>
      </c>
      <c r="Q130" s="49">
        <v>2.7975353141912995</v>
      </c>
      <c r="R130" s="49">
        <v>2.7356109284290686</v>
      </c>
      <c r="S130" s="49">
        <v>2.6742055009821555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2.4397724183009797</v>
      </c>
      <c r="X130" s="49">
        <v>2.3850066933558578</v>
      </c>
      <c r="Y130" s="49">
        <v>2.3303353709243995</v>
      </c>
      <c r="Z130" s="49">
        <v>2.2781792151779809</v>
      </c>
      <c r="AA130" s="49">
        <v>2.2040398728556099</v>
      </c>
      <c r="AB130" s="49">
        <v>2.1465470909116604</v>
      </c>
      <c r="AC130" s="49">
        <v>2.0894046532839989</v>
      </c>
      <c r="AD130" s="49">
        <v>2.032539423758577</v>
      </c>
      <c r="AE130" s="49">
        <v>1.9758863559138669</v>
      </c>
      <c r="AF130" s="50">
        <v>1.919387136237596</v>
      </c>
    </row>
    <row r="131" spans="1:32" hidden="1">
      <c r="A131" s="49" t="s">
        <v>465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3.5963217091301685</v>
      </c>
      <c r="P131" s="49">
        <v>3.5204049631069578</v>
      </c>
      <c r="Q131" s="49">
        <v>3.4460309735568933</v>
      </c>
      <c r="R131" s="49">
        <v>3.3720810724826009</v>
      </c>
      <c r="S131" s="49">
        <v>3.2987350882506909</v>
      </c>
      <c r="T131" s="49">
        <v>3.2279453630040065</v>
      </c>
      <c r="U131" s="49">
        <v>3.1565884607653496</v>
      </c>
      <c r="V131" s="49">
        <v>3.0848885682242928</v>
      </c>
      <c r="W131" s="49">
        <v>3.0193664005090239</v>
      </c>
      <c r="X131" s="49">
        <v>2.9545088419559526</v>
      </c>
      <c r="Y131" s="49">
        <v>2.889700700576098</v>
      </c>
      <c r="Z131" s="49">
        <v>2.8280577472276667</v>
      </c>
      <c r="AA131" s="49">
        <v>2.7380150340726712</v>
      </c>
      <c r="AB131" s="49">
        <v>2.6693432184799462</v>
      </c>
      <c r="AC131" s="49">
        <v>2.6010378438468473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466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5.4237925011990615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4.6400083723401995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3.9155403645418376</v>
      </c>
      <c r="W132" s="49">
        <v>3.8355518141936908</v>
      </c>
      <c r="X132" s="49">
        <v>3.7563800319633067</v>
      </c>
      <c r="Y132" s="49">
        <v>3.6772132210019572</v>
      </c>
      <c r="Z132" s="49">
        <v>3.602137824244668</v>
      </c>
      <c r="AA132" s="49">
        <v>3.4897160305413664</v>
      </c>
      <c r="AB132" s="49">
        <v>3.4052798243999147</v>
      </c>
      <c r="AC132" s="49">
        <v>3.3212495877505988</v>
      </c>
      <c r="AD132" s="49">
        <v>3.2374903839446083</v>
      </c>
      <c r="AE132" s="49">
        <v>3.1538804876339936</v>
      </c>
      <c r="AF132" s="50">
        <v>3.0703090430921822</v>
      </c>
    </row>
    <row r="133" spans="1:32" hidden="1">
      <c r="A133" s="49" t="s">
        <v>467</v>
      </c>
      <c r="B133" s="49">
        <v>11.839415343583338</v>
      </c>
      <c r="C133" s="49">
        <v>11.184377881433015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6.0128860549008945</v>
      </c>
      <c r="N133" s="49">
        <v>5.8418869763466965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3.8433867368702295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3.2754508013825077</v>
      </c>
      <c r="AF133" s="50">
        <v>3.1366413999036311</v>
      </c>
    </row>
    <row r="134" spans="1:32" hidden="1">
      <c r="A134" s="49" t="s">
        <v>468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5.5492449239305355</v>
      </c>
      <c r="F134" s="49">
        <v>5.3409659173577531</v>
      </c>
      <c r="G134" s="49">
        <v>5.1458642869930156</v>
      </c>
      <c r="H134" s="49">
        <v>4.9612707274126935</v>
      </c>
      <c r="I134" s="49">
        <v>4.7852421778488585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3.9977443172046554</v>
      </c>
      <c r="P134" s="49">
        <v>3.9086319440061557</v>
      </c>
      <c r="Q134" s="49">
        <v>3.8225443222157551</v>
      </c>
      <c r="R134" s="49">
        <v>3.7385748231751172</v>
      </c>
      <c r="S134" s="49">
        <v>3.6586325753448694</v>
      </c>
      <c r="T134" s="49">
        <v>3.5813432499472011</v>
      </c>
      <c r="U134" s="49">
        <v>3.5069420791181232</v>
      </c>
      <c r="V134" s="49">
        <v>3.4343042061264386</v>
      </c>
      <c r="W134" s="49">
        <v>3.3609994472471336</v>
      </c>
      <c r="X134" s="49">
        <v>3.2887559016954495</v>
      </c>
      <c r="Y134" s="49">
        <v>3.2192873732802418</v>
      </c>
      <c r="Z134" s="49">
        <v>3.1589521955159086</v>
      </c>
      <c r="AA134" s="49">
        <v>3.059956534200778</v>
      </c>
      <c r="AB134" s="49">
        <v>2.9929471826107874</v>
      </c>
      <c r="AC134" s="49">
        <v>2.9284783667682701</v>
      </c>
      <c r="AD134" s="49">
        <v>2.8662942834958134</v>
      </c>
      <c r="AE134" s="49">
        <v>2.8061785829882524</v>
      </c>
      <c r="AF134" s="50">
        <v>2.7479466563006136</v>
      </c>
    </row>
    <row r="135" spans="1:32" hidden="1">
      <c r="A135" s="49" t="s">
        <v>469</v>
      </c>
      <c r="B135" s="49">
        <v>12.445352105376816</v>
      </c>
      <c r="C135" s="49">
        <v>11.751547821635572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7.5355687055331755</v>
      </c>
      <c r="K135" s="49">
        <v>6.9676259444508055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5.6949896851163455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3.9378196286583185</v>
      </c>
      <c r="AB135" s="49">
        <v>3.7847315283676561</v>
      </c>
      <c r="AC135" s="49">
        <v>3.6331051288839165</v>
      </c>
      <c r="AD135" s="49">
        <v>3.4826526250423204</v>
      </c>
      <c r="AE135" s="49">
        <v>3.3331278176796828</v>
      </c>
      <c r="AF135" s="50">
        <v>3.1843178707524498</v>
      </c>
    </row>
    <row r="136" spans="1:32" hidden="1">
      <c r="A136" s="49" t="s">
        <v>470</v>
      </c>
      <c r="B136" s="49">
        <v>3.363915326094272</v>
      </c>
      <c r="C136" s="49">
        <v>3.270620680151457</v>
      </c>
      <c r="D136" s="49">
        <v>3.1847665198439996</v>
      </c>
      <c r="E136" s="49">
        <v>3.1047570985520734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2.8243659638718634</v>
      </c>
      <c r="J136" s="49">
        <v>2.7612630066558479</v>
      </c>
      <c r="K136" s="49">
        <v>2.7002017087576222</v>
      </c>
      <c r="L136" s="49">
        <v>2.6409277086803327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2.4570827530366337</v>
      </c>
      <c r="Q136" s="49">
        <v>2.4173184447957676</v>
      </c>
      <c r="R136" s="49">
        <v>2.3783163274756642</v>
      </c>
      <c r="S136" s="49">
        <v>2.3402340546713187</v>
      </c>
      <c r="T136" s="49">
        <v>2.3048191897258183</v>
      </c>
      <c r="U136" s="49">
        <v>2.2692647566847994</v>
      </c>
      <c r="V136" s="49">
        <v>2.2337703605321289</v>
      </c>
      <c r="W136" s="49">
        <v>2.2022760271088853</v>
      </c>
      <c r="X136" s="49">
        <v>2.1719989373316317</v>
      </c>
      <c r="Y136" s="49">
        <v>2.1423950279632971</v>
      </c>
      <c r="Z136" s="49">
        <v>2.1162696409275945</v>
      </c>
      <c r="AA136" s="49">
        <v>2.0652756715412659</v>
      </c>
      <c r="AB136" s="49">
        <v>2.0341164091712574</v>
      </c>
      <c r="AC136" s="49">
        <v>2.0039423200000179</v>
      </c>
      <c r="AD136" s="49">
        <v>1.97467468354969</v>
      </c>
      <c r="AE136" s="49">
        <v>1.9462445944677238</v>
      </c>
      <c r="AF136" s="50">
        <v>1.9185913767101002</v>
      </c>
    </row>
    <row r="137" spans="1:32" hidden="1">
      <c r="A137" s="49" t="s">
        <v>471</v>
      </c>
      <c r="B137" s="49">
        <v>4.0544831653524902</v>
      </c>
      <c r="C137" s="49">
        <v>3.9433076308135124</v>
      </c>
      <c r="D137" s="49">
        <v>3.8413756482055783</v>
      </c>
      <c r="E137" s="49">
        <v>3.7466921573675624</v>
      </c>
      <c r="F137" s="49">
        <v>3.6578348461675025</v>
      </c>
      <c r="G137" s="49">
        <v>3.573755439146618</v>
      </c>
      <c r="H137" s="49">
        <v>3.4936599418823251</v>
      </c>
      <c r="I137" s="49">
        <v>3.4169330588281914</v>
      </c>
      <c r="J137" s="49">
        <v>3.3430886269408431</v>
      </c>
      <c r="K137" s="49">
        <v>3.2717360415041217</v>
      </c>
      <c r="L137" s="49">
        <v>3.2025568758547802</v>
      </c>
      <c r="M137" s="49">
        <v>3.1357713048216231</v>
      </c>
      <c r="N137" s="49">
        <v>3.0821414625719017</v>
      </c>
      <c r="O137" s="49">
        <v>3.0302178173674945</v>
      </c>
      <c r="P137" s="49">
        <v>2.9800842123875491</v>
      </c>
      <c r="Q137" s="49">
        <v>2.9321430803625876</v>
      </c>
      <c r="R137" s="49">
        <v>2.8851350720020226</v>
      </c>
      <c r="S137" s="49">
        <v>2.8392567504906747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2.6018563063518023</v>
      </c>
      <c r="Z137" s="49">
        <v>2.5707574858183166</v>
      </c>
      <c r="AA137" s="49">
        <v>2.5086859002426962</v>
      </c>
      <c r="AB137" s="49">
        <v>2.4712872209439363</v>
      </c>
      <c r="AC137" s="49">
        <v>2.4350971424621952</v>
      </c>
      <c r="AD137" s="49">
        <v>2.4000176226062173</v>
      </c>
      <c r="AE137" s="49">
        <v>2.3659628657300829</v>
      </c>
      <c r="AF137" s="50">
        <v>2.3328573436450371</v>
      </c>
    </row>
    <row r="138" spans="1:32" hidden="1">
      <c r="A138" s="49" t="s">
        <v>472</v>
      </c>
      <c r="B138" s="49">
        <v>5.5080699581088606</v>
      </c>
      <c r="C138" s="49">
        <v>5.3592845392372706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4.8697029485478325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3.7732809758654797</v>
      </c>
      <c r="V138" s="49">
        <v>3.7154177370446178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3.5265676639879056</v>
      </c>
      <c r="AA138" s="49">
        <v>3.4411868876838341</v>
      </c>
      <c r="AB138" s="49">
        <v>3.3906792665672807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3.2042644706577263</v>
      </c>
    </row>
    <row r="139" spans="1:32" hidden="1">
      <c r="A139" s="49" t="s">
        <v>473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3.6993551081286187</v>
      </c>
      <c r="F139" s="49">
        <v>3.6069119913842451</v>
      </c>
      <c r="G139" s="49">
        <v>3.5213659108484885</v>
      </c>
      <c r="H139" s="49">
        <v>3.4413199799908019</v>
      </c>
      <c r="I139" s="49">
        <v>3.3657581603320712</v>
      </c>
      <c r="J139" s="49">
        <v>3.2939191209896816</v>
      </c>
      <c r="K139" s="49">
        <v>3.2252181406268621</v>
      </c>
      <c r="L139" s="49">
        <v>3.1591966979514723</v>
      </c>
      <c r="M139" s="49">
        <v>3.0768424721766587</v>
      </c>
      <c r="N139" s="49">
        <v>3.0045784323988975</v>
      </c>
      <c r="O139" s="49">
        <v>2.9389266351847794</v>
      </c>
      <c r="P139" s="49">
        <v>2.8784449664629235</v>
      </c>
      <c r="Q139" s="49">
        <v>2.8222436309065482</v>
      </c>
      <c r="R139" s="49">
        <v>2.7700324246874946</v>
      </c>
      <c r="S139" s="49">
        <v>2.7203453443657977</v>
      </c>
      <c r="T139" s="49">
        <v>2.6733023825855895</v>
      </c>
      <c r="U139" s="49">
        <v>2.6290963282429276</v>
      </c>
      <c r="V139" s="49">
        <v>2.5858477552300059</v>
      </c>
      <c r="W139" s="49">
        <v>2.5373793355923286</v>
      </c>
      <c r="X139" s="49">
        <v>2.4909337300934702</v>
      </c>
      <c r="Y139" s="49">
        <v>2.4472477458307962</v>
      </c>
      <c r="Z139" s="49">
        <v>2.4077779910140933</v>
      </c>
      <c r="AA139" s="49">
        <v>2.3516374345962454</v>
      </c>
      <c r="AB139" s="49">
        <v>2.3118154000972591</v>
      </c>
      <c r="AC139" s="49">
        <v>2.2739397060082851</v>
      </c>
      <c r="AD139" s="49">
        <v>2.2377775105945727</v>
      </c>
      <c r="AE139" s="49">
        <v>2.2031372313220943</v>
      </c>
      <c r="AF139" s="50">
        <v>2.1698593246573021</v>
      </c>
    </row>
    <row r="140" spans="1:32" hidden="1">
      <c r="A140" s="49" t="s">
        <v>474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5.0829708341054305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3.9894152505612315</v>
      </c>
      <c r="Q140" s="49">
        <v>3.9115743940412084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3.6459795590117414</v>
      </c>
      <c r="V140" s="49">
        <v>3.5868307916723574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3.2643117866082703</v>
      </c>
      <c r="AB140" s="49">
        <v>3.2099432797861307</v>
      </c>
      <c r="AC140" s="49">
        <v>3.158380884824</v>
      </c>
      <c r="AD140" s="49">
        <v>3.109285654745388</v>
      </c>
      <c r="AE140" s="49">
        <v>3.0623787780583074</v>
      </c>
      <c r="AF140" s="50">
        <v>3.0174281380302328</v>
      </c>
    </row>
    <row r="141" spans="1:32" hidden="1">
      <c r="A141" s="49" t="s">
        <v>475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3.2955947168008546</v>
      </c>
      <c r="K141" s="49">
        <v>3.17704634473625</v>
      </c>
      <c r="L141" s="49">
        <v>3.0620399232633737</v>
      </c>
      <c r="M141" s="49">
        <v>2.9874780522082398</v>
      </c>
      <c r="N141" s="49">
        <v>2.9178334872506397</v>
      </c>
      <c r="O141" s="49">
        <v>2.8515518512556604</v>
      </c>
      <c r="P141" s="49">
        <v>2.7883589687063042</v>
      </c>
      <c r="Q141" s="49">
        <v>2.7272490113458367</v>
      </c>
      <c r="R141" s="49">
        <v>2.6676054910943239</v>
      </c>
      <c r="S141" s="49">
        <v>2.6107227869658183</v>
      </c>
      <c r="T141" s="49">
        <v>2.5556670115363804</v>
      </c>
      <c r="U141" s="49">
        <v>2.5025966072853025</v>
      </c>
      <c r="V141" s="49">
        <v>2.45074762810341</v>
      </c>
      <c r="W141" s="49">
        <v>2.3984701431464921</v>
      </c>
      <c r="X141" s="49">
        <v>2.3469371797543173</v>
      </c>
      <c r="Y141" s="49">
        <v>2.2973105101314308</v>
      </c>
      <c r="Z141" s="49">
        <v>2.2539013754440305</v>
      </c>
      <c r="AA141" s="49">
        <v>2.1843003635504843</v>
      </c>
      <c r="AB141" s="49">
        <v>2.1364128227399952</v>
      </c>
      <c r="AC141" s="49">
        <v>2.0902711990067977</v>
      </c>
      <c r="AD141" s="49">
        <v>2.0457017043367909</v>
      </c>
      <c r="AE141" s="49">
        <v>2.0025573102447924</v>
      </c>
      <c r="AF141" s="50">
        <v>1.9607125177660949</v>
      </c>
    </row>
    <row r="142" spans="1:32" hidden="1">
      <c r="A142" s="49" t="s">
        <v>476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4.3295907465784795</v>
      </c>
      <c r="H142" s="49">
        <v>4.1737980400254076</v>
      </c>
      <c r="I142" s="49">
        <v>4.0251105546502988</v>
      </c>
      <c r="J142" s="49">
        <v>3.8823222566755478</v>
      </c>
      <c r="K142" s="49">
        <v>3.7445081582538258</v>
      </c>
      <c r="L142" s="49">
        <v>3.6109443523596303</v>
      </c>
      <c r="M142" s="49">
        <v>3.522373870808428</v>
      </c>
      <c r="N142" s="49">
        <v>3.4397654677274652</v>
      </c>
      <c r="O142" s="49">
        <v>3.3612275061840267</v>
      </c>
      <c r="P142" s="49">
        <v>3.2864289562789248</v>
      </c>
      <c r="Q142" s="49">
        <v>3.2141447182938228</v>
      </c>
      <c r="R142" s="49">
        <v>3.1436237749213358</v>
      </c>
      <c r="S142" s="49">
        <v>3.0764495387413922</v>
      </c>
      <c r="T142" s="49">
        <v>3.0114832639422273</v>
      </c>
      <c r="U142" s="49">
        <v>2.9489206034357527</v>
      </c>
      <c r="V142" s="49">
        <v>2.8878290494118581</v>
      </c>
      <c r="W142" s="49">
        <v>2.8262004108592231</v>
      </c>
      <c r="X142" s="49">
        <v>2.7654601417249127</v>
      </c>
      <c r="Y142" s="49">
        <v>2.7070291354488205</v>
      </c>
      <c r="Z142" s="49">
        <v>2.6561783716068978</v>
      </c>
      <c r="AA142" s="49">
        <v>2.5732836386133506</v>
      </c>
      <c r="AB142" s="49">
        <v>2.5169165560367333</v>
      </c>
      <c r="AC142" s="49">
        <v>2.46266244956945</v>
      </c>
      <c r="AD142" s="49">
        <v>2.4103086007564292</v>
      </c>
      <c r="AE142" s="49">
        <v>2.3596750920119316</v>
      </c>
      <c r="AF142" s="50">
        <v>2.3106083953916796</v>
      </c>
    </row>
    <row r="143" spans="1:32" hidden="1">
      <c r="A143" s="49" t="s">
        <v>477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3.7503159942897355</v>
      </c>
      <c r="J143" s="49">
        <v>3.5475472658045408</v>
      </c>
      <c r="K143" s="49">
        <v>3.3466327343732036</v>
      </c>
      <c r="L143" s="49">
        <v>3.1473022937813786</v>
      </c>
      <c r="M143" s="49">
        <v>3.0730137790687548</v>
      </c>
      <c r="N143" s="49">
        <v>3.0077806013290225</v>
      </c>
      <c r="O143" s="49">
        <v>2.9435337106743749</v>
      </c>
      <c r="P143" s="49">
        <v>2.8803430646034007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2.6377999142849955</v>
      </c>
      <c r="U143" s="49">
        <v>2.5789066806553671</v>
      </c>
      <c r="V143" s="49">
        <v>2.5198761898933633</v>
      </c>
      <c r="W143" s="49">
        <v>2.4649801247278917</v>
      </c>
      <c r="X143" s="49">
        <v>2.4108898834751797</v>
      </c>
      <c r="Y143" s="49">
        <v>2.3571197552997734</v>
      </c>
      <c r="Z143" s="49">
        <v>2.3062102628676144</v>
      </c>
      <c r="AA143" s="49">
        <v>2.2324984409717326</v>
      </c>
      <c r="AB143" s="49">
        <v>2.1764379830076632</v>
      </c>
      <c r="AC143" s="49">
        <v>2.1209843027179245</v>
      </c>
      <c r="AD143" s="49">
        <v>2.0660699138385783</v>
      </c>
      <c r="AE143" s="49">
        <v>2.0116356952490548</v>
      </c>
      <c r="AF143" s="50">
        <v>1.9576295251363451</v>
      </c>
    </row>
    <row r="144" spans="1:32" hidden="1">
      <c r="A144" s="49" t="s">
        <v>478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5.2777302930797765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3.6982902705144216</v>
      </c>
      <c r="M144" s="49">
        <v>3.6128255966232783</v>
      </c>
      <c r="N144" s="49">
        <v>3.5386773418714492</v>
      </c>
      <c r="O144" s="49">
        <v>3.4657310338866303</v>
      </c>
      <c r="P144" s="49">
        <v>3.3940741563226577</v>
      </c>
      <c r="Q144" s="49">
        <v>3.3240796147701834</v>
      </c>
      <c r="R144" s="49">
        <v>3.2546334842450317</v>
      </c>
      <c r="S144" s="49">
        <v>3.1859198583613031</v>
      </c>
      <c r="T144" s="49">
        <v>3.1199068202091169</v>
      </c>
      <c r="U144" s="49">
        <v>3.0534613119956306</v>
      </c>
      <c r="V144" s="49">
        <v>2.9868090113378809</v>
      </c>
      <c r="W144" s="49">
        <v>2.9254161216967969</v>
      </c>
      <c r="X144" s="49">
        <v>2.8649576061179087</v>
      </c>
      <c r="Y144" s="49">
        <v>2.8048233350192091</v>
      </c>
      <c r="Z144" s="49">
        <v>2.7481897305845813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2.4752191094310345</v>
      </c>
      <c r="AE144" s="49">
        <v>2.4137748993995309</v>
      </c>
      <c r="AF144" s="50">
        <v>2.3527784404457295</v>
      </c>
    </row>
    <row r="145" spans="1:32" hidden="1">
      <c r="A145" s="49" t="s">
        <v>479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5.6447845297464685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4.5653931688192735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3.8211104996281886</v>
      </c>
      <c r="Y145" s="49">
        <v>3.7476051706491829</v>
      </c>
      <c r="Z145" s="49">
        <v>3.6789401842659379</v>
      </c>
      <c r="AA145" s="49">
        <v>3.5694716398670403</v>
      </c>
      <c r="AB145" s="49">
        <v>3.4911530978326764</v>
      </c>
      <c r="AC145" s="49">
        <v>3.4136488593645069</v>
      </c>
      <c r="AD145" s="49">
        <v>3.3368293966639357</v>
      </c>
      <c r="AE145" s="49">
        <v>3.2605799666374522</v>
      </c>
      <c r="AF145" s="50">
        <v>3.1847981401438932</v>
      </c>
    </row>
    <row r="146" spans="1:32" hidden="1">
      <c r="A146" s="49" t="s">
        <v>480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4.7621604172834555</v>
      </c>
      <c r="G146" s="49">
        <v>4.5484567664811308</v>
      </c>
      <c r="H146" s="49">
        <v>4.3396597136802448</v>
      </c>
      <c r="I146" s="49">
        <v>4.1347642629077495</v>
      </c>
      <c r="J146" s="49">
        <v>3.9330098894962031</v>
      </c>
      <c r="K146" s="49">
        <v>3.7338056927064072</v>
      </c>
      <c r="L146" s="49">
        <v>3.5366820314744585</v>
      </c>
      <c r="M146" s="49">
        <v>3.4420712691383484</v>
      </c>
      <c r="N146" s="49">
        <v>3.3559225485078534</v>
      </c>
      <c r="O146" s="49">
        <v>3.2752306634442583</v>
      </c>
      <c r="P146" s="49">
        <v>3.1987629061820639</v>
      </c>
      <c r="Q146" s="49">
        <v>3.1257642008863717</v>
      </c>
      <c r="R146" s="49">
        <v>3.0560048437978438</v>
      </c>
      <c r="S146" s="49">
        <v>2.9882048899149503</v>
      </c>
      <c r="T146" s="49">
        <v>2.9224885710572224</v>
      </c>
      <c r="U146" s="49">
        <v>2.8590458784551682</v>
      </c>
      <c r="V146" s="49">
        <v>2.7962099791641819</v>
      </c>
      <c r="W146" s="49">
        <v>2.7292125446206867</v>
      </c>
      <c r="X146" s="49">
        <v>2.6636398350135231</v>
      </c>
      <c r="Y146" s="49">
        <v>2.6001652131622044</v>
      </c>
      <c r="Z146" s="49">
        <v>2.5401149419535543</v>
      </c>
      <c r="AA146" s="49">
        <v>2.464636311360386</v>
      </c>
      <c r="AB146" s="49">
        <v>2.4035118740014965</v>
      </c>
      <c r="AC146" s="49">
        <v>2.3437839449981284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481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6.0223762344264475</v>
      </c>
      <c r="G147" s="49">
        <v>5.7765605515117198</v>
      </c>
      <c r="H147" s="49">
        <v>5.5376381028788115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3.8582484743673255</v>
      </c>
      <c r="U147" s="49">
        <v>3.7812920819202596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3.4650295137391396</v>
      </c>
      <c r="Z147" s="49">
        <v>3.3927355847748091</v>
      </c>
      <c r="AA147" s="49">
        <v>3.2980911902324177</v>
      </c>
      <c r="AB147" s="49">
        <v>3.2243142181158686</v>
      </c>
      <c r="AC147" s="49">
        <v>3.1526093796758836</v>
      </c>
      <c r="AD147" s="49">
        <v>3.0826844582774693</v>
      </c>
      <c r="AE147" s="49">
        <v>3.0142991143791118</v>
      </c>
      <c r="AF147" s="50">
        <v>2.9472532391291182</v>
      </c>
    </row>
    <row r="148" spans="1:32" hidden="1">
      <c r="A148" s="49" t="s">
        <v>482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6.0423632758277455</v>
      </c>
      <c r="J148" s="49">
        <v>5.5983164923140896</v>
      </c>
      <c r="K148" s="49">
        <v>5.1583875549353246</v>
      </c>
      <c r="L148" s="49">
        <v>4.7217838732226225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3.5830049444368357</v>
      </c>
      <c r="V148" s="49">
        <v>3.4653904339535768</v>
      </c>
      <c r="W148" s="49">
        <v>3.3484334106845894</v>
      </c>
      <c r="X148" s="49">
        <v>3.2317420945996735</v>
      </c>
      <c r="Y148" s="49">
        <v>3.116468054749169</v>
      </c>
      <c r="Z148" s="49">
        <v>3.0068636663130075</v>
      </c>
      <c r="AA148" s="49">
        <v>2.8709524227217433</v>
      </c>
      <c r="AB148" s="49">
        <v>2.7560210820347573</v>
      </c>
      <c r="AC148" s="49">
        <v>2.6423405152816817</v>
      </c>
      <c r="AD148" s="49">
        <v>2.5297332665157755</v>
      </c>
      <c r="AE148" s="49">
        <v>2.4180489050944249</v>
      </c>
      <c r="AF148" s="50">
        <v>2.3071587207673723</v>
      </c>
    </row>
    <row r="149" spans="1:32" hidden="1">
      <c r="A149" s="49" t="s">
        <v>483</v>
      </c>
      <c r="B149" s="49">
        <v>10.767526542492071</v>
      </c>
      <c r="C149" s="49">
        <v>10.161997997049134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5.0074833036688675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3.8955904248857367</v>
      </c>
      <c r="X149" s="49">
        <v>3.7627837228981553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3.2167944018048376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2.6964959151150243</v>
      </c>
    </row>
    <row r="150" spans="1:32" hidden="1">
      <c r="A150" s="49" t="s">
        <v>484</v>
      </c>
      <c r="B150" s="49">
        <v>2.7681431517309507</v>
      </c>
      <c r="C150" s="49">
        <v>2.6887558999375676</v>
      </c>
      <c r="D150" s="49">
        <v>2.6147402506493469</v>
      </c>
      <c r="E150" s="49">
        <v>2.5449239953908562</v>
      </c>
      <c r="F150" s="49">
        <v>2.4784708073699733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2.2359370285305062</v>
      </c>
      <c r="K150" s="49">
        <v>2.1794495036317625</v>
      </c>
      <c r="L150" s="49">
        <v>2.1241706334802015</v>
      </c>
      <c r="M150" s="49">
        <v>2.0803859579641908</v>
      </c>
      <c r="N150" s="49">
        <v>2.0442210900869626</v>
      </c>
      <c r="O150" s="49">
        <v>2.0090906741672443</v>
      </c>
      <c r="P150" s="49">
        <v>1.9750419704022146</v>
      </c>
      <c r="Q150" s="49">
        <v>1.9423053942518007</v>
      </c>
      <c r="R150" s="49">
        <v>1.910156039135773</v>
      </c>
      <c r="S150" s="49">
        <v>1.8787060809483953</v>
      </c>
      <c r="T150" s="49">
        <v>1.8492057769227572</v>
      </c>
      <c r="U150" s="49">
        <v>1.819644963383817</v>
      </c>
      <c r="V150" s="49">
        <v>1.7901660060815714</v>
      </c>
      <c r="W150" s="49">
        <v>1.7636036424760606</v>
      </c>
      <c r="X150" s="49">
        <v>1.7379427620457641</v>
      </c>
      <c r="Y150" s="49">
        <v>1.7127931931558231</v>
      </c>
      <c r="Z150" s="49">
        <v>1.6901591511034073</v>
      </c>
      <c r="AA150" s="49">
        <v>1.6497851151591145</v>
      </c>
      <c r="AB150" s="49">
        <v>1.6236167492681424</v>
      </c>
      <c r="AC150" s="49">
        <v>1.5981812002063496</v>
      </c>
      <c r="AD150" s="49">
        <v>1.5734212886564958</v>
      </c>
      <c r="AE150" s="49">
        <v>1.5492869187575087</v>
      </c>
      <c r="AF150" s="50">
        <v>1.5257339350729064</v>
      </c>
    </row>
    <row r="151" spans="1:32" hidden="1">
      <c r="A151" s="49" t="s">
        <v>485</v>
      </c>
      <c r="B151" s="49">
        <v>3.3576934222457666</v>
      </c>
      <c r="C151" s="49">
        <v>3.2622064760862814</v>
      </c>
      <c r="D151" s="49">
        <v>3.1733665529952431</v>
      </c>
      <c r="E151" s="49">
        <v>3.0897069074069687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2.7204360966589456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2.4896150251727946</v>
      </c>
      <c r="O151" s="49">
        <v>2.4469331689134317</v>
      </c>
      <c r="P151" s="49">
        <v>2.4055846221294033</v>
      </c>
      <c r="Q151" s="49">
        <v>2.3658554886446237</v>
      </c>
      <c r="R151" s="49">
        <v>2.3268463991372701</v>
      </c>
      <c r="S151" s="49">
        <v>2.2886967035953969</v>
      </c>
      <c r="T151" s="49">
        <v>2.2529580843727737</v>
      </c>
      <c r="U151" s="49">
        <v>2.2171361691462947</v>
      </c>
      <c r="V151" s="49">
        <v>2.1814077359798354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2.0113509056490715</v>
      </c>
      <c r="AB151" s="49">
        <v>1.9796815364431493</v>
      </c>
      <c r="AC151" s="49">
        <v>1.9489132195743855</v>
      </c>
      <c r="AD151" s="49">
        <v>1.9189750687927047</v>
      </c>
      <c r="AE151" s="49">
        <v>1.8898049900437384</v>
      </c>
      <c r="AF151" s="50">
        <v>1.861348262430742</v>
      </c>
    </row>
    <row r="152" spans="1:32" hidden="1">
      <c r="A152" s="49" t="s">
        <v>486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4.0668047916205134</v>
      </c>
      <c r="F152" s="49">
        <v>3.9636436247081686</v>
      </c>
      <c r="G152" s="49">
        <v>3.8650080889912908</v>
      </c>
      <c r="H152" s="49">
        <v>3.7701081078412297</v>
      </c>
      <c r="I152" s="49">
        <v>3.6783301846892797</v>
      </c>
      <c r="J152" s="49">
        <v>3.5891884305192647</v>
      </c>
      <c r="K152" s="49">
        <v>3.5022913842062078</v>
      </c>
      <c r="L152" s="49">
        <v>3.4173189013652898</v>
      </c>
      <c r="M152" s="49">
        <v>3.3466692808816036</v>
      </c>
      <c r="N152" s="49">
        <v>3.288755279723095</v>
      </c>
      <c r="O152" s="49">
        <v>3.2325451372594882</v>
      </c>
      <c r="P152" s="49">
        <v>3.1781180486301532</v>
      </c>
      <c r="Q152" s="49">
        <v>3.1258598174281542</v>
      </c>
      <c r="R152" s="49">
        <v>3.0745567343573734</v>
      </c>
      <c r="S152" s="49">
        <v>3.0243968324835433</v>
      </c>
      <c r="T152" s="49">
        <v>2.9774729239520505</v>
      </c>
      <c r="U152" s="49">
        <v>2.9304203266867348</v>
      </c>
      <c r="V152" s="49">
        <v>2.883477849935157</v>
      </c>
      <c r="W152" s="49">
        <v>2.8414056503014913</v>
      </c>
      <c r="X152" s="49">
        <v>2.80081466127255</v>
      </c>
      <c r="Y152" s="49">
        <v>2.7610521706993794</v>
      </c>
      <c r="Z152" s="49">
        <v>2.7254708619207868</v>
      </c>
      <c r="AA152" s="49">
        <v>2.660191449624107</v>
      </c>
      <c r="AB152" s="49">
        <v>2.6186488365356357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487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4.2048188740970405</v>
      </c>
      <c r="O153" s="49">
        <v>4.113108040351583</v>
      </c>
      <c r="P153" s="49">
        <v>4.028528808368411</v>
      </c>
      <c r="Q153" s="49">
        <v>3.9498558994465034</v>
      </c>
      <c r="R153" s="49">
        <v>3.8766895618145232</v>
      </c>
      <c r="S153" s="49">
        <v>3.8070111962122213</v>
      </c>
      <c r="T153" s="49">
        <v>3.7409858207459727</v>
      </c>
      <c r="U153" s="49">
        <v>3.6788786837669161</v>
      </c>
      <c r="V153" s="49">
        <v>3.6181019931473868</v>
      </c>
      <c r="W153" s="49">
        <v>3.5501586451740383</v>
      </c>
      <c r="X153" s="49">
        <v>3.4850098422441516</v>
      </c>
      <c r="Y153" s="49">
        <v>3.4236689771594837</v>
      </c>
      <c r="Z153" s="49">
        <v>3.3681397061487353</v>
      </c>
      <c r="AA153" s="49">
        <v>3.2896765751454891</v>
      </c>
      <c r="AB153" s="49">
        <v>3.2336803113362604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488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3.7462134132764326</v>
      </c>
      <c r="AC154" s="49">
        <v>3.6855306637057219</v>
      </c>
      <c r="AD154" s="49">
        <v>3.6276786959025005</v>
      </c>
      <c r="AE154" s="49">
        <v>3.5723377523048399</v>
      </c>
      <c r="AF154" s="50">
        <v>3.5192416038876115</v>
      </c>
    </row>
    <row r="155" spans="1:32" hidden="1">
      <c r="A155" s="49" t="s">
        <v>489</v>
      </c>
      <c r="B155" s="49">
        <v>4.0216815625517306</v>
      </c>
      <c r="C155" s="49">
        <v>3.8470857834872092</v>
      </c>
      <c r="D155" s="49">
        <v>3.6903730877031977</v>
      </c>
      <c r="E155" s="49">
        <v>3.5465192072388243</v>
      </c>
      <c r="F155" s="49">
        <v>3.4123226174470314</v>
      </c>
      <c r="G155" s="49">
        <v>3.2856269489038268</v>
      </c>
      <c r="H155" s="49">
        <v>3.1649156548996897</v>
      </c>
      <c r="I155" s="49">
        <v>3.0490845425028157</v>
      </c>
      <c r="J155" s="49">
        <v>2.937306441795541</v>
      </c>
      <c r="K155" s="49">
        <v>2.8289467787242542</v>
      </c>
      <c r="L155" s="49">
        <v>2.7235087892108094</v>
      </c>
      <c r="M155" s="49">
        <v>2.6581808146273396</v>
      </c>
      <c r="N155" s="49">
        <v>2.5969583482308476</v>
      </c>
      <c r="O155" s="49">
        <v>2.5385545341480436</v>
      </c>
      <c r="P155" s="49">
        <v>2.4827433892658011</v>
      </c>
      <c r="Q155" s="49">
        <v>2.4286913205529936</v>
      </c>
      <c r="R155" s="49">
        <v>2.3758870513478438</v>
      </c>
      <c r="S155" s="49">
        <v>2.3254058826399611</v>
      </c>
      <c r="T155" s="49">
        <v>2.2764730524837997</v>
      </c>
      <c r="U155" s="49">
        <v>2.2292207223759508</v>
      </c>
      <c r="V155" s="49">
        <v>2.1830144102170776</v>
      </c>
      <c r="W155" s="49">
        <v>2.136486217322032</v>
      </c>
      <c r="X155" s="49">
        <v>2.0906067747959267</v>
      </c>
      <c r="Y155" s="49">
        <v>2.0463411148184893</v>
      </c>
      <c r="Z155" s="49">
        <v>2.0072710811217753</v>
      </c>
      <c r="AA155" s="49">
        <v>1.9464654405918436</v>
      </c>
      <c r="AB155" s="49">
        <v>1.9037316138077613</v>
      </c>
      <c r="AC155" s="49">
        <v>1.8624759168691154</v>
      </c>
      <c r="AD155" s="49">
        <v>1.8225532723979878</v>
      </c>
      <c r="AE155" s="49">
        <v>1.7838408924250402</v>
      </c>
      <c r="AF155" s="50">
        <v>1.7462339235539428</v>
      </c>
    </row>
    <row r="156" spans="1:32" hidden="1">
      <c r="A156" s="49" t="s">
        <v>490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3.8669856927119275</v>
      </c>
      <c r="G156" s="49">
        <v>3.7238723610735205</v>
      </c>
      <c r="H156" s="49">
        <v>3.5877128925554524</v>
      </c>
      <c r="I156" s="49">
        <v>3.457226281176724</v>
      </c>
      <c r="J156" s="49">
        <v>3.3314529900835659</v>
      </c>
      <c r="K156" s="49">
        <v>3.2096569696308834</v>
      </c>
      <c r="L156" s="49">
        <v>3.0912620776693025</v>
      </c>
      <c r="M156" s="49">
        <v>3.0167126541703491</v>
      </c>
      <c r="N156" s="49">
        <v>2.9469300410460608</v>
      </c>
      <c r="O156" s="49">
        <v>2.8804154080735715</v>
      </c>
      <c r="P156" s="49">
        <v>2.8169055773939227</v>
      </c>
      <c r="Q156" s="49">
        <v>2.7554297980193447</v>
      </c>
      <c r="R156" s="49">
        <v>2.6953927708889602</v>
      </c>
      <c r="S156" s="49">
        <v>2.6380468200012492</v>
      </c>
      <c r="T156" s="49">
        <v>2.5824897961152433</v>
      </c>
      <c r="U156" s="49">
        <v>2.5288756948598632</v>
      </c>
      <c r="V156" s="49">
        <v>2.4764658136651607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2.2772645343481086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2.0674105066334016</v>
      </c>
      <c r="AE156" s="49">
        <v>2.0236100400427794</v>
      </c>
      <c r="AF156" s="50">
        <v>1.9810844862449148</v>
      </c>
    </row>
    <row r="157" spans="1:32" hidden="1">
      <c r="A157" s="49" t="s">
        <v>491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3.9602250775383725</v>
      </c>
      <c r="G157" s="49">
        <v>3.7588894004035094</v>
      </c>
      <c r="H157" s="49">
        <v>3.5587157144032719</v>
      </c>
      <c r="I157" s="49">
        <v>3.3592092773571909</v>
      </c>
      <c r="J157" s="49">
        <v>3.1599619572030857</v>
      </c>
      <c r="K157" s="49">
        <v>2.9606291326766416</v>
      </c>
      <c r="L157" s="49">
        <v>2.7609135354767833</v>
      </c>
      <c r="M157" s="49">
        <v>2.6934868445572082</v>
      </c>
      <c r="N157" s="49">
        <v>2.6329458991712986</v>
      </c>
      <c r="O157" s="49">
        <v>2.5730887629736148</v>
      </c>
      <c r="P157" s="49">
        <v>2.5139640498757885</v>
      </c>
      <c r="Q157" s="49">
        <v>2.4557931524591599</v>
      </c>
      <c r="R157" s="49">
        <v>2.3978947111154976</v>
      </c>
      <c r="S157" s="49">
        <v>2.3403774522797529</v>
      </c>
      <c r="T157" s="49">
        <v>2.2844259210166382</v>
      </c>
      <c r="U157" s="49">
        <v>2.2281424109741277</v>
      </c>
      <c r="V157" s="49">
        <v>2.1716633062419981</v>
      </c>
      <c r="W157" s="49">
        <v>2.1191913681027095</v>
      </c>
      <c r="X157" s="49">
        <v>2.0670877791703921</v>
      </c>
      <c r="Y157" s="49">
        <v>2.0149787430645283</v>
      </c>
      <c r="Z157" s="49">
        <v>1.9647470035972829</v>
      </c>
      <c r="AA157" s="49">
        <v>1.8973220584154042</v>
      </c>
      <c r="AB157" s="49">
        <v>1.8427823297805173</v>
      </c>
      <c r="AC157" s="49">
        <v>1.7884295992173458</v>
      </c>
      <c r="AD157" s="49">
        <v>1.7342031211950504</v>
      </c>
      <c r="AE157" s="49">
        <v>1.6800485339157112</v>
      </c>
      <c r="AF157" s="50">
        <v>1.6259167754631618</v>
      </c>
    </row>
    <row r="158" spans="1:32" hidden="1">
      <c r="A158" s="49" t="s">
        <v>492</v>
      </c>
      <c r="B158" s="49">
        <v>5.6225761432136379</v>
      </c>
      <c r="C158" s="49">
        <v>5.3771391178488175</v>
      </c>
      <c r="D158" s="49">
        <v>5.1378083968213453</v>
      </c>
      <c r="E158" s="49">
        <v>4.9027719458162355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3.9832880436161413</v>
      </c>
      <c r="J158" s="49">
        <v>3.7549002145914865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3.1462670892641356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2.8043730500576203</v>
      </c>
      <c r="T158" s="49">
        <v>2.7390343547400704</v>
      </c>
      <c r="U158" s="49">
        <v>2.6732230472360596</v>
      </c>
      <c r="V158" s="49">
        <v>2.6071089849771649</v>
      </c>
      <c r="W158" s="49">
        <v>2.5461276168852387</v>
      </c>
      <c r="X158" s="49">
        <v>2.485556991912051</v>
      </c>
      <c r="Y158" s="49">
        <v>2.424928243897214</v>
      </c>
      <c r="Z158" s="49">
        <v>2.3665849569390116</v>
      </c>
      <c r="AA158" s="49">
        <v>2.2867645639280125</v>
      </c>
      <c r="AB158" s="49">
        <v>2.2229440790210955</v>
      </c>
      <c r="AC158" s="49">
        <v>2.159295971541801</v>
      </c>
      <c r="AD158" s="49">
        <v>2.0957412043231667</v>
      </c>
      <c r="AE158" s="49">
        <v>2.0322085790354616</v>
      </c>
      <c r="AF158" s="50">
        <v>1.9686333724238829</v>
      </c>
    </row>
    <row r="159" spans="1:32" hidden="1">
      <c r="A159" s="49" t="s">
        <v>493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5.1112840194092675</v>
      </c>
      <c r="J159" s="49">
        <v>4.8291040581917315</v>
      </c>
      <c r="K159" s="49">
        <v>4.5454667560371336</v>
      </c>
      <c r="L159" s="49">
        <v>4.2597588686861396</v>
      </c>
      <c r="M159" s="49">
        <v>4.1586769564323856</v>
      </c>
      <c r="N159" s="49">
        <v>4.0692012346958757</v>
      </c>
      <c r="O159" s="49">
        <v>3.9807837135164776</v>
      </c>
      <c r="P159" s="49">
        <v>3.8935033444759344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3.5550584896610147</v>
      </c>
      <c r="U159" s="49">
        <v>3.4720147489013087</v>
      </c>
      <c r="V159" s="49">
        <v>3.3885162872417967</v>
      </c>
      <c r="W159" s="49">
        <v>3.3121861652983653</v>
      </c>
      <c r="X159" s="49">
        <v>3.236364418601088</v>
      </c>
      <c r="Y159" s="49">
        <v>3.1604130184008414</v>
      </c>
      <c r="Z159" s="49">
        <v>3.0875000915332915</v>
      </c>
      <c r="AA159" s="49">
        <v>2.9854686540264552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2.6642922240294142</v>
      </c>
      <c r="AF159" s="50">
        <v>2.5839015892725623</v>
      </c>
    </row>
    <row r="160" spans="1:32" hidden="1">
      <c r="A160" s="49" t="s">
        <v>494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4.5009456265275265</v>
      </c>
      <c r="Q160" s="49">
        <v>4.3987077034231294</v>
      </c>
      <c r="R160" s="49">
        <v>4.3009581652269135</v>
      </c>
      <c r="S160" s="49">
        <v>4.2058750577793678</v>
      </c>
      <c r="T160" s="49">
        <v>4.1136266400794348</v>
      </c>
      <c r="U160" s="49">
        <v>4.0244732588560845</v>
      </c>
      <c r="V160" s="49">
        <v>3.936054333838082</v>
      </c>
      <c r="W160" s="49">
        <v>3.8424561298748277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3.4705943115121025</v>
      </c>
      <c r="AB160" s="49">
        <v>3.3840536547736786</v>
      </c>
      <c r="AC160" s="49">
        <v>3.2991906757023832</v>
      </c>
      <c r="AD160" s="49">
        <v>3.2157043544409509</v>
      </c>
      <c r="AE160" s="49">
        <v>3.1333447486369197</v>
      </c>
      <c r="AF160" s="50">
        <v>3.0519014424112747</v>
      </c>
    </row>
    <row r="161" spans="1:32" hidden="1">
      <c r="A161" s="49" t="s">
        <v>495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5.1010313884856116</v>
      </c>
      <c r="P161" s="49">
        <v>4.9863647445891051</v>
      </c>
      <c r="Q161" s="49">
        <v>4.8774382024396932</v>
      </c>
      <c r="R161" s="49">
        <v>4.7738578644468035</v>
      </c>
      <c r="S161" s="49">
        <v>4.6734628734780284</v>
      </c>
      <c r="T161" s="49">
        <v>4.5764577816811425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3.7215657418565504</v>
      </c>
      <c r="AD161" s="49">
        <v>3.6357324603912393</v>
      </c>
      <c r="AE161" s="49">
        <v>3.551486773384648</v>
      </c>
      <c r="AF161" s="50">
        <v>3.4685889367182439</v>
      </c>
    </row>
    <row r="162" spans="1:32" hidden="1">
      <c r="A162" s="49" t="s">
        <v>496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4.0804557727636706</v>
      </c>
      <c r="O162" s="49">
        <v>3.9605724632028161</v>
      </c>
      <c r="P162" s="49">
        <v>3.8431051838526136</v>
      </c>
      <c r="Q162" s="49">
        <v>3.7271791705216049</v>
      </c>
      <c r="R162" s="49">
        <v>3.6122607866361167</v>
      </c>
      <c r="S162" s="49">
        <v>3.4994725225461649</v>
      </c>
      <c r="T162" s="49">
        <v>3.3880042504556345</v>
      </c>
      <c r="U162" s="49">
        <v>3.2779924597540897</v>
      </c>
      <c r="V162" s="49">
        <v>3.1687775215029026</v>
      </c>
      <c r="W162" s="49">
        <v>3.0607054462615615</v>
      </c>
      <c r="X162" s="49">
        <v>2.9526681658370029</v>
      </c>
      <c r="Y162" s="49">
        <v>2.8456453900736727</v>
      </c>
      <c r="Z162" s="49">
        <v>2.743247455019644</v>
      </c>
      <c r="AA162" s="49">
        <v>2.6182371314716666</v>
      </c>
      <c r="AB162" s="49">
        <v>2.5109033320536684</v>
      </c>
      <c r="AC162" s="49">
        <v>2.4043962491845248</v>
      </c>
      <c r="AD162" s="49">
        <v>2.298548429533132</v>
      </c>
      <c r="AE162" s="49">
        <v>2.1932166741559165</v>
      </c>
      <c r="AF162" s="50">
        <v>2.0882772466084587</v>
      </c>
    </row>
    <row r="163" spans="1:32" hidden="1">
      <c r="A163" s="49" t="s">
        <v>497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4.7112488736682705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3.9249709681246507</v>
      </c>
      <c r="T163" s="49">
        <v>3.8005795856490292</v>
      </c>
      <c r="U163" s="49">
        <v>3.6778670688130015</v>
      </c>
      <c r="V163" s="49">
        <v>3.556075234439056</v>
      </c>
      <c r="W163" s="49">
        <v>3.4355734914889844</v>
      </c>
      <c r="X163" s="49">
        <v>3.3151720827704789</v>
      </c>
      <c r="Y163" s="49">
        <v>3.1960054687122392</v>
      </c>
      <c r="Z163" s="49">
        <v>3.0822572039067033</v>
      </c>
      <c r="AA163" s="49">
        <v>2.9424002842776833</v>
      </c>
      <c r="AB163" s="49">
        <v>2.8230648356743933</v>
      </c>
      <c r="AC163" s="49">
        <v>2.7047647932663139</v>
      </c>
      <c r="AD163" s="49">
        <v>2.5873127285889232</v>
      </c>
      <c r="AE163" s="49">
        <v>2.4705488140380485</v>
      </c>
      <c r="AF163" s="50">
        <v>2.3543353832972596</v>
      </c>
    </row>
    <row r="164" spans="1:32" hidden="1">
      <c r="A164" s="49" t="s">
        <v>498</v>
      </c>
      <c r="B164" s="49">
        <v>2.7282179362290973</v>
      </c>
      <c r="C164" s="49">
        <v>2.6524131589656514</v>
      </c>
      <c r="D164" s="49">
        <v>2.5825810527387754</v>
      </c>
      <c r="E164" s="49">
        <v>2.5174338833743573</v>
      </c>
      <c r="F164" s="49">
        <v>2.4560535545632893</v>
      </c>
      <c r="G164" s="49">
        <v>2.397763369806754</v>
      </c>
      <c r="H164" s="49">
        <v>2.3420507470521059</v>
      </c>
      <c r="I164" s="49">
        <v>2.28851844028505</v>
      </c>
      <c r="J164" s="49">
        <v>2.2368525503969607</v>
      </c>
      <c r="K164" s="49">
        <v>2.1868008567440866</v>
      </c>
      <c r="L164" s="49">
        <v>2.1381577275084185</v>
      </c>
      <c r="M164" s="49">
        <v>2.0937030340059053</v>
      </c>
      <c r="N164" s="49">
        <v>2.0577398367563959</v>
      </c>
      <c r="O164" s="49">
        <v>2.0228910795359942</v>
      </c>
      <c r="P164" s="49">
        <v>1.9892107511267851</v>
      </c>
      <c r="Q164" s="49">
        <v>1.9569582120154116</v>
      </c>
      <c r="R164" s="49">
        <v>1.9253217206442264</v>
      </c>
      <c r="S164" s="49">
        <v>1.8944278489544701</v>
      </c>
      <c r="T164" s="49">
        <v>1.8656797806750434</v>
      </c>
      <c r="U164" s="49">
        <v>1.8368238692281369</v>
      </c>
      <c r="V164" s="49">
        <v>1.8080202724824066</v>
      </c>
      <c r="W164" s="49">
        <v>1.7824275634623119</v>
      </c>
      <c r="X164" s="49">
        <v>1.7578159486073528</v>
      </c>
      <c r="Y164" s="49">
        <v>1.7337485065449982</v>
      </c>
      <c r="Z164" s="49">
        <v>1.7124781854257607</v>
      </c>
      <c r="AA164" s="49">
        <v>1.6712389911070642</v>
      </c>
      <c r="AB164" s="49">
        <v>1.6459323972826905</v>
      </c>
      <c r="AC164" s="49">
        <v>1.621420325461699</v>
      </c>
      <c r="AD164" s="49">
        <v>1.5976395479282277</v>
      </c>
      <c r="AE164" s="49">
        <v>1.5745347157327085</v>
      </c>
      <c r="AF164" s="50">
        <v>1.5520570858209961</v>
      </c>
    </row>
    <row r="165" spans="1:32" hidden="1">
      <c r="A165" s="49" t="s">
        <v>499</v>
      </c>
      <c r="B165" s="49">
        <v>4.2257398847225875</v>
      </c>
      <c r="C165" s="49">
        <v>4.1109670685238635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3.3528261962148207</v>
      </c>
      <c r="M165" s="49">
        <v>3.282798139598782</v>
      </c>
      <c r="N165" s="49">
        <v>3.2267817698151275</v>
      </c>
      <c r="O165" s="49">
        <v>3.1725712310340572</v>
      </c>
      <c r="P165" s="49">
        <v>3.1202557865555578</v>
      </c>
      <c r="Q165" s="49">
        <v>3.0702641718171666</v>
      </c>
      <c r="R165" s="49">
        <v>3.0212542254488071</v>
      </c>
      <c r="S165" s="49">
        <v>2.9734354517846979</v>
      </c>
      <c r="T165" s="49">
        <v>2.9291269037407592</v>
      </c>
      <c r="U165" s="49">
        <v>2.8846039417739053</v>
      </c>
      <c r="V165" s="49">
        <v>2.840131958820022</v>
      </c>
      <c r="W165" s="49">
        <v>2.8009401158726428</v>
      </c>
      <c r="X165" s="49">
        <v>2.7633382236472683</v>
      </c>
      <c r="Y165" s="49">
        <v>2.726604855177138</v>
      </c>
      <c r="Z165" s="49">
        <v>2.6944620360660765</v>
      </c>
      <c r="AA165" s="49">
        <v>2.6293037203130369</v>
      </c>
      <c r="AB165" s="49">
        <v>2.5904354171347905</v>
      </c>
      <c r="AC165" s="49">
        <v>2.5528508947344526</v>
      </c>
      <c r="AD165" s="49">
        <v>2.5164460373970736</v>
      </c>
      <c r="AE165" s="49">
        <v>2.4811297444526277</v>
      </c>
      <c r="AF165" s="50">
        <v>2.4468218266103459</v>
      </c>
    </row>
    <row r="166" spans="1:32" hidden="1">
      <c r="A166" s="49" t="s">
        <v>500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3.9471437785307035</v>
      </c>
      <c r="R166" s="49">
        <v>3.8844304606778888</v>
      </c>
      <c r="S166" s="49">
        <v>3.823262130746595</v>
      </c>
      <c r="T166" s="49">
        <v>3.766674591598858</v>
      </c>
      <c r="U166" s="49">
        <v>3.7097926675882533</v>
      </c>
      <c r="V166" s="49">
        <v>3.6529639335760899</v>
      </c>
      <c r="W166" s="49">
        <v>3.6030477951515874</v>
      </c>
      <c r="X166" s="49">
        <v>3.5551923779148913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3.1948226539933193</v>
      </c>
      <c r="AF166" s="50">
        <v>3.1511262252164354</v>
      </c>
    </row>
    <row r="167" spans="1:32" hidden="1">
      <c r="A167" s="49" t="s">
        <v>501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5.0377472827146335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3.9698760829843267</v>
      </c>
      <c r="AC167" s="49">
        <v>3.9061010896047423</v>
      </c>
      <c r="AD167" s="49">
        <v>3.845372036299139</v>
      </c>
      <c r="AE167" s="49">
        <v>3.7873436330668664</v>
      </c>
      <c r="AF167" s="50">
        <v>3.7317284256653229</v>
      </c>
    </row>
    <row r="168" spans="1:32" hidden="1">
      <c r="A168" s="49" t="s">
        <v>502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7.2462021962265295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6.6740737419767555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5.4421208976973645</v>
      </c>
      <c r="U168" s="49">
        <v>5.3540066615535107</v>
      </c>
      <c r="V168" s="49">
        <v>5.2679137236702802</v>
      </c>
      <c r="W168" s="49">
        <v>5.1701987732637775</v>
      </c>
      <c r="X168" s="49">
        <v>5.07686018918199</v>
      </c>
      <c r="Y168" s="49">
        <v>4.9895261783318325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4.4385336967115805</v>
      </c>
    </row>
    <row r="169" spans="1:32" hidden="1">
      <c r="A169" s="49" t="s">
        <v>503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3.5490130703716516</v>
      </c>
      <c r="F169" s="49">
        <v>3.4158223142749118</v>
      </c>
      <c r="G169" s="49">
        <v>3.291110184634531</v>
      </c>
      <c r="H169" s="49">
        <v>3.1731670933949117</v>
      </c>
      <c r="I169" s="49">
        <v>3.0607486932636312</v>
      </c>
      <c r="J169" s="49">
        <v>2.9529231407611176</v>
      </c>
      <c r="K169" s="49">
        <v>2.848975821707378</v>
      </c>
      <c r="L169" s="49">
        <v>2.7483475338552825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2.4453753420161695</v>
      </c>
      <c r="R169" s="49">
        <v>2.3916279512193581</v>
      </c>
      <c r="S169" s="49">
        <v>2.3404702881081567</v>
      </c>
      <c r="T169" s="49">
        <v>2.2910174008871325</v>
      </c>
      <c r="U169" s="49">
        <v>2.2434200885983966</v>
      </c>
      <c r="V169" s="49">
        <v>2.1969544030621169</v>
      </c>
      <c r="W169" s="49">
        <v>2.1500575300303613</v>
      </c>
      <c r="X169" s="49">
        <v>2.1038407398429007</v>
      </c>
      <c r="Y169" s="49">
        <v>2.0594061942263964</v>
      </c>
      <c r="Z169" s="49">
        <v>2.0208428975877242</v>
      </c>
      <c r="AA169" s="49">
        <v>1.9574152209065705</v>
      </c>
      <c r="AB169" s="49">
        <v>1.9145553322897808</v>
      </c>
      <c r="AC169" s="49">
        <v>1.8733270268091093</v>
      </c>
      <c r="AD169" s="49">
        <v>1.8335658315748202</v>
      </c>
      <c r="AE169" s="49">
        <v>1.7951326451199168</v>
      </c>
      <c r="AF169" s="50">
        <v>1.757908777586487</v>
      </c>
    </row>
    <row r="170" spans="1:32" hidden="1">
      <c r="A170" s="49" t="s">
        <v>504</v>
      </c>
      <c r="B170" s="49">
        <v>4.1851562999301946</v>
      </c>
      <c r="C170" s="49">
        <v>3.9990846518932894</v>
      </c>
      <c r="D170" s="49">
        <v>3.834213759671512</v>
      </c>
      <c r="E170" s="49">
        <v>3.6845910039403345</v>
      </c>
      <c r="F170" s="49">
        <v>3.5464244015480864</v>
      </c>
      <c r="G170" s="49">
        <v>3.4171606597967878</v>
      </c>
      <c r="H170" s="49">
        <v>3.295004658411024</v>
      </c>
      <c r="I170" s="49">
        <v>3.1786498226022166</v>
      </c>
      <c r="J170" s="49">
        <v>3.0671177317201628</v>
      </c>
      <c r="K170" s="49">
        <v>2.9596580708905313</v>
      </c>
      <c r="L170" s="49">
        <v>2.8556837167447755</v>
      </c>
      <c r="M170" s="49">
        <v>2.785114495303072</v>
      </c>
      <c r="N170" s="49">
        <v>2.7194056048962731</v>
      </c>
      <c r="O170" s="49">
        <v>2.6570092654462023</v>
      </c>
      <c r="P170" s="49">
        <v>2.5976532225835074</v>
      </c>
      <c r="Q170" s="49">
        <v>2.5403359545690996</v>
      </c>
      <c r="R170" s="49">
        <v>2.4844437837086382</v>
      </c>
      <c r="S170" s="49">
        <v>2.4312675548384215</v>
      </c>
      <c r="T170" s="49">
        <v>2.3798772269589472</v>
      </c>
      <c r="U170" s="49">
        <v>2.3304314512903996</v>
      </c>
      <c r="V170" s="49">
        <v>2.2821693741318265</v>
      </c>
      <c r="W170" s="49">
        <v>2.2334459850057002</v>
      </c>
      <c r="X170" s="49">
        <v>2.1854319220863077</v>
      </c>
      <c r="Y170" s="49">
        <v>2.1392858292477057</v>
      </c>
      <c r="Z170" s="49">
        <v>2.0993060392897505</v>
      </c>
      <c r="AA170" s="49">
        <v>2.0331841447404111</v>
      </c>
      <c r="AB170" s="49">
        <v>1.9886773217668932</v>
      </c>
      <c r="AC170" s="49">
        <v>1.945880404265742</v>
      </c>
      <c r="AD170" s="49">
        <v>1.9046205757484176</v>
      </c>
      <c r="AE170" s="49">
        <v>1.8647516881279951</v>
      </c>
      <c r="AF170" s="50">
        <v>1.8261490481254761</v>
      </c>
    </row>
    <row r="171" spans="1:32" hidden="1">
      <c r="A171" s="49" t="s">
        <v>505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3.9857385098521085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3.4173666562261933</v>
      </c>
      <c r="O171" s="49">
        <v>3.3381903217318678</v>
      </c>
      <c r="P171" s="49">
        <v>3.2630297129957473</v>
      </c>
      <c r="Q171" s="49">
        <v>3.1905487503582433</v>
      </c>
      <c r="R171" s="49">
        <v>3.1199288399563807</v>
      </c>
      <c r="S171" s="49">
        <v>3.0528968825096205</v>
      </c>
      <c r="T171" s="49">
        <v>2.9882114427267474</v>
      </c>
      <c r="U171" s="49">
        <v>2.9260861440520052</v>
      </c>
      <c r="V171" s="49">
        <v>2.8655048882461882</v>
      </c>
      <c r="W171" s="49">
        <v>2.8042754495630637</v>
      </c>
      <c r="X171" s="49">
        <v>2.7439565576605114</v>
      </c>
      <c r="Y171" s="49">
        <v>2.6860984707269386</v>
      </c>
      <c r="Z171" s="49">
        <v>2.6364508225962018</v>
      </c>
      <c r="AA171" s="49">
        <v>2.551801111593818</v>
      </c>
      <c r="AB171" s="49">
        <v>2.4960258783036005</v>
      </c>
      <c r="AC171" s="49">
        <v>2.4425021430864269</v>
      </c>
      <c r="AD171" s="49">
        <v>2.3909992631010377</v>
      </c>
      <c r="AE171" s="49">
        <v>2.3413222555214213</v>
      </c>
      <c r="AF171" s="50">
        <v>2.2933048244880854</v>
      </c>
    </row>
    <row r="172" spans="1:32" hidden="1">
      <c r="A172" s="49" t="s">
        <v>506</v>
      </c>
      <c r="B172" s="49">
        <v>4.3084469132741807</v>
      </c>
      <c r="C172" s="49">
        <v>4.1181351038096352</v>
      </c>
      <c r="D172" s="49">
        <v>3.9336542475593586</v>
      </c>
      <c r="E172" s="49">
        <v>3.7537089715248082</v>
      </c>
      <c r="F172" s="49">
        <v>3.5773691975163926</v>
      </c>
      <c r="G172" s="49">
        <v>3.4039436956839424</v>
      </c>
      <c r="H172" s="49">
        <v>3.2329037951380588</v>
      </c>
      <c r="I172" s="49">
        <v>3.0638351804622137</v>
      </c>
      <c r="J172" s="49">
        <v>2.8964062436035523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2.4513123447955127</v>
      </c>
      <c r="O172" s="49">
        <v>2.398681105368178</v>
      </c>
      <c r="P172" s="49">
        <v>2.3468917411760017</v>
      </c>
      <c r="Q172" s="49">
        <v>2.2961835537547302</v>
      </c>
      <c r="R172" s="49">
        <v>2.2458407679027763</v>
      </c>
      <c r="S172" s="49">
        <v>2.1959814884056876</v>
      </c>
      <c r="T172" s="49">
        <v>2.1478694947703065</v>
      </c>
      <c r="U172" s="49">
        <v>2.0994923971746506</v>
      </c>
      <c r="V172" s="49">
        <v>2.0509951163300197</v>
      </c>
      <c r="W172" s="49">
        <v>2.0059443504387469</v>
      </c>
      <c r="X172" s="49">
        <v>1.9615197363600816</v>
      </c>
      <c r="Y172" s="49">
        <v>1.9173301211704743</v>
      </c>
      <c r="Z172" s="49">
        <v>1.8754170490659123</v>
      </c>
      <c r="AA172" s="49">
        <v>1.8151548381649345</v>
      </c>
      <c r="AB172" s="49">
        <v>1.7690577066006719</v>
      </c>
      <c r="AC172" s="49">
        <v>1.7234247476680551</v>
      </c>
      <c r="AD172" s="49">
        <v>1.6782010971389374</v>
      </c>
      <c r="AE172" s="49">
        <v>1.6333386291718619</v>
      </c>
      <c r="AF172" s="50">
        <v>1.5887948546052921</v>
      </c>
    </row>
    <row r="173" spans="1:32" hidden="1">
      <c r="A173" s="49" t="s">
        <v>507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3.9780181211897405</v>
      </c>
      <c r="L173" s="49">
        <v>3.7693362269798314</v>
      </c>
      <c r="M173" s="49">
        <v>3.684188017741254</v>
      </c>
      <c r="N173" s="49">
        <v>3.6112372665632586</v>
      </c>
      <c r="O173" s="49">
        <v>3.5395076484110213</v>
      </c>
      <c r="P173" s="49">
        <v>3.4690912029160796</v>
      </c>
      <c r="Q173" s="49">
        <v>3.4003884208859758</v>
      </c>
      <c r="R173" s="49">
        <v>3.3321912903117687</v>
      </c>
      <c r="S173" s="49">
        <v>3.2646971174489594</v>
      </c>
      <c r="T173" s="49">
        <v>3.2000289056304494</v>
      </c>
      <c r="U173" s="49">
        <v>3.1347997474811766</v>
      </c>
      <c r="V173" s="49">
        <v>3.0692532711285585</v>
      </c>
      <c r="W173" s="49">
        <v>3.0099275876376463</v>
      </c>
      <c r="X173" s="49">
        <v>2.9514508384151812</v>
      </c>
      <c r="Y173" s="49">
        <v>2.8931588522480691</v>
      </c>
      <c r="Z173" s="49">
        <v>2.8384598616175203</v>
      </c>
      <c r="AA173" s="49">
        <v>2.7528597772060257</v>
      </c>
      <c r="AB173" s="49">
        <v>2.6907376887677787</v>
      </c>
      <c r="AC173" s="49">
        <v>2.6291601628842054</v>
      </c>
      <c r="AD173" s="49">
        <v>2.5680259060921515</v>
      </c>
      <c r="AE173" s="49">
        <v>2.5072447772757656</v>
      </c>
      <c r="AF173" s="50">
        <v>2.4467359015757255</v>
      </c>
    </row>
    <row r="174" spans="1:32" hidden="1">
      <c r="A174" s="49" t="s">
        <v>508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4.6193543570084135</v>
      </c>
      <c r="N174" s="49">
        <v>4.5308616505743764</v>
      </c>
      <c r="O174" s="49">
        <v>4.443911938166119</v>
      </c>
      <c r="P174" s="49">
        <v>4.3586242786229725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4.0333525907474135</v>
      </c>
      <c r="U174" s="49">
        <v>3.9545271570808289</v>
      </c>
      <c r="V174" s="49">
        <v>3.8752071206714787</v>
      </c>
      <c r="W174" s="49">
        <v>3.8041349772904312</v>
      </c>
      <c r="X174" s="49">
        <v>3.7341374487524694</v>
      </c>
      <c r="Y174" s="49">
        <v>3.6643389344257624</v>
      </c>
      <c r="Z174" s="49">
        <v>3.5992133492539282</v>
      </c>
      <c r="AA174" s="49">
        <v>3.4934491386815387</v>
      </c>
      <c r="AB174" s="49">
        <v>3.4184732070500665</v>
      </c>
      <c r="AC174" s="49">
        <v>3.3441566189110494</v>
      </c>
      <c r="AD174" s="49">
        <v>3.2703623365940047</v>
      </c>
      <c r="AE174" s="49">
        <v>3.1969677315838165</v>
      </c>
      <c r="AF174" s="50">
        <v>3.1238620920456341</v>
      </c>
    </row>
    <row r="175" spans="1:32" hidden="1">
      <c r="A175" s="49" t="s">
        <v>509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7.6556338639835175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5.9570746312670835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4.3680920100485086</v>
      </c>
      <c r="Y175" s="49">
        <v>4.2741737941129525</v>
      </c>
      <c r="Z175" s="49">
        <v>4.1863463415928273</v>
      </c>
      <c r="AA175" s="49">
        <v>4.0705371418181775</v>
      </c>
      <c r="AB175" s="49">
        <v>3.9805656424956943</v>
      </c>
      <c r="AC175" s="49">
        <v>3.893009942992038</v>
      </c>
      <c r="AD175" s="49">
        <v>3.8074979569165985</v>
      </c>
      <c r="AE175" s="49">
        <v>3.7237225541359185</v>
      </c>
      <c r="AF175" s="50">
        <v>3.6414269394294787</v>
      </c>
    </row>
    <row r="176" spans="1:32" hidden="1">
      <c r="A176" s="49" t="s">
        <v>510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6.0607053928888845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5.4747927646300365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4.9519585576535965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4.4442700021911445</v>
      </c>
      <c r="AE176" s="49">
        <v>4.3548532279806063</v>
      </c>
      <c r="AF176" s="50">
        <v>4.2674200519870968</v>
      </c>
    </row>
    <row r="177" spans="1:32" hidden="1">
      <c r="A177" s="49" t="s">
        <v>511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4.1434772974179666</v>
      </c>
      <c r="M177" s="49">
        <v>4.0227923929849929</v>
      </c>
      <c r="N177" s="49">
        <v>3.9062910442322205</v>
      </c>
      <c r="O177" s="49">
        <v>3.7925757799426729</v>
      </c>
      <c r="P177" s="49">
        <v>3.6814093323984327</v>
      </c>
      <c r="Q177" s="49">
        <v>3.5718869721665287</v>
      </c>
      <c r="R177" s="49">
        <v>3.4634558946966481</v>
      </c>
      <c r="S177" s="49">
        <v>3.3573035528155435</v>
      </c>
      <c r="T177" s="49">
        <v>3.2525872774848397</v>
      </c>
      <c r="U177" s="49">
        <v>3.1494589647992868</v>
      </c>
      <c r="V177" s="49">
        <v>3.047228318787627</v>
      </c>
      <c r="W177" s="49">
        <v>2.945630598919895</v>
      </c>
      <c r="X177" s="49">
        <v>2.8442620776213676</v>
      </c>
      <c r="Y177" s="49">
        <v>2.7441793401530785</v>
      </c>
      <c r="Z177" s="49">
        <v>2.649284991459584</v>
      </c>
      <c r="AA177" s="49">
        <v>2.5302349502254451</v>
      </c>
      <c r="AB177" s="49">
        <v>2.4304220291213676</v>
      </c>
      <c r="AC177" s="49">
        <v>2.3317432889061056</v>
      </c>
      <c r="AD177" s="49">
        <v>2.2340363423309295</v>
      </c>
      <c r="AE177" s="49">
        <v>2.1371635160214986</v>
      </c>
      <c r="AF177" s="50">
        <v>2.0410069974672114</v>
      </c>
    </row>
    <row r="178" spans="1:32" hidden="1">
      <c r="A178" s="49" t="s">
        <v>512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5.8434083469205165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3.9148632248787143</v>
      </c>
      <c r="P178" s="49">
        <v>3.8004557616268015</v>
      </c>
      <c r="Q178" s="49">
        <v>3.6877640741893445</v>
      </c>
      <c r="R178" s="49">
        <v>3.5762065781794483</v>
      </c>
      <c r="S178" s="49">
        <v>3.4670315709735475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2.8366616736013537</v>
      </c>
      <c r="Z178" s="49">
        <v>2.7392148471333848</v>
      </c>
      <c r="AA178" s="49">
        <v>2.616373997513687</v>
      </c>
      <c r="AB178" s="49">
        <v>2.5137366023380165</v>
      </c>
      <c r="AC178" s="49">
        <v>2.4122790329289336</v>
      </c>
      <c r="AD178" s="49">
        <v>2.3118302499633385</v>
      </c>
      <c r="AE178" s="49">
        <v>2.2122452043376311</v>
      </c>
      <c r="AF178" s="50">
        <v>2.113399732247752</v>
      </c>
    </row>
    <row r="179" spans="1:32" hidden="1">
      <c r="A179" s="49" t="s">
        <v>513</v>
      </c>
      <c r="B179" s="49">
        <v>10.018324745672386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7.9301934373071745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5.0200473985631495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4.0769241803931315</v>
      </c>
      <c r="U179" s="49">
        <v>3.9516304479732276</v>
      </c>
      <c r="V179" s="49">
        <v>3.8275377683300258</v>
      </c>
      <c r="W179" s="49">
        <v>3.7040792756348413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3.1970003876562103</v>
      </c>
      <c r="AB179" s="49">
        <v>3.0757439907934772</v>
      </c>
      <c r="AC179" s="49">
        <v>2.9560161760085295</v>
      </c>
      <c r="AD179" s="49">
        <v>2.8375876560059758</v>
      </c>
      <c r="AE179" s="49">
        <v>2.7202638110043535</v>
      </c>
      <c r="AF179" s="50">
        <v>2.603877871095801</v>
      </c>
    </row>
    <row r="180" spans="1:32" hidden="1">
      <c r="A180" s="49" t="s">
        <v>514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5.1223688131848855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4.5986323512081375</v>
      </c>
      <c r="N180" s="49">
        <v>4.5200104607670477</v>
      </c>
      <c r="O180" s="49">
        <v>4.4438903942205465</v>
      </c>
      <c r="P180" s="49">
        <v>4.3703948249535518</v>
      </c>
      <c r="Q180" s="49">
        <v>4.3001140584861233</v>
      </c>
      <c r="R180" s="49">
        <v>4.2311989251899655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3.9762162137109867</v>
      </c>
      <c r="W180" s="49">
        <v>3.9209332141456166</v>
      </c>
      <c r="X180" s="49">
        <v>3.8678340688349886</v>
      </c>
      <c r="Y180" s="49">
        <v>3.8159243573817334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3.5713577222084276</v>
      </c>
      <c r="AD180" s="49">
        <v>3.5198823712389795</v>
      </c>
      <c r="AE180" s="49">
        <v>3.4698976130695955</v>
      </c>
      <c r="AF180" s="50">
        <v>3.4212922567805482</v>
      </c>
    </row>
    <row r="181" spans="1:32" hidden="1">
      <c r="A181" s="49" t="s">
        <v>515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4.8893780709385375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3.9921974677831447</v>
      </c>
      <c r="Q181" s="49">
        <v>3.9043871935261758</v>
      </c>
      <c r="R181" s="49">
        <v>3.8187198455432458</v>
      </c>
      <c r="S181" s="49">
        <v>3.7371195563682456</v>
      </c>
      <c r="T181" s="49">
        <v>3.6582022735138189</v>
      </c>
      <c r="U181" s="49">
        <v>3.5822056160364184</v>
      </c>
      <c r="V181" s="49">
        <v>3.5079962919569816</v>
      </c>
      <c r="W181" s="49">
        <v>3.4331312027812366</v>
      </c>
      <c r="X181" s="49">
        <v>3.3593452732320306</v>
      </c>
      <c r="Y181" s="49">
        <v>3.2883659518441926</v>
      </c>
      <c r="Z181" s="49">
        <v>3.2266025668440959</v>
      </c>
      <c r="AA181" s="49">
        <v>3.1258768354789583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516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6.4851488056986835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4.9877556448375415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3.8792572294516177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3.5287738771975867</v>
      </c>
      <c r="AF182" s="50">
        <v>3.4417080878000132</v>
      </c>
    </row>
    <row r="183" spans="1:32" hidden="1">
      <c r="A183" s="49" t="s">
        <v>517</v>
      </c>
      <c r="B183" s="49">
        <v>12.834691380302969</v>
      </c>
      <c r="C183" s="49">
        <v>12.117057787487798</v>
      </c>
      <c r="D183" s="49">
        <v>11.4391694822916</v>
      </c>
      <c r="E183" s="49">
        <v>10.788762023564045</v>
      </c>
      <c r="F183" s="49">
        <v>10.157937662219174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7.1527232371034195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3.4114196557983085</v>
      </c>
      <c r="AF183" s="50">
        <v>3.259138024291456</v>
      </c>
    </row>
    <row r="184" spans="1:32" hidden="1">
      <c r="A184" s="49" t="s">
        <v>518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3.4866790806060415</v>
      </c>
      <c r="H184" s="49">
        <v>3.4080176257704111</v>
      </c>
      <c r="I184" s="49">
        <v>3.332557219584487</v>
      </c>
      <c r="J184" s="49">
        <v>3.2598230026085053</v>
      </c>
      <c r="K184" s="49">
        <v>3.1894331443286457</v>
      </c>
      <c r="L184" s="49">
        <v>3.1210760797928203</v>
      </c>
      <c r="M184" s="49">
        <v>3.0560364155753987</v>
      </c>
      <c r="N184" s="49">
        <v>3.003715718835922</v>
      </c>
      <c r="O184" s="49">
        <v>2.9530501465700683</v>
      </c>
      <c r="P184" s="49">
        <v>2.9041209384768005</v>
      </c>
      <c r="Q184" s="49">
        <v>2.857317356194808</v>
      </c>
      <c r="R184" s="49">
        <v>2.8114221732481073</v>
      </c>
      <c r="S184" s="49">
        <v>2.7666254688474625</v>
      </c>
      <c r="T184" s="49">
        <v>2.7250320682242721</v>
      </c>
      <c r="U184" s="49">
        <v>2.6832620535125087</v>
      </c>
      <c r="V184" s="49">
        <v>2.6415558512702693</v>
      </c>
      <c r="W184" s="49">
        <v>2.6046612592905913</v>
      </c>
      <c r="X184" s="49">
        <v>2.5692146699566902</v>
      </c>
      <c r="Y184" s="49">
        <v>2.5345607080582542</v>
      </c>
      <c r="Z184" s="49">
        <v>2.5040754959546638</v>
      </c>
      <c r="AA184" s="49">
        <v>2.4436480887418917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2.2715846974774396</v>
      </c>
    </row>
    <row r="185" spans="1:32" hidden="1">
      <c r="A185" s="49" t="s">
        <v>519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4.0313486126719456</v>
      </c>
      <c r="Q185" s="49">
        <v>3.9667601403968065</v>
      </c>
      <c r="R185" s="49">
        <v>3.9034400426154039</v>
      </c>
      <c r="S185" s="49">
        <v>3.8416589206730682</v>
      </c>
      <c r="T185" s="49">
        <v>3.7844119278881063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3.5227937099634397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3.2982513121863315</v>
      </c>
      <c r="AD185" s="49">
        <v>3.2511681917407147</v>
      </c>
      <c r="AE185" s="49">
        <v>3.2054784617063148</v>
      </c>
      <c r="AF185" s="50">
        <v>3.1610782030087523</v>
      </c>
    </row>
    <row r="186" spans="1:32" hidden="1">
      <c r="A186" s="49" t="s">
        <v>520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3.9711619203794064</v>
      </c>
      <c r="L186" s="49">
        <v>3.8895246137573953</v>
      </c>
      <c r="M186" s="49">
        <v>3.7882088436554096</v>
      </c>
      <c r="N186" s="49">
        <v>3.6992830759704249</v>
      </c>
      <c r="O186" s="49">
        <v>3.6184773521952454</v>
      </c>
      <c r="P186" s="49">
        <v>3.5440211344329722</v>
      </c>
      <c r="Q186" s="49">
        <v>3.4748219758937084</v>
      </c>
      <c r="R186" s="49">
        <v>3.4105235583877498</v>
      </c>
      <c r="S186" s="49">
        <v>3.3493260165180061</v>
      </c>
      <c r="T186" s="49">
        <v>3.2913766379936105</v>
      </c>
      <c r="U186" s="49">
        <v>3.236912084209234</v>
      </c>
      <c r="V186" s="49">
        <v>3.1836249259307907</v>
      </c>
      <c r="W186" s="49">
        <v>3.1239305737737872</v>
      </c>
      <c r="X186" s="49">
        <v>3.0667215553204898</v>
      </c>
      <c r="Y186" s="49">
        <v>3.0129024530493607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2.7548342180165637</v>
      </c>
      <c r="AE186" s="49">
        <v>2.7121315800841268</v>
      </c>
      <c r="AF186" s="50">
        <v>2.6711033177131474</v>
      </c>
    </row>
    <row r="187" spans="1:32" hidden="1">
      <c r="A187" s="49" t="s">
        <v>521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3.9889522280056458</v>
      </c>
      <c r="S187" s="49">
        <v>3.91781276521397</v>
      </c>
      <c r="T187" s="49">
        <v>3.8506198392716962</v>
      </c>
      <c r="U187" s="49">
        <v>3.7876644187060213</v>
      </c>
      <c r="V187" s="49">
        <v>3.7261157717307891</v>
      </c>
      <c r="W187" s="49">
        <v>3.656666626809518</v>
      </c>
      <c r="X187" s="49">
        <v>3.5902310758565794</v>
      </c>
      <c r="Y187" s="49">
        <v>3.5279199525107465</v>
      </c>
      <c r="Z187" s="49">
        <v>3.4719287485265613</v>
      </c>
      <c r="AA187" s="49">
        <v>3.3907875380446493</v>
      </c>
      <c r="AB187" s="49">
        <v>3.3342016311536558</v>
      </c>
      <c r="AC187" s="49">
        <v>3.2805175952983525</v>
      </c>
      <c r="AD187" s="49">
        <v>3.2293852649015271</v>
      </c>
      <c r="AE187" s="49">
        <v>3.1805165918538654</v>
      </c>
      <c r="AF187" s="50">
        <v>3.1336717620872609</v>
      </c>
    </row>
    <row r="188" spans="1:32" hidden="1">
      <c r="A188" s="49" t="s">
        <v>522</v>
      </c>
      <c r="B188" s="49">
        <v>6.36730147860718</v>
      </c>
      <c r="C188" s="49">
        <v>6.0850652518065242</v>
      </c>
      <c r="D188" s="49">
        <v>5.8347548263343345</v>
      </c>
      <c r="E188" s="49">
        <v>5.6073502620771425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4.3407519241420625</v>
      </c>
      <c r="M188" s="49">
        <v>4.2340094059447635</v>
      </c>
      <c r="N188" s="49">
        <v>4.1344956860376811</v>
      </c>
      <c r="O188" s="49">
        <v>4.0399144937194809</v>
      </c>
      <c r="P188" s="49">
        <v>3.9498670250114563</v>
      </c>
      <c r="Q188" s="49">
        <v>3.8628647390238813</v>
      </c>
      <c r="R188" s="49">
        <v>3.7779948517712354</v>
      </c>
      <c r="S188" s="49">
        <v>3.6971891085624256</v>
      </c>
      <c r="T188" s="49">
        <v>3.6190623010935647</v>
      </c>
      <c r="U188" s="49">
        <v>3.5438551302060342</v>
      </c>
      <c r="V188" s="49">
        <v>3.4704320107130417</v>
      </c>
      <c r="W188" s="49">
        <v>3.3963556435866042</v>
      </c>
      <c r="X188" s="49">
        <v>3.323352371181918</v>
      </c>
      <c r="Y188" s="49">
        <v>3.2531561944288194</v>
      </c>
      <c r="Z188" s="49">
        <v>3.1921992597948097</v>
      </c>
      <c r="AA188" s="49">
        <v>3.0921299304935772</v>
      </c>
      <c r="AB188" s="49">
        <v>3.0244207845911673</v>
      </c>
      <c r="AC188" s="49">
        <v>2.9592799459832198</v>
      </c>
      <c r="AD188" s="49">
        <v>2.8964480350508435</v>
      </c>
      <c r="AE188" s="49">
        <v>2.8357056869248396</v>
      </c>
      <c r="AF188" s="50">
        <v>2.7768657297330619</v>
      </c>
    </row>
    <row r="189" spans="1:32" hidden="1">
      <c r="A189" s="49" t="s">
        <v>523</v>
      </c>
      <c r="B189" s="49">
        <v>5.7998775939921074</v>
      </c>
      <c r="C189" s="49">
        <v>5.5599689333230931</v>
      </c>
      <c r="D189" s="49">
        <v>5.3282273640778595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3.5185997553811452</v>
      </c>
      <c r="N189" s="49">
        <v>3.4471199529731109</v>
      </c>
      <c r="O189" s="49">
        <v>3.3767632679312913</v>
      </c>
      <c r="P189" s="49">
        <v>3.3076135410495002</v>
      </c>
      <c r="Q189" s="49">
        <v>3.2400357787552947</v>
      </c>
      <c r="R189" s="49">
        <v>3.1729287895274112</v>
      </c>
      <c r="S189" s="49">
        <v>3.1064724188164226</v>
      </c>
      <c r="T189" s="49">
        <v>3.0426017590045578</v>
      </c>
      <c r="U189" s="49">
        <v>2.9782296421790786</v>
      </c>
      <c r="V189" s="49">
        <v>2.9135781893881649</v>
      </c>
      <c r="W189" s="49">
        <v>2.8546705400890446</v>
      </c>
      <c r="X189" s="49">
        <v>2.7965191613854889</v>
      </c>
      <c r="Y189" s="49">
        <v>2.738518304970968</v>
      </c>
      <c r="Z189" s="49">
        <v>2.6837718951147282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2.2970696465509226</v>
      </c>
    </row>
    <row r="190" spans="1:32" hidden="1">
      <c r="A190" s="49" t="s">
        <v>524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3.9519707461791915</v>
      </c>
      <c r="W190" s="49">
        <v>3.8768075079687323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3.5498041670449663</v>
      </c>
      <c r="AB190" s="49">
        <v>3.4706870721264438</v>
      </c>
      <c r="AC190" s="49">
        <v>3.3922064749640541</v>
      </c>
      <c r="AD190" s="49">
        <v>3.3142259159817815</v>
      </c>
      <c r="AE190" s="49">
        <v>3.23662332947548</v>
      </c>
      <c r="AF190" s="50">
        <v>3.1592885637563324</v>
      </c>
    </row>
    <row r="191" spans="1:32" hidden="1">
      <c r="A191" s="49" t="s">
        <v>525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4.3500435180671095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3.9356175058325884</v>
      </c>
      <c r="Q191" s="49">
        <v>3.8461671530463022</v>
      </c>
      <c r="R191" s="49">
        <v>3.7606927624723205</v>
      </c>
      <c r="S191" s="49">
        <v>3.6776056992920543</v>
      </c>
      <c r="T191" s="49">
        <v>3.5970572893045674</v>
      </c>
      <c r="U191" s="49">
        <v>3.519279964667994</v>
      </c>
      <c r="V191" s="49">
        <v>3.4422091056107904</v>
      </c>
      <c r="W191" s="49">
        <v>3.3602241592585127</v>
      </c>
      <c r="X191" s="49">
        <v>3.2799363562042734</v>
      </c>
      <c r="Y191" s="49">
        <v>3.2021743249086128</v>
      </c>
      <c r="Z191" s="49">
        <v>3.1285716760412519</v>
      </c>
      <c r="AA191" s="49">
        <v>3.0358465222792104</v>
      </c>
      <c r="AB191" s="49">
        <v>2.9607744821421171</v>
      </c>
      <c r="AC191" s="49">
        <v>2.8873480904688651</v>
      </c>
      <c r="AD191" s="49">
        <v>2.8153122232494305</v>
      </c>
      <c r="AE191" s="49">
        <v>2.7444563857130131</v>
      </c>
      <c r="AF191" s="50">
        <v>2.6746046794655944</v>
      </c>
    </row>
    <row r="192" spans="1:32" hidden="1">
      <c r="A192" s="49" t="s">
        <v>526</v>
      </c>
      <c r="B192" s="49">
        <v>7.4984805408086492</v>
      </c>
      <c r="C192" s="49">
        <v>7.1775047550129951</v>
      </c>
      <c r="D192" s="49">
        <v>6.8795370022481785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5.8129873679788435</v>
      </c>
      <c r="I192" s="49">
        <v>5.5644048928632523</v>
      </c>
      <c r="J192" s="49">
        <v>5.3200836750448026</v>
      </c>
      <c r="K192" s="49">
        <v>5.0791306516643395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3.8704563855367367</v>
      </c>
      <c r="W192" s="49">
        <v>3.7836219295647129</v>
      </c>
      <c r="X192" s="49">
        <v>3.6989266388719937</v>
      </c>
      <c r="Y192" s="49">
        <v>3.6173819230429167</v>
      </c>
      <c r="Z192" s="49">
        <v>3.5409793139278083</v>
      </c>
      <c r="AA192" s="49">
        <v>3.4414460065250481</v>
      </c>
      <c r="AB192" s="49">
        <v>3.3634466285433349</v>
      </c>
      <c r="AC192" s="49">
        <v>3.2875531300507967</v>
      </c>
      <c r="AD192" s="49">
        <v>3.2134618128010848</v>
      </c>
      <c r="AE192" s="49">
        <v>3.1409227088335814</v>
      </c>
      <c r="AF192" s="50">
        <v>3.0697275139401419</v>
      </c>
    </row>
    <row r="193" spans="1:32" hidden="1">
      <c r="A193" s="49" t="s">
        <v>527</v>
      </c>
      <c r="B193" s="49">
        <v>12.512287786114909</v>
      </c>
      <c r="C193" s="49">
        <v>11.818059803233195</v>
      </c>
      <c r="D193" s="49">
        <v>11.163403904941495</v>
      </c>
      <c r="E193" s="49">
        <v>10.535897254725818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4.4562400816640455</v>
      </c>
      <c r="Y193" s="49">
        <v>4.302665189556734</v>
      </c>
      <c r="Z193" s="49">
        <v>4.1573261360146567</v>
      </c>
      <c r="AA193" s="49">
        <v>3.9718969371839337</v>
      </c>
      <c r="AB193" s="49">
        <v>3.817847666898623</v>
      </c>
      <c r="AC193" s="49">
        <v>3.6653141747340796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528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2.9957592103745565</v>
      </c>
      <c r="H194" s="49">
        <v>2.9231348003933024</v>
      </c>
      <c r="I194" s="49">
        <v>2.8529968022944319</v>
      </c>
      <c r="J194" s="49">
        <v>2.7849649900370386</v>
      </c>
      <c r="K194" s="49">
        <v>2.7187332487703193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2.5106404705824614</v>
      </c>
      <c r="P194" s="49">
        <v>2.4684776199132972</v>
      </c>
      <c r="Q194" s="49">
        <v>2.4280212307197546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2.2405949160529066</v>
      </c>
      <c r="W194" s="49">
        <v>2.2081296816956648</v>
      </c>
      <c r="X194" s="49">
        <v>2.1768360607391273</v>
      </c>
      <c r="Y194" s="49">
        <v>2.1461986620317268</v>
      </c>
      <c r="Z194" s="49">
        <v>2.118869787021036</v>
      </c>
      <c r="AA194" s="49">
        <v>2.0680465259079948</v>
      </c>
      <c r="AB194" s="49">
        <v>2.0359989831834238</v>
      </c>
      <c r="AC194" s="49">
        <v>2.0049017473106581</v>
      </c>
      <c r="AD194" s="49">
        <v>1.9746797558611382</v>
      </c>
      <c r="AE194" s="49">
        <v>1.9452672756903475</v>
      </c>
      <c r="AF194" s="50">
        <v>1.9166063965715883</v>
      </c>
    </row>
    <row r="195" spans="1:32" hidden="1">
      <c r="A195" s="49" t="s">
        <v>529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3.8126557153969554</v>
      </c>
      <c r="F195" s="49">
        <v>3.7174814718329321</v>
      </c>
      <c r="G195" s="49">
        <v>3.6267111232650118</v>
      </c>
      <c r="H195" s="49">
        <v>3.539588332146705</v>
      </c>
      <c r="I195" s="49">
        <v>3.4555262303337928</v>
      </c>
      <c r="J195" s="49">
        <v>3.3740604206620324</v>
      </c>
      <c r="K195" s="49">
        <v>3.2948171371379487</v>
      </c>
      <c r="L195" s="49">
        <v>3.2174910688187994</v>
      </c>
      <c r="M195" s="49">
        <v>3.1508270644142184</v>
      </c>
      <c r="N195" s="49">
        <v>3.0964650676862524</v>
      </c>
      <c r="O195" s="49">
        <v>3.0437351754494908</v>
      </c>
      <c r="P195" s="49">
        <v>2.9927144130251078</v>
      </c>
      <c r="Q195" s="49">
        <v>2.9437764551167476</v>
      </c>
      <c r="R195" s="49">
        <v>2.8957474814410578</v>
      </c>
      <c r="S195" s="49">
        <v>2.8488097221704738</v>
      </c>
      <c r="T195" s="49">
        <v>2.8049885472870457</v>
      </c>
      <c r="U195" s="49">
        <v>2.7610286766722076</v>
      </c>
      <c r="V195" s="49">
        <v>2.7171613391632938</v>
      </c>
      <c r="W195" s="49">
        <v>2.677991018775788</v>
      </c>
      <c r="X195" s="49">
        <v>2.6402391441689224</v>
      </c>
      <c r="Y195" s="49">
        <v>2.6032742727468121</v>
      </c>
      <c r="Z195" s="49">
        <v>2.5703410583387543</v>
      </c>
      <c r="AA195" s="49">
        <v>2.5086540434398814</v>
      </c>
      <c r="AB195" s="49">
        <v>2.469923437010296</v>
      </c>
      <c r="AC195" s="49">
        <v>2.4323405793079358</v>
      </c>
      <c r="AD195" s="49">
        <v>2.3958131621226233</v>
      </c>
      <c r="AE195" s="49">
        <v>2.3602603586214239</v>
      </c>
      <c r="AF195" s="50">
        <v>2.3256109693765876</v>
      </c>
    </row>
    <row r="196" spans="1:32" hidden="1">
      <c r="A196" s="49" t="s">
        <v>530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4.3861558008761135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3.8929460277596277</v>
      </c>
      <c r="M196" s="49">
        <v>3.8122581819680503</v>
      </c>
      <c r="N196" s="49">
        <v>3.7464914144739536</v>
      </c>
      <c r="O196" s="49">
        <v>3.6827057733065693</v>
      </c>
      <c r="P196" s="49">
        <v>3.6209953703858524</v>
      </c>
      <c r="Q196" s="49">
        <v>3.5618144557665636</v>
      </c>
      <c r="R196" s="49">
        <v>3.5037389612236485</v>
      </c>
      <c r="S196" s="49">
        <v>3.4469903877021655</v>
      </c>
      <c r="T196" s="49">
        <v>3.3940286411830178</v>
      </c>
      <c r="U196" s="49">
        <v>3.3409015313483374</v>
      </c>
      <c r="V196" s="49">
        <v>3.2878895927412244</v>
      </c>
      <c r="W196" s="49">
        <v>3.2405787611682868</v>
      </c>
      <c r="X196" s="49">
        <v>3.1949870217862335</v>
      </c>
      <c r="Y196" s="49">
        <v>3.1503473094748573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2.9437260382403485</v>
      </c>
      <c r="AD196" s="49">
        <v>2.8995996271378179</v>
      </c>
      <c r="AE196" s="49">
        <v>2.8566532424811606</v>
      </c>
      <c r="AF196" s="50">
        <v>2.8148003731679121</v>
      </c>
    </row>
    <row r="197" spans="1:32" hidden="1">
      <c r="A197" s="49" t="s">
        <v>531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3.8510892910470194</v>
      </c>
      <c r="K197" s="49">
        <v>3.7701621406082251</v>
      </c>
      <c r="L197" s="49">
        <v>3.6923718594423725</v>
      </c>
      <c r="M197" s="49">
        <v>3.5962594677521835</v>
      </c>
      <c r="N197" s="49">
        <v>3.5118800457055546</v>
      </c>
      <c r="O197" s="49">
        <v>3.4351906875759277</v>
      </c>
      <c r="P197" s="49">
        <v>3.3645149867055433</v>
      </c>
      <c r="Q197" s="49">
        <v>3.2988185664263168</v>
      </c>
      <c r="R197" s="49">
        <v>3.2377640310370284</v>
      </c>
      <c r="S197" s="49">
        <v>3.17964720769741</v>
      </c>
      <c r="T197" s="49">
        <v>3.1246075253099823</v>
      </c>
      <c r="U197" s="49">
        <v>3.0728690339745048</v>
      </c>
      <c r="V197" s="49">
        <v>3.0222469913814276</v>
      </c>
      <c r="W197" s="49">
        <v>2.9655583341409488</v>
      </c>
      <c r="X197" s="49">
        <v>2.9112250674228077</v>
      </c>
      <c r="Y197" s="49">
        <v>2.8601038800219754</v>
      </c>
      <c r="Z197" s="49">
        <v>2.8138883990100001</v>
      </c>
      <c r="AA197" s="49">
        <v>2.7482954473737191</v>
      </c>
      <c r="AB197" s="49">
        <v>2.7016781268349526</v>
      </c>
      <c r="AC197" s="49">
        <v>2.657327808838188</v>
      </c>
      <c r="AD197" s="49">
        <v>2.6149738886715266</v>
      </c>
      <c r="AE197" s="49">
        <v>2.5743937032866873</v>
      </c>
      <c r="AF197" s="50">
        <v>2.5354018177129278</v>
      </c>
    </row>
    <row r="198" spans="1:32" hidden="1">
      <c r="A198" s="49" t="s">
        <v>532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4.6034148397399886</v>
      </c>
      <c r="K198" s="49">
        <v>4.5136535286302788</v>
      </c>
      <c r="L198" s="49">
        <v>4.4278342616997781</v>
      </c>
      <c r="M198" s="49">
        <v>4.3110220293768515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3.8800727226897336</v>
      </c>
      <c r="S198" s="49">
        <v>3.8108675209213372</v>
      </c>
      <c r="T198" s="49">
        <v>3.7454986013735203</v>
      </c>
      <c r="U198" s="49">
        <v>3.6842487471688852</v>
      </c>
      <c r="V198" s="49">
        <v>3.6243667583899084</v>
      </c>
      <c r="W198" s="49">
        <v>3.5568057895847862</v>
      </c>
      <c r="X198" s="49">
        <v>3.4921744328865305</v>
      </c>
      <c r="Y198" s="49">
        <v>3.4315523210053565</v>
      </c>
      <c r="Z198" s="49">
        <v>3.3770732860303827</v>
      </c>
      <c r="AA198" s="49">
        <v>3.2981513692906845</v>
      </c>
      <c r="AB198" s="49">
        <v>3.2430956697193181</v>
      </c>
      <c r="AC198" s="49">
        <v>3.1908610176214709</v>
      </c>
      <c r="AD198" s="49">
        <v>3.1411070870083475</v>
      </c>
      <c r="AE198" s="49">
        <v>3.0935539223766213</v>
      </c>
      <c r="AF198" s="50">
        <v>3.0479684457497314</v>
      </c>
    </row>
    <row r="199" spans="1:32" hidden="1">
      <c r="A199" s="49" t="s">
        <v>533</v>
      </c>
      <c r="B199" s="49">
        <v>6.4054549918701191</v>
      </c>
      <c r="C199" s="49">
        <v>6.1219983583692335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5.2312217527677305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4.1570117470603805</v>
      </c>
      <c r="O199" s="49">
        <v>4.0620575034867965</v>
      </c>
      <c r="P199" s="49">
        <v>3.9716292663839901</v>
      </c>
      <c r="Q199" s="49">
        <v>3.884243284680355</v>
      </c>
      <c r="R199" s="49">
        <v>3.7989897816949716</v>
      </c>
      <c r="S199" s="49">
        <v>3.7177915264606769</v>
      </c>
      <c r="T199" s="49">
        <v>3.6392683039691374</v>
      </c>
      <c r="U199" s="49">
        <v>3.5636589831797716</v>
      </c>
      <c r="V199" s="49">
        <v>3.4898324847407141</v>
      </c>
      <c r="W199" s="49">
        <v>3.415351688247581</v>
      </c>
      <c r="X199" s="49">
        <v>3.3419463618621146</v>
      </c>
      <c r="Y199" s="49">
        <v>3.2713417161000877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2.9759725093174025</v>
      </c>
      <c r="AD199" s="49">
        <v>2.9127295761411442</v>
      </c>
      <c r="AE199" s="49">
        <v>2.8515708150910806</v>
      </c>
      <c r="AF199" s="50">
        <v>2.7923095992549172</v>
      </c>
    </row>
    <row r="200" spans="1:32" hidden="1">
      <c r="A200" s="49" t="s">
        <v>534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4.3742015909600696</v>
      </c>
      <c r="H200" s="49">
        <v>4.154449862294781</v>
      </c>
      <c r="I200" s="49">
        <v>3.9357940691254742</v>
      </c>
      <c r="J200" s="49">
        <v>3.7177304948138348</v>
      </c>
      <c r="K200" s="49">
        <v>3.4998356831048154</v>
      </c>
      <c r="L200" s="49">
        <v>3.2817460767343647</v>
      </c>
      <c r="M200" s="49">
        <v>3.203782270294365</v>
      </c>
      <c r="N200" s="49">
        <v>3.1348045689233546</v>
      </c>
      <c r="O200" s="49">
        <v>3.0667004145041306</v>
      </c>
      <c r="P200" s="49">
        <v>2.9995341348562041</v>
      </c>
      <c r="Q200" s="49">
        <v>2.9335964493265703</v>
      </c>
      <c r="R200" s="49">
        <v>2.8679955601353408</v>
      </c>
      <c r="S200" s="49">
        <v>2.8028742037079999</v>
      </c>
      <c r="T200" s="49">
        <v>2.7397856067343493</v>
      </c>
      <c r="U200" s="49">
        <v>2.6762429132899657</v>
      </c>
      <c r="V200" s="49">
        <v>2.6124246110545242</v>
      </c>
      <c r="W200" s="49">
        <v>2.5536539516939474</v>
      </c>
      <c r="X200" s="49">
        <v>2.4953994922005753</v>
      </c>
      <c r="Y200" s="49">
        <v>2.4371719216837926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2.0592029773419442</v>
      </c>
      <c r="AF200" s="50">
        <v>1.9985556988322737</v>
      </c>
    </row>
    <row r="201" spans="1:32" hidden="1">
      <c r="A201" s="49" t="s">
        <v>535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4.1816747317263925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3.6742726806010135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3.2895771923380677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3.0028829360801277</v>
      </c>
      <c r="Y201" s="49">
        <v>2.9347159170776829</v>
      </c>
      <c r="Z201" s="49">
        <v>2.8695050363086461</v>
      </c>
      <c r="AA201" s="49">
        <v>2.7763538484095687</v>
      </c>
      <c r="AB201" s="49">
        <v>2.7039818249595369</v>
      </c>
      <c r="AC201" s="49">
        <v>2.6318110340103789</v>
      </c>
      <c r="AD201" s="49">
        <v>2.5597360822279125</v>
      </c>
      <c r="AE201" s="49">
        <v>2.4876614827226615</v>
      </c>
      <c r="AF201" s="50">
        <v>2.4154998767391973</v>
      </c>
    </row>
    <row r="202" spans="1:32" hidden="1">
      <c r="A202" s="49" t="s">
        <v>536</v>
      </c>
      <c r="B202" s="49">
        <v>7.7161909627615444</v>
      </c>
      <c r="C202" s="49">
        <v>7.3976785428904694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4.5058390296384845</v>
      </c>
      <c r="O202" s="49">
        <v>4.4108210033183095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3.8662085613643207</v>
      </c>
      <c r="V202" s="49">
        <v>3.7769717958721518</v>
      </c>
      <c r="W202" s="49">
        <v>3.6957361123861947</v>
      </c>
      <c r="X202" s="49">
        <v>3.6151073980084583</v>
      </c>
      <c r="Y202" s="49">
        <v>3.5343357101123427</v>
      </c>
      <c r="Z202" s="49">
        <v>3.4571400421544389</v>
      </c>
      <c r="AA202" s="49">
        <v>3.3457552882623522</v>
      </c>
      <c r="AB202" s="49">
        <v>3.2597298781150474</v>
      </c>
      <c r="AC202" s="49">
        <v>3.173905926002182</v>
      </c>
      <c r="AD202" s="49">
        <v>3.0881510494959032</v>
      </c>
      <c r="AE202" s="49">
        <v>3.0023447987625622</v>
      </c>
      <c r="AF202" s="50">
        <v>2.9163764631014031</v>
      </c>
    </row>
    <row r="203" spans="1:32" hidden="1">
      <c r="A203" s="49" t="s">
        <v>537</v>
      </c>
      <c r="B203" s="49">
        <v>6.7083441266100285</v>
      </c>
      <c r="C203" s="49">
        <v>6.4102570953733036</v>
      </c>
      <c r="D203" s="49">
        <v>6.1303269548693695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5.1083475368397675</v>
      </c>
      <c r="I203" s="49">
        <v>4.8666329571631399</v>
      </c>
      <c r="J203" s="49">
        <v>4.6280429811979156</v>
      </c>
      <c r="K203" s="49">
        <v>4.3918524020698175</v>
      </c>
      <c r="L203" s="49">
        <v>4.1574800946211932</v>
      </c>
      <c r="M203" s="49">
        <v>4.0462491106306695</v>
      </c>
      <c r="N203" s="49">
        <v>3.9448891037573883</v>
      </c>
      <c r="O203" s="49">
        <v>3.8498809161975225</v>
      </c>
      <c r="P203" s="49">
        <v>3.7597791183059961</v>
      </c>
      <c r="Q203" s="49">
        <v>3.6736975142835062</v>
      </c>
      <c r="R203" s="49">
        <v>3.5913638960989323</v>
      </c>
      <c r="S203" s="49">
        <v>3.5112816769631197</v>
      </c>
      <c r="T203" s="49">
        <v>3.4335931414619498</v>
      </c>
      <c r="U203" s="49">
        <v>3.3585169365900764</v>
      </c>
      <c r="V203" s="49">
        <v>3.2841084726598408</v>
      </c>
      <c r="W203" s="49">
        <v>3.2049802994173455</v>
      </c>
      <c r="X203" s="49">
        <v>3.1274823339151148</v>
      </c>
      <c r="Y203" s="49">
        <v>3.0523966989366351</v>
      </c>
      <c r="Z203" s="49">
        <v>2.9812645791144412</v>
      </c>
      <c r="AA203" s="49">
        <v>2.8921471510567835</v>
      </c>
      <c r="AB203" s="49">
        <v>2.8197005850530505</v>
      </c>
      <c r="AC203" s="49">
        <v>2.7488430436798388</v>
      </c>
      <c r="AD203" s="49">
        <v>2.6793357348727938</v>
      </c>
      <c r="AE203" s="49">
        <v>2.6109818678354251</v>
      </c>
      <c r="AF203" s="50">
        <v>2.5436172190804456</v>
      </c>
    </row>
    <row r="204" spans="1:32" hidden="1">
      <c r="A204" s="49" t="s">
        <v>538</v>
      </c>
      <c r="B204" s="49">
        <v>7.3585069075887564</v>
      </c>
      <c r="C204" s="49">
        <v>7.0413105824762425</v>
      </c>
      <c r="D204" s="49">
        <v>6.7464245597581138</v>
      </c>
      <c r="E204" s="49">
        <v>6.4673182111629774</v>
      </c>
      <c r="F204" s="49">
        <v>6.1998549674735131</v>
      </c>
      <c r="G204" s="49">
        <v>5.9412491823821965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3.9341037363741567</v>
      </c>
      <c r="U204" s="49">
        <v>3.8541534831252084</v>
      </c>
      <c r="V204" s="49">
        <v>3.7750657607494533</v>
      </c>
      <c r="W204" s="49">
        <v>3.6895948533683112</v>
      </c>
      <c r="X204" s="49">
        <v>3.6062451566199543</v>
      </c>
      <c r="Y204" s="49">
        <v>3.5259981595629695</v>
      </c>
      <c r="Z204" s="49">
        <v>3.4507854633210835</v>
      </c>
      <c r="AA204" s="49">
        <v>3.3532262152476671</v>
      </c>
      <c r="AB204" s="49">
        <v>3.2765784884813725</v>
      </c>
      <c r="AC204" s="49">
        <v>3.2020310181961427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539</v>
      </c>
      <c r="B205" s="49">
        <v>12.599692362681237</v>
      </c>
      <c r="C205" s="49">
        <v>11.897018437339616</v>
      </c>
      <c r="D205" s="49">
        <v>11.23459228027196</v>
      </c>
      <c r="E205" s="49">
        <v>10.600088093900858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3.8502421347810025</v>
      </c>
      <c r="AC205" s="49">
        <v>3.6964380334264861</v>
      </c>
      <c r="AD205" s="49">
        <v>3.5436309111015083</v>
      </c>
      <c r="AE205" s="49">
        <v>3.3915536865294307</v>
      </c>
      <c r="AF205" s="50">
        <v>3.2399738848804596</v>
      </c>
    </row>
    <row r="206" spans="1:32" hidden="1">
      <c r="A206" s="49" t="s">
        <v>540</v>
      </c>
      <c r="B206" s="49">
        <v>6.0843809368595245</v>
      </c>
      <c r="C206" s="49">
        <v>5.9202225083841675</v>
      </c>
      <c r="D206" s="49">
        <v>5.7704157461072141</v>
      </c>
      <c r="E206" s="49">
        <v>5.6318167217826618</v>
      </c>
      <c r="F206" s="49">
        <v>5.5021826624397505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4.5068188583262065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4.1676869486184405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3.9408997181186463</v>
      </c>
      <c r="Z206" s="49">
        <v>3.8949055427677135</v>
      </c>
      <c r="AA206" s="49">
        <v>3.8006354374092557</v>
      </c>
      <c r="AB206" s="49">
        <v>3.7447711072256267</v>
      </c>
      <c r="AC206" s="49">
        <v>3.6907599377432629</v>
      </c>
      <c r="AD206" s="49">
        <v>3.6384491193654673</v>
      </c>
      <c r="AE206" s="49">
        <v>3.5877049596152526</v>
      </c>
      <c r="AF206" s="50">
        <v>3.5384097929171099</v>
      </c>
    </row>
    <row r="207" spans="1:32" hidden="1">
      <c r="A207" s="49" t="s">
        <v>541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3.9637996002587057</v>
      </c>
      <c r="Q207" s="49">
        <v>3.8864064491987378</v>
      </c>
      <c r="R207" s="49">
        <v>3.8145061421950981</v>
      </c>
      <c r="S207" s="49">
        <v>3.7460806734116785</v>
      </c>
      <c r="T207" s="49">
        <v>3.6812952122159177</v>
      </c>
      <c r="U207" s="49">
        <v>3.6204151344667328</v>
      </c>
      <c r="V207" s="49">
        <v>3.5608533448599302</v>
      </c>
      <c r="W207" s="49">
        <v>3.4941109926302416</v>
      </c>
      <c r="X207" s="49">
        <v>3.4301515255225694</v>
      </c>
      <c r="Y207" s="49">
        <v>3.369988430762505</v>
      </c>
      <c r="Z207" s="49">
        <v>3.3156253725744143</v>
      </c>
      <c r="AA207" s="49">
        <v>3.23832099431309</v>
      </c>
      <c r="AB207" s="49">
        <v>3.1834699434492695</v>
      </c>
      <c r="AC207" s="49">
        <v>3.131294301637213</v>
      </c>
      <c r="AD207" s="49">
        <v>3.0814732504971589</v>
      </c>
      <c r="AE207" s="49">
        <v>3.0337428239628457</v>
      </c>
      <c r="AF207" s="50">
        <v>2.9878832041484351</v>
      </c>
    </row>
    <row r="208" spans="1:32" hidden="1">
      <c r="A208" s="49" t="s">
        <v>542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6.8858460898294265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5.9319594441058605</v>
      </c>
      <c r="M208" s="49">
        <v>5.7753468651249715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4.3450134212857145</v>
      </c>
      <c r="AC208" s="49">
        <v>4.2751008598737901</v>
      </c>
      <c r="AD208" s="49">
        <v>4.2085161570659455</v>
      </c>
      <c r="AE208" s="49">
        <v>4.1448831385793854</v>
      </c>
      <c r="AF208" s="50">
        <v>4.0838886271952024</v>
      </c>
    </row>
    <row r="209" spans="1:32" hidden="1">
      <c r="A209" s="49" t="s">
        <v>543</v>
      </c>
      <c r="B209" s="49">
        <v>4.0708785749356942</v>
      </c>
      <c r="C209" s="49">
        <v>3.8916037439236355</v>
      </c>
      <c r="D209" s="49">
        <v>3.7319408737123911</v>
      </c>
      <c r="E209" s="49">
        <v>3.5863810771484537</v>
      </c>
      <c r="F209" s="49">
        <v>3.4514146458579367</v>
      </c>
      <c r="G209" s="49">
        <v>3.3246780777562854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2.7693524448087348</v>
      </c>
      <c r="M209" s="49">
        <v>2.7017241479211789</v>
      </c>
      <c r="N209" s="49">
        <v>2.6385905043644504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2.3106618138381942</v>
      </c>
      <c r="U209" s="49">
        <v>2.2626696319365616</v>
      </c>
      <c r="V209" s="49">
        <v>2.2157923191414688</v>
      </c>
      <c r="W209" s="49">
        <v>2.1685175872016433</v>
      </c>
      <c r="X209" s="49">
        <v>2.1219197031599419</v>
      </c>
      <c r="Y209" s="49">
        <v>2.0770662061235883</v>
      </c>
      <c r="Z209" s="49">
        <v>2.0379178549350891</v>
      </c>
      <c r="AA209" s="49">
        <v>1.9746994237765221</v>
      </c>
      <c r="AB209" s="49">
        <v>1.9314234105990133</v>
      </c>
      <c r="AC209" s="49">
        <v>1.8897440994849519</v>
      </c>
      <c r="AD209" s="49">
        <v>1.8495016454116013</v>
      </c>
      <c r="AE209" s="49">
        <v>1.8105608329332155</v>
      </c>
      <c r="AF209" s="50">
        <v>1.7728062623950103</v>
      </c>
    </row>
    <row r="210" spans="1:32" hidden="1">
      <c r="A210" s="49" t="s">
        <v>544</v>
      </c>
      <c r="B210" s="49">
        <v>4.2626458138985495</v>
      </c>
      <c r="C210" s="49">
        <v>4.0745750990597829</v>
      </c>
      <c r="D210" s="49">
        <v>3.9072474893718008</v>
      </c>
      <c r="E210" s="49">
        <v>3.7548355124188606</v>
      </c>
      <c r="F210" s="49">
        <v>3.6136265327200459</v>
      </c>
      <c r="G210" s="49">
        <v>3.4811204253003756</v>
      </c>
      <c r="H210" s="49">
        <v>3.3555592601353847</v>
      </c>
      <c r="I210" s="49">
        <v>3.2356633871335374</v>
      </c>
      <c r="J210" s="49">
        <v>3.1204744349876146</v>
      </c>
      <c r="K210" s="49">
        <v>3.0092573728077223</v>
      </c>
      <c r="L210" s="49">
        <v>2.9014369618160525</v>
      </c>
      <c r="M210" s="49">
        <v>2.8304180168115036</v>
      </c>
      <c r="N210" s="49">
        <v>2.7641545001403944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2.4203309560035944</v>
      </c>
      <c r="U210" s="49">
        <v>2.3700584088369716</v>
      </c>
      <c r="V210" s="49">
        <v>2.3209596470496123</v>
      </c>
      <c r="W210" s="49">
        <v>2.2714353488893204</v>
      </c>
      <c r="X210" s="49">
        <v>2.2226220140089978</v>
      </c>
      <c r="Y210" s="49">
        <v>2.1756480309513826</v>
      </c>
      <c r="Z210" s="49">
        <v>2.1347002806303665</v>
      </c>
      <c r="AA210" s="49">
        <v>2.0683056731259053</v>
      </c>
      <c r="AB210" s="49">
        <v>2.0229859627450733</v>
      </c>
      <c r="AC210" s="49">
        <v>1.979350525045287</v>
      </c>
      <c r="AD210" s="49">
        <v>1.9372307503877</v>
      </c>
      <c r="AE210" s="49">
        <v>1.8964840127345035</v>
      </c>
      <c r="AF210" s="50">
        <v>1.8569885907799959</v>
      </c>
    </row>
    <row r="211" spans="1:32" hidden="1">
      <c r="A211" s="49" t="s">
        <v>545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3.9833148729579717</v>
      </c>
      <c r="H211" s="49">
        <v>3.8404670414178002</v>
      </c>
      <c r="I211" s="49">
        <v>3.7042046079067896</v>
      </c>
      <c r="J211" s="49">
        <v>3.5733939853215282</v>
      </c>
      <c r="K211" s="49">
        <v>3.4471655979804208</v>
      </c>
      <c r="L211" s="49">
        <v>3.3248387783550353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2.9588291848626547</v>
      </c>
      <c r="R211" s="49">
        <v>2.8938381656589245</v>
      </c>
      <c r="S211" s="49">
        <v>2.8319583857417214</v>
      </c>
      <c r="T211" s="49">
        <v>2.7721289790969212</v>
      </c>
      <c r="U211" s="49">
        <v>2.7145326713735525</v>
      </c>
      <c r="V211" s="49">
        <v>2.6583005796036945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2.3685659620338804</v>
      </c>
      <c r="AB211" s="49">
        <v>2.3166976467608427</v>
      </c>
      <c r="AC211" s="49">
        <v>2.2667928120747129</v>
      </c>
      <c r="AD211" s="49">
        <v>2.2186533012654817</v>
      </c>
      <c r="AE211" s="49">
        <v>2.1721115246391625</v>
      </c>
      <c r="AF211" s="50">
        <v>2.1270244845724267</v>
      </c>
    </row>
    <row r="212" spans="1:32" hidden="1">
      <c r="A212" s="49" t="s">
        <v>546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6.4464455425782905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3.8531165651656374</v>
      </c>
      <c r="AC212" s="49">
        <v>3.7685919238516128</v>
      </c>
      <c r="AD212" s="49">
        <v>3.684548638997744</v>
      </c>
      <c r="AE212" s="49">
        <v>3.6008423603859203</v>
      </c>
      <c r="AF212" s="50">
        <v>3.5173418774264129</v>
      </c>
    </row>
    <row r="213" spans="1:32" hidden="1">
      <c r="A213" s="49" t="s">
        <v>547</v>
      </c>
      <c r="B213" s="49">
        <v>7.7033775365074773</v>
      </c>
      <c r="C213" s="49">
        <v>7.3688494991485225</v>
      </c>
      <c r="D213" s="49">
        <v>7.0557666904614775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4.5983719290867535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4.1913504833414255</v>
      </c>
      <c r="S213" s="49">
        <v>4.0994840439603948</v>
      </c>
      <c r="T213" s="49">
        <v>4.0104631449660753</v>
      </c>
      <c r="U213" s="49">
        <v>3.9245490195549504</v>
      </c>
      <c r="V213" s="49">
        <v>3.8394130136573903</v>
      </c>
      <c r="W213" s="49">
        <v>3.7488135972708454</v>
      </c>
      <c r="X213" s="49">
        <v>3.6600514258212447</v>
      </c>
      <c r="Y213" s="49">
        <v>3.5740545790099532</v>
      </c>
      <c r="Z213" s="49">
        <v>3.4926550934124583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3.0661586242099363</v>
      </c>
      <c r="AF213" s="50">
        <v>2.9883854185401804</v>
      </c>
    </row>
    <row r="214" spans="1:32" hidden="1">
      <c r="A214" s="49" t="s">
        <v>548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5.2304074217982395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3.9947091639217076</v>
      </c>
    </row>
    <row r="215" spans="1:32" hidden="1">
      <c r="A215" s="49" t="s">
        <v>549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4.6288018972121385</v>
      </c>
      <c r="L215" s="49">
        <v>4.2422425649364488</v>
      </c>
      <c r="M215" s="49">
        <v>4.1187613593894081</v>
      </c>
      <c r="N215" s="49">
        <v>3.9995216242933584</v>
      </c>
      <c r="O215" s="49">
        <v>3.883089529595213</v>
      </c>
      <c r="P215" s="49">
        <v>3.7692160730279065</v>
      </c>
      <c r="Q215" s="49">
        <v>3.6569754295747208</v>
      </c>
      <c r="R215" s="49">
        <v>3.5458024504714469</v>
      </c>
      <c r="S215" s="49">
        <v>3.4368973442428103</v>
      </c>
      <c r="T215" s="49">
        <v>3.3294005317347546</v>
      </c>
      <c r="U215" s="49">
        <v>3.2234614210386141</v>
      </c>
      <c r="V215" s="49">
        <v>3.1183782508604772</v>
      </c>
      <c r="W215" s="49">
        <v>3.0142982596304253</v>
      </c>
      <c r="X215" s="49">
        <v>2.9102880346533544</v>
      </c>
      <c r="Y215" s="49">
        <v>2.8074011240172045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2.3820634340195186</v>
      </c>
      <c r="AD215" s="49">
        <v>2.2806405061746058</v>
      </c>
      <c r="AE215" s="49">
        <v>2.1798282919924796</v>
      </c>
      <c r="AF215" s="50">
        <v>2.0794978637590651</v>
      </c>
    </row>
    <row r="216" spans="1:32" hidden="1">
      <c r="A216" s="49" t="s">
        <v>550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3.4718957715097662</v>
      </c>
      <c r="U216" s="49">
        <v>3.3617052208658054</v>
      </c>
      <c r="V216" s="49">
        <v>3.2523819335394704</v>
      </c>
      <c r="W216" s="49">
        <v>3.1440373392661876</v>
      </c>
      <c r="X216" s="49">
        <v>3.0357932105431775</v>
      </c>
      <c r="Y216" s="49">
        <v>2.9287616524643654</v>
      </c>
      <c r="Z216" s="49">
        <v>2.8270453168157035</v>
      </c>
      <c r="AA216" s="49">
        <v>2.6997340435874726</v>
      </c>
      <c r="AB216" s="49">
        <v>2.5925437101162792</v>
      </c>
      <c r="AC216" s="49">
        <v>2.4863741374727306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551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7.7302601755895655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3.9221358233932735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3.2001143668687337</v>
      </c>
      <c r="AA217" s="49">
        <v>3.0566211124830067</v>
      </c>
      <c r="AB217" s="49">
        <v>2.9367466471488219</v>
      </c>
      <c r="AC217" s="49">
        <v>2.8181310987529984</v>
      </c>
      <c r="AD217" s="49">
        <v>2.7005655766144003</v>
      </c>
      <c r="AE217" s="49">
        <v>2.5838723056188391</v>
      </c>
      <c r="AF217" s="50">
        <v>2.4678984988138346</v>
      </c>
    </row>
    <row r="218" spans="1:32" hidden="1">
      <c r="A218" s="49" t="s">
        <v>552</v>
      </c>
      <c r="B218" s="49">
        <v>3.8407421548543188</v>
      </c>
      <c r="C218" s="49">
        <v>3.7346260467945944</v>
      </c>
      <c r="D218" s="49">
        <v>3.6369731020636973</v>
      </c>
      <c r="E218" s="49">
        <v>3.5459365084677743</v>
      </c>
      <c r="F218" s="49">
        <v>3.4601989712292855</v>
      </c>
      <c r="G218" s="49">
        <v>3.3787890296652199</v>
      </c>
      <c r="H218" s="49">
        <v>3.3009703478422305</v>
      </c>
      <c r="I218" s="49">
        <v>3.2261718351766384</v>
      </c>
      <c r="J218" s="49">
        <v>3.153941815458039</v>
      </c>
      <c r="K218" s="49">
        <v>3.0839169798021873</v>
      </c>
      <c r="L218" s="49">
        <v>3.0158007640080995</v>
      </c>
      <c r="M218" s="49">
        <v>2.9530640119247136</v>
      </c>
      <c r="N218" s="49">
        <v>2.9023764695956284</v>
      </c>
      <c r="O218" s="49">
        <v>2.8532661327908833</v>
      </c>
      <c r="P218" s="49">
        <v>2.8058094456186495</v>
      </c>
      <c r="Q218" s="49">
        <v>2.7603742464131549</v>
      </c>
      <c r="R218" s="49">
        <v>2.7158084836047776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2.4799840527478625</v>
      </c>
      <c r="Y218" s="49">
        <v>2.4461231022750711</v>
      </c>
      <c r="Z218" s="49">
        <v>2.4162182898074582</v>
      </c>
      <c r="AA218" s="49">
        <v>2.358001710545961</v>
      </c>
      <c r="AB218" s="49">
        <v>2.3223623353649243</v>
      </c>
      <c r="AC218" s="49">
        <v>2.287841107215677</v>
      </c>
      <c r="AD218" s="49">
        <v>2.2543481229468778</v>
      </c>
      <c r="AE218" s="49">
        <v>2.2218046908042144</v>
      </c>
      <c r="AF218" s="50">
        <v>2.1901415191428502</v>
      </c>
    </row>
    <row r="219" spans="1:32" hidden="1">
      <c r="A219" s="49" t="s">
        <v>553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3.9344436421481928</v>
      </c>
      <c r="K219" s="49">
        <v>3.8482989815610082</v>
      </c>
      <c r="L219" s="49">
        <v>3.764547238926335</v>
      </c>
      <c r="M219" s="49">
        <v>3.6861591059411256</v>
      </c>
      <c r="N219" s="49">
        <v>3.6229689583205582</v>
      </c>
      <c r="O219" s="49">
        <v>3.5617607933243374</v>
      </c>
      <c r="P219" s="49">
        <v>3.5026310526975406</v>
      </c>
      <c r="Q219" s="49">
        <v>3.4460438435583303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3.1849594814379243</v>
      </c>
      <c r="W219" s="49">
        <v>3.1402324987806103</v>
      </c>
      <c r="X219" s="49">
        <v>3.0972408469206489</v>
      </c>
      <c r="Y219" s="49">
        <v>3.0552025199777577</v>
      </c>
      <c r="Z219" s="49">
        <v>3.0181457501582782</v>
      </c>
      <c r="AA219" s="49">
        <v>2.9453697373926682</v>
      </c>
      <c r="AB219" s="49">
        <v>2.9010639732943866</v>
      </c>
      <c r="AC219" s="49">
        <v>2.8581604470891016</v>
      </c>
      <c r="AD219" s="49">
        <v>2.8165457395722098</v>
      </c>
      <c r="AE219" s="49">
        <v>2.7761205848249269</v>
      </c>
      <c r="AF219" s="50">
        <v>2.7367975834312621</v>
      </c>
    </row>
    <row r="220" spans="1:32" hidden="1">
      <c r="A220" s="49" t="s">
        <v>554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4.8739103317384425</v>
      </c>
      <c r="L220" s="49">
        <v>4.7688588238919989</v>
      </c>
      <c r="M220" s="49">
        <v>4.6695069722858209</v>
      </c>
      <c r="N220" s="49">
        <v>4.5895365704644835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4.1632712462507975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3.7324468162865316</v>
      </c>
      <c r="AB220" s="49">
        <v>3.6764272069504806</v>
      </c>
      <c r="AC220" s="49">
        <v>3.622187422643997</v>
      </c>
      <c r="AD220" s="49">
        <v>3.5695829383498765</v>
      </c>
      <c r="AE220" s="49">
        <v>3.5184872694357927</v>
      </c>
      <c r="AF220" s="50">
        <v>3.4687890567044133</v>
      </c>
    </row>
    <row r="221" spans="1:32" hidden="1">
      <c r="A221" s="49" t="s">
        <v>555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6.9860174772571595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556</v>
      </c>
      <c r="B222" s="49">
        <v>10.780879824622481</v>
      </c>
      <c r="C222" s="49">
        <v>10.438208057579677</v>
      </c>
      <c r="D222" s="49">
        <v>10.142581108323009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557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3.5660589877948605</v>
      </c>
      <c r="F223" s="49">
        <v>3.4314539313768764</v>
      </c>
      <c r="G223" s="49">
        <v>3.3046687935273003</v>
      </c>
      <c r="H223" s="49">
        <v>3.1841230044897157</v>
      </c>
      <c r="I223" s="49">
        <v>3.0686658666442392</v>
      </c>
      <c r="J223" s="49">
        <v>2.9574354617752854</v>
      </c>
      <c r="K223" s="49">
        <v>2.8497706322469067</v>
      </c>
      <c r="L223" s="49">
        <v>2.7451538663537205</v>
      </c>
      <c r="M223" s="49">
        <v>2.6787835063824894</v>
      </c>
      <c r="N223" s="49">
        <v>2.6166901220981256</v>
      </c>
      <c r="O223" s="49">
        <v>2.5575270774042043</v>
      </c>
      <c r="P223" s="49">
        <v>2.5010579236288688</v>
      </c>
      <c r="Q223" s="49">
        <v>2.446410544081342</v>
      </c>
      <c r="R223" s="49">
        <v>2.3930501659730044</v>
      </c>
      <c r="S223" s="49">
        <v>2.3421018906759774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2.1517368586341394</v>
      </c>
      <c r="X223" s="49">
        <v>2.1055163704881421</v>
      </c>
      <c r="Y223" s="49">
        <v>2.0609671553342195</v>
      </c>
      <c r="Z223" s="49">
        <v>2.0218380127770814</v>
      </c>
      <c r="AA223" s="49">
        <v>1.9599459772905341</v>
      </c>
      <c r="AB223" s="49">
        <v>1.9169486844833239</v>
      </c>
      <c r="AC223" s="49">
        <v>1.8754824426577414</v>
      </c>
      <c r="AD223" s="49">
        <v>1.8353959469234229</v>
      </c>
      <c r="AE223" s="49">
        <v>1.7965611655030391</v>
      </c>
      <c r="AF223" s="50">
        <v>1.7588687917104524</v>
      </c>
    </row>
    <row r="224" spans="1:32" hidden="1">
      <c r="A224" s="49" t="s">
        <v>558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3.7787341637044456</v>
      </c>
      <c r="F224" s="49">
        <v>3.6361798377502041</v>
      </c>
      <c r="G224" s="49">
        <v>3.5020155065672016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3.0215159600431076</v>
      </c>
      <c r="L224" s="49">
        <v>2.9112064910176825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2.6518315533563657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2.3803326922103816</v>
      </c>
      <c r="V224" s="49">
        <v>2.3310093571721913</v>
      </c>
      <c r="W224" s="49">
        <v>2.2812976754725289</v>
      </c>
      <c r="X224" s="49">
        <v>2.2322899692641016</v>
      </c>
      <c r="Y224" s="49">
        <v>2.1850706075594779</v>
      </c>
      <c r="Z224" s="49">
        <v>2.1436633883409537</v>
      </c>
      <c r="AA224" s="49">
        <v>2.0778170876781386</v>
      </c>
      <c r="AB224" s="49">
        <v>2.0322472990488256</v>
      </c>
      <c r="AC224" s="49">
        <v>1.9883148415630167</v>
      </c>
      <c r="AD224" s="49">
        <v>1.9458570759900131</v>
      </c>
      <c r="AE224" s="49">
        <v>1.9047363945821911</v>
      </c>
      <c r="AF224" s="50">
        <v>1.8648353294519298</v>
      </c>
    </row>
    <row r="225" spans="1:32" hidden="1">
      <c r="A225" s="49" t="s">
        <v>559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3.6183066673164728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3.1620574778655866</v>
      </c>
      <c r="N225" s="49">
        <v>3.0883833768664251</v>
      </c>
      <c r="O225" s="49">
        <v>3.0182527028427422</v>
      </c>
      <c r="P225" s="49">
        <v>2.9513790812485534</v>
      </c>
      <c r="Q225" s="49">
        <v>2.8867022441999515</v>
      </c>
      <c r="R225" s="49">
        <v>2.8235720638504764</v>
      </c>
      <c r="S225" s="49">
        <v>2.7633590027537704</v>
      </c>
      <c r="T225" s="49">
        <v>2.7050773501244008</v>
      </c>
      <c r="U225" s="49">
        <v>2.6488963931124863</v>
      </c>
      <c r="V225" s="49">
        <v>2.5940087579455433</v>
      </c>
      <c r="W225" s="49">
        <v>2.5386749144645009</v>
      </c>
      <c r="X225" s="49">
        <v>2.4841292753716679</v>
      </c>
      <c r="Y225" s="49">
        <v>2.4316022973515063</v>
      </c>
      <c r="Z225" s="49">
        <v>2.3856600909692061</v>
      </c>
      <c r="AA225" s="49">
        <v>2.3119773235477146</v>
      </c>
      <c r="AB225" s="49">
        <v>2.2612913357292213</v>
      </c>
      <c r="AC225" s="49">
        <v>2.2124541696506084</v>
      </c>
      <c r="AD225" s="49">
        <v>2.1652817679360936</v>
      </c>
      <c r="AE225" s="49">
        <v>2.1196184145821535</v>
      </c>
      <c r="AF225" s="50">
        <v>2.0753311957721223</v>
      </c>
    </row>
    <row r="226" spans="1:32" hidden="1">
      <c r="A226" s="49" t="s">
        <v>560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4.8656046059888105</v>
      </c>
      <c r="G226" s="49">
        <v>4.6447380748021425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3.7732497282670785</v>
      </c>
      <c r="L226" s="49">
        <v>3.555525763034705</v>
      </c>
      <c r="M226" s="49">
        <v>3.4731186662608104</v>
      </c>
      <c r="N226" s="49">
        <v>3.4013080757870746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2.8013059637201776</v>
      </c>
      <c r="X226" s="49">
        <v>2.7418342430780021</v>
      </c>
      <c r="Y226" s="49">
        <v>2.6825136788979806</v>
      </c>
      <c r="Z226" s="49">
        <v>2.6262883740694427</v>
      </c>
      <c r="AA226" s="49">
        <v>2.5433692158369512</v>
      </c>
      <c r="AB226" s="49">
        <v>2.4807244249950062</v>
      </c>
      <c r="AC226" s="49">
        <v>2.41854425301374</v>
      </c>
      <c r="AD226" s="49">
        <v>2.356741283027739</v>
      </c>
      <c r="AE226" s="49">
        <v>2.2952378692263724</v>
      </c>
      <c r="AF226" s="50">
        <v>2.2339644996403747</v>
      </c>
    </row>
    <row r="227" spans="1:32" hidden="1">
      <c r="A227" s="49" t="s">
        <v>561</v>
      </c>
      <c r="B227" s="49">
        <v>7.0230951333627845</v>
      </c>
      <c r="C227" s="49">
        <v>6.7380313345054308</v>
      </c>
      <c r="D227" s="49">
        <v>6.4623575518572078</v>
      </c>
      <c r="E227" s="49">
        <v>6.1933391413852785</v>
      </c>
      <c r="F227" s="49">
        <v>5.9289762845938219</v>
      </c>
      <c r="G227" s="49">
        <v>5.6677471164694495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3.9340567029208904</v>
      </c>
      <c r="R227" s="49">
        <v>3.8522174459752776</v>
      </c>
      <c r="S227" s="49">
        <v>3.7710891570501222</v>
      </c>
      <c r="T227" s="49">
        <v>3.6930031577148519</v>
      </c>
      <c r="U227" s="49">
        <v>3.6142304918278043</v>
      </c>
      <c r="V227" s="49">
        <v>3.5350386173183233</v>
      </c>
      <c r="W227" s="49">
        <v>3.4630494039423692</v>
      </c>
      <c r="X227" s="49">
        <v>3.3919003245246353</v>
      </c>
      <c r="Y227" s="49">
        <v>3.3208583445109929</v>
      </c>
      <c r="Z227" s="49">
        <v>3.2536517626040742</v>
      </c>
      <c r="AA227" s="49">
        <v>3.1525196145612187</v>
      </c>
      <c r="AB227" s="49">
        <v>3.0769971813642774</v>
      </c>
      <c r="AC227" s="49">
        <v>3.0019648538265464</v>
      </c>
      <c r="AD227" s="49">
        <v>2.9273065464984209</v>
      </c>
      <c r="AE227" s="49">
        <v>2.8529183986864703</v>
      </c>
      <c r="AF227" s="50">
        <v>2.7787066768356219</v>
      </c>
    </row>
    <row r="228" spans="1:32" hidden="1">
      <c r="A228" s="49" t="s">
        <v>562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7.3622253841130085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5.2454787032386525</v>
      </c>
      <c r="O228" s="49">
        <v>5.1401478243432077</v>
      </c>
      <c r="P228" s="49">
        <v>5.0365610099906215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3.6949286926069225</v>
      </c>
      <c r="AE228" s="49">
        <v>3.6025547922753645</v>
      </c>
      <c r="AF228" s="50">
        <v>3.5102091349988274</v>
      </c>
    </row>
    <row r="229" spans="1:32" hidden="1">
      <c r="A229" s="49" t="s">
        <v>563</v>
      </c>
      <c r="B229" s="49">
        <v>11.18714906640999</v>
      </c>
      <c r="C229" s="49">
        <v>10.715744478254791</v>
      </c>
      <c r="D229" s="49">
        <v>10.277026602485194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6.3606640043486795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5.0625335526247435</v>
      </c>
      <c r="AB229" s="49">
        <v>4.9422424776032114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564</v>
      </c>
      <c r="B230" s="49">
        <v>13.445428408220303</v>
      </c>
      <c r="C230" s="49">
        <v>12.893174748095804</v>
      </c>
      <c r="D230" s="49">
        <v>12.38427326762265</v>
      </c>
      <c r="E230" s="49">
        <v>11.905132728904992</v>
      </c>
      <c r="F230" s="49">
        <v>11.447084110796494</v>
      </c>
      <c r="G230" s="49">
        <v>11.004232273410238</v>
      </c>
      <c r="H230" s="49">
        <v>10.572359140008336</v>
      </c>
      <c r="I230" s="49">
        <v>10.148316460464518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565</v>
      </c>
      <c r="B231" s="49">
        <v>8.5834052727660914</v>
      </c>
      <c r="C231" s="49">
        <v>8.09934848054416</v>
      </c>
      <c r="D231" s="49">
        <v>7.6383124885172258</v>
      </c>
      <c r="E231" s="49">
        <v>7.1935462017608796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3.6983045313681195</v>
      </c>
      <c r="R231" s="49">
        <v>3.5846430729278236</v>
      </c>
      <c r="S231" s="49">
        <v>3.4731785352102569</v>
      </c>
      <c r="T231" s="49">
        <v>3.3630943282824202</v>
      </c>
      <c r="U231" s="49">
        <v>3.2545334826387897</v>
      </c>
      <c r="V231" s="49">
        <v>3.1468288312614408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2.2900306501014196</v>
      </c>
      <c r="AE231" s="49">
        <v>2.1870503038764584</v>
      </c>
      <c r="AF231" s="50">
        <v>2.0846321153367295</v>
      </c>
    </row>
    <row r="232" spans="1:32" hidden="1">
      <c r="A232" s="49" t="s">
        <v>566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3.8975840339915635</v>
      </c>
      <c r="R232" s="49">
        <v>3.7782723308784023</v>
      </c>
      <c r="S232" s="49">
        <v>3.6613146002510808</v>
      </c>
      <c r="T232" s="49">
        <v>3.5458302874619059</v>
      </c>
      <c r="U232" s="49">
        <v>3.4319734175933814</v>
      </c>
      <c r="V232" s="49">
        <v>3.3190246714343319</v>
      </c>
      <c r="W232" s="49">
        <v>3.2071014727176097</v>
      </c>
      <c r="X232" s="49">
        <v>3.0952891720454243</v>
      </c>
      <c r="Y232" s="49">
        <v>2.9846712517321459</v>
      </c>
      <c r="Z232" s="49">
        <v>2.8792439958971965</v>
      </c>
      <c r="AA232" s="49">
        <v>2.7489000155453662</v>
      </c>
      <c r="AB232" s="49">
        <v>2.6381687226020736</v>
      </c>
      <c r="AC232" s="49">
        <v>2.5284457056160927</v>
      </c>
      <c r="AD232" s="49">
        <v>2.4195534876175895</v>
      </c>
      <c r="AE232" s="49">
        <v>2.3113408250498551</v>
      </c>
      <c r="AF232" s="50">
        <v>2.2036775396701898</v>
      </c>
    </row>
    <row r="233" spans="1:32" hidden="1">
      <c r="A233" s="49" t="s">
        <v>567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4.5593778441197275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3.6603327589467836</v>
      </c>
      <c r="W233" s="49">
        <v>3.5378723137065911</v>
      </c>
      <c r="X233" s="49">
        <v>3.4155341423120058</v>
      </c>
      <c r="Y233" s="49">
        <v>3.2945477780936723</v>
      </c>
      <c r="Z233" s="49">
        <v>3.1794494555128265</v>
      </c>
      <c r="AA233" s="49">
        <v>3.0360679623813072</v>
      </c>
      <c r="AB233" s="49">
        <v>2.9149416916937181</v>
      </c>
      <c r="AC233" s="49">
        <v>2.7949581378810375</v>
      </c>
      <c r="AD233" s="49">
        <v>2.675916673822238</v>
      </c>
      <c r="AE233" s="49">
        <v>2.5576463264084168</v>
      </c>
      <c r="AF233" s="50">
        <v>2.4399999325287887</v>
      </c>
    </row>
    <row r="234" spans="1:32" hidden="1">
      <c r="A234" s="49" t="s">
        <v>568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4.0498539356866425</v>
      </c>
      <c r="I234" s="49">
        <v>3.9611308091538859</v>
      </c>
      <c r="J234" s="49">
        <v>3.8757333944962191</v>
      </c>
      <c r="K234" s="49">
        <v>3.7932062380611016</v>
      </c>
      <c r="L234" s="49">
        <v>3.7131779550045736</v>
      </c>
      <c r="M234" s="49">
        <v>3.635719811091493</v>
      </c>
      <c r="N234" s="49">
        <v>3.5735468843262566</v>
      </c>
      <c r="O234" s="49">
        <v>3.5133565504270079</v>
      </c>
      <c r="P234" s="49">
        <v>3.4552465415942617</v>
      </c>
      <c r="Q234" s="49">
        <v>3.3996849100583377</v>
      </c>
      <c r="R234" s="49">
        <v>3.3452082599150756</v>
      </c>
      <c r="S234" s="49">
        <v>3.2920451980528025</v>
      </c>
      <c r="T234" s="49">
        <v>3.2427262837043234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2.7832002791531214</v>
      </c>
      <c r="AE234" s="49">
        <v>2.7437696736122277</v>
      </c>
      <c r="AF234" s="50">
        <v>2.7054430127913296</v>
      </c>
    </row>
    <row r="235" spans="1:32" hidden="1">
      <c r="A235" s="49" t="s">
        <v>569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3.8945502953727322</v>
      </c>
      <c r="Z235" s="49">
        <v>3.8487507524822111</v>
      </c>
      <c r="AA235" s="49">
        <v>3.7556369835743797</v>
      </c>
      <c r="AB235" s="49">
        <v>3.7001809647066337</v>
      </c>
      <c r="AC235" s="49">
        <v>3.6465515612497814</v>
      </c>
      <c r="AD235" s="49">
        <v>3.5945990384922952</v>
      </c>
      <c r="AE235" s="49">
        <v>3.5441923866523064</v>
      </c>
      <c r="AF235" s="50">
        <v>3.4952162943321574</v>
      </c>
    </row>
    <row r="236" spans="1:32" hidden="1">
      <c r="A236" s="49" t="s">
        <v>570</v>
      </c>
      <c r="B236" s="49">
        <v>8.4849697338953618</v>
      </c>
      <c r="C236" s="49">
        <v>8.2139389736869504</v>
      </c>
      <c r="D236" s="49">
        <v>7.9784816602822035</v>
      </c>
      <c r="E236" s="49">
        <v>7.7683830500134157</v>
      </c>
      <c r="F236" s="49">
        <v>7.5771997614159137</v>
      </c>
      <c r="G236" s="49">
        <v>7.4006146220332925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6.7904872429919205</v>
      </c>
      <c r="L236" s="49">
        <v>6.6544122959911975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5.5374942492468735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571</v>
      </c>
      <c r="B237" s="49">
        <v>10.968885035396763</v>
      </c>
      <c r="C237" s="49">
        <v>10.620384615019033</v>
      </c>
      <c r="D237" s="49">
        <v>10.319910477918615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572</v>
      </c>
      <c r="B238" s="49">
        <v>3.8540643917556876</v>
      </c>
      <c r="C238" s="49">
        <v>3.686249053051883</v>
      </c>
      <c r="D238" s="49">
        <v>3.5358476899580369</v>
      </c>
      <c r="E238" s="49">
        <v>3.3979770926531745</v>
      </c>
      <c r="F238" s="49">
        <v>3.2695260127407408</v>
      </c>
      <c r="G238" s="49">
        <v>3.1483991559278106</v>
      </c>
      <c r="H238" s="49">
        <v>3.0331231241177665</v>
      </c>
      <c r="I238" s="49">
        <v>2.9226252877137693</v>
      </c>
      <c r="J238" s="49">
        <v>2.8161022358233572</v>
      </c>
      <c r="K238" s="49">
        <v>2.7129377130480075</v>
      </c>
      <c r="L238" s="49">
        <v>2.612649370917254</v>
      </c>
      <c r="M238" s="49">
        <v>2.5497144351965808</v>
      </c>
      <c r="N238" s="49">
        <v>2.4907899518860033</v>
      </c>
      <c r="O238" s="49">
        <v>2.4346157559574353</v>
      </c>
      <c r="P238" s="49">
        <v>2.3809701934823666</v>
      </c>
      <c r="Q238" s="49">
        <v>2.329037246483741</v>
      </c>
      <c r="R238" s="49">
        <v>2.2783165269278243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2.0486644248600427</v>
      </c>
      <c r="X238" s="49">
        <v>2.0046641050279526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1.8252925673563776</v>
      </c>
      <c r="AC238" s="49">
        <v>1.7857738055924526</v>
      </c>
      <c r="AD238" s="49">
        <v>1.7475519901376733</v>
      </c>
      <c r="AE238" s="49">
        <v>1.7105073322204074</v>
      </c>
      <c r="AF238" s="50">
        <v>1.6745375498336903</v>
      </c>
    </row>
    <row r="239" spans="1:32" hidden="1">
      <c r="A239" s="49" t="s">
        <v>573</v>
      </c>
      <c r="B239" s="49">
        <v>4.0263401696586358</v>
      </c>
      <c r="C239" s="49">
        <v>3.8507265739860008</v>
      </c>
      <c r="D239" s="49">
        <v>3.6934930075400905</v>
      </c>
      <c r="E239" s="49">
        <v>3.5494805666500704</v>
      </c>
      <c r="F239" s="49">
        <v>3.4154022782195121</v>
      </c>
      <c r="G239" s="49">
        <v>3.2890444596328821</v>
      </c>
      <c r="H239" s="49">
        <v>3.1688504332662975</v>
      </c>
      <c r="I239" s="49">
        <v>3.0536869224022705</v>
      </c>
      <c r="J239" s="49">
        <v>2.9427050772501904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2.6032349524844167</v>
      </c>
      <c r="O239" s="49">
        <v>2.5444488407771231</v>
      </c>
      <c r="P239" s="49">
        <v>2.4883249657990421</v>
      </c>
      <c r="Q239" s="49">
        <v>2.4340027229588292</v>
      </c>
      <c r="R239" s="49">
        <v>2.3809543909784061</v>
      </c>
      <c r="S239" s="49">
        <v>2.3302897396300706</v>
      </c>
      <c r="T239" s="49">
        <v>2.281209091297848</v>
      </c>
      <c r="U239" s="49">
        <v>2.2338488012691813</v>
      </c>
      <c r="V239" s="49">
        <v>2.1875541646201722</v>
      </c>
      <c r="W239" s="49">
        <v>2.1409131419985377</v>
      </c>
      <c r="X239" s="49">
        <v>2.094928187736369</v>
      </c>
      <c r="Y239" s="49">
        <v>2.0505955759345129</v>
      </c>
      <c r="Z239" s="49">
        <v>2.0116130871709554</v>
      </c>
      <c r="AA239" s="49">
        <v>1.9501808460641095</v>
      </c>
      <c r="AB239" s="49">
        <v>1.9073901056412161</v>
      </c>
      <c r="AC239" s="49">
        <v>1.8661131797640289</v>
      </c>
      <c r="AD239" s="49">
        <v>1.8262007699482465</v>
      </c>
      <c r="AE239" s="49">
        <v>1.7875265353759957</v>
      </c>
      <c r="AF239" s="50">
        <v>1.74998260668161</v>
      </c>
    </row>
    <row r="240" spans="1:32" hidden="1">
      <c r="A240" s="49" t="s">
        <v>574</v>
      </c>
      <c r="B240" s="49">
        <v>4.188102482456598</v>
      </c>
      <c r="C240" s="49">
        <v>4.0051688056746793</v>
      </c>
      <c r="D240" s="49">
        <v>3.8414907659650517</v>
      </c>
      <c r="E240" s="49">
        <v>3.6916713316530427</v>
      </c>
      <c r="F240" s="49">
        <v>3.5522720773085323</v>
      </c>
      <c r="G240" s="49">
        <v>3.4209775035134724</v>
      </c>
      <c r="H240" s="49">
        <v>3.2961594629405271</v>
      </c>
      <c r="I240" s="49">
        <v>3.176632742597632</v>
      </c>
      <c r="J240" s="49">
        <v>3.0615096627458636</v>
      </c>
      <c r="K240" s="49">
        <v>2.9501093755253347</v>
      </c>
      <c r="L240" s="49">
        <v>2.8418990129562776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2.5891407486070426</v>
      </c>
      <c r="Q240" s="49">
        <v>2.5325643634266712</v>
      </c>
      <c r="R240" s="49">
        <v>2.4773223024391022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2.2275185934801867</v>
      </c>
      <c r="X240" s="49">
        <v>2.1796700510986744</v>
      </c>
      <c r="Y240" s="49">
        <v>2.1335524084690531</v>
      </c>
      <c r="Z240" s="49">
        <v>2.0930488359501584</v>
      </c>
      <c r="AA240" s="49">
        <v>2.0289662207522841</v>
      </c>
      <c r="AB240" s="49">
        <v>1.9844553208757647</v>
      </c>
      <c r="AC240" s="49">
        <v>1.9415300882716626</v>
      </c>
      <c r="AD240" s="49">
        <v>1.9000337985692601</v>
      </c>
      <c r="AE240" s="49">
        <v>1.8598338346110297</v>
      </c>
      <c r="AF240" s="50">
        <v>1.8208169754194068</v>
      </c>
    </row>
    <row r="241" spans="1:32" hidden="1">
      <c r="A241" s="49" t="s">
        <v>575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4.3970533236153875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3.7129548073318155</v>
      </c>
      <c r="N241" s="49">
        <v>3.6256799114342648</v>
      </c>
      <c r="O241" s="49">
        <v>3.5427448144990947</v>
      </c>
      <c r="P241" s="49">
        <v>3.4637945510141162</v>
      </c>
      <c r="Q241" s="49">
        <v>3.3875209100035075</v>
      </c>
      <c r="R241" s="49">
        <v>3.3131221306107337</v>
      </c>
      <c r="S241" s="49">
        <v>3.2422857386296942</v>
      </c>
      <c r="T241" s="49">
        <v>3.173796496150608</v>
      </c>
      <c r="U241" s="49">
        <v>3.1078621141639218</v>
      </c>
      <c r="V241" s="49">
        <v>3.0434880755394293</v>
      </c>
      <c r="W241" s="49">
        <v>2.9785273897111506</v>
      </c>
      <c r="X241" s="49">
        <v>2.9145063292143858</v>
      </c>
      <c r="Y241" s="49">
        <v>2.8529397192906574</v>
      </c>
      <c r="Z241" s="49">
        <v>2.7994477323983693</v>
      </c>
      <c r="AA241" s="49">
        <v>2.7117848928280477</v>
      </c>
      <c r="AB241" s="49">
        <v>2.6523965935366327</v>
      </c>
      <c r="AC241" s="49">
        <v>2.5952553956149087</v>
      </c>
      <c r="AD241" s="49">
        <v>2.5401351709045965</v>
      </c>
      <c r="AE241" s="49">
        <v>2.4868446648786007</v>
      </c>
      <c r="AF241" s="50">
        <v>2.4352206794643694</v>
      </c>
    </row>
    <row r="242" spans="1:32" hidden="1">
      <c r="A242" s="49" t="s">
        <v>576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6.0252955239239165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4.7628541658303885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3.7583568366920757</v>
      </c>
      <c r="S242" s="49">
        <v>3.6798439498818944</v>
      </c>
      <c r="T242" s="49">
        <v>3.6043752260440023</v>
      </c>
      <c r="U242" s="49">
        <v>3.5282728549160121</v>
      </c>
      <c r="V242" s="49">
        <v>3.4518011703586198</v>
      </c>
      <c r="W242" s="49">
        <v>3.3820171696120918</v>
      </c>
      <c r="X242" s="49">
        <v>3.3132251582092866</v>
      </c>
      <c r="Y242" s="49">
        <v>3.2447082299418222</v>
      </c>
      <c r="Z242" s="49">
        <v>3.1801700153229917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2.8667607003266236</v>
      </c>
      <c r="AE242" s="49">
        <v>2.7960476951524971</v>
      </c>
      <c r="AF242" s="50">
        <v>2.7257302799145937</v>
      </c>
    </row>
    <row r="243" spans="1:32" hidden="1">
      <c r="A243" s="49" t="s">
        <v>577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6.5825321043076315</v>
      </c>
      <c r="I243" s="49">
        <v>6.2812862691636635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3.7525096475705455</v>
      </c>
      <c r="AD243" s="49">
        <v>3.6653563194955874</v>
      </c>
      <c r="AE243" s="49">
        <v>3.5787961620676971</v>
      </c>
      <c r="AF243" s="50">
        <v>3.4927178355140591</v>
      </c>
    </row>
    <row r="244" spans="1:32" hidden="1">
      <c r="A244" s="49" t="s">
        <v>578</v>
      </c>
      <c r="B244" s="49">
        <v>10.986041569209258</v>
      </c>
      <c r="C244" s="49">
        <v>10.531940634523634</v>
      </c>
      <c r="D244" s="49">
        <v>10.111537634697681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7.1708687953357835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6.2309492774559025</v>
      </c>
      <c r="S244" s="49">
        <v>6.1009593507357058</v>
      </c>
      <c r="T244" s="49">
        <v>5.9753525714754385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579</v>
      </c>
      <c r="B245" s="49">
        <v>13.375680771714391</v>
      </c>
      <c r="C245" s="49">
        <v>12.836226421395484</v>
      </c>
      <c r="D245" s="49">
        <v>12.341589681189127</v>
      </c>
      <c r="E245" s="49">
        <v>11.877663180037633</v>
      </c>
      <c r="F245" s="49">
        <v>11.435439140137106</v>
      </c>
      <c r="G245" s="49">
        <v>11.008782089331202</v>
      </c>
      <c r="H245" s="49">
        <v>10.593291606999056</v>
      </c>
      <c r="I245" s="49">
        <v>10.185672548324469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6.8000133401374985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580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6.1652228755396195</v>
      </c>
      <c r="H246" s="49">
        <v>5.7558984400573605</v>
      </c>
      <c r="I246" s="49">
        <v>5.3513290138767005</v>
      </c>
      <c r="J246" s="49">
        <v>4.9504235369371221</v>
      </c>
      <c r="K246" s="49">
        <v>4.5523286694566565</v>
      </c>
      <c r="L246" s="49">
        <v>4.1563612813297421</v>
      </c>
      <c r="M246" s="49">
        <v>4.0344751570333761</v>
      </c>
      <c r="N246" s="49">
        <v>3.9163110934848575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3.2475787215529595</v>
      </c>
      <c r="U246" s="49">
        <v>3.1412631500625654</v>
      </c>
      <c r="V246" s="49">
        <v>3.0357348553465791</v>
      </c>
      <c r="W246" s="49">
        <v>2.9307440628499704</v>
      </c>
      <c r="X246" s="49">
        <v>2.8260133865883033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2.4004107930382825</v>
      </c>
      <c r="AC246" s="49">
        <v>2.2983296658785326</v>
      </c>
      <c r="AD246" s="49">
        <v>2.1971559148141315</v>
      </c>
      <c r="AE246" s="49">
        <v>2.0967695839093139</v>
      </c>
      <c r="AF246" s="50">
        <v>1.9970681270007735</v>
      </c>
    </row>
    <row r="247" spans="1:32" hidden="1">
      <c r="A247" s="49" t="s">
        <v>581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6.8275223319974145</v>
      </c>
      <c r="G247" s="49">
        <v>6.3977739124064499</v>
      </c>
      <c r="H247" s="49">
        <v>5.9743770310751785</v>
      </c>
      <c r="I247" s="49">
        <v>5.5557875787392952</v>
      </c>
      <c r="J247" s="49">
        <v>5.1408274568991885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3.9490559630008737</v>
      </c>
      <c r="P247" s="49">
        <v>3.8314195361961882</v>
      </c>
      <c r="Q247" s="49">
        <v>3.7153279761194096</v>
      </c>
      <c r="R247" s="49">
        <v>3.6002660554671424</v>
      </c>
      <c r="S247" s="49">
        <v>3.4873288052418006</v>
      </c>
      <c r="T247" s="49">
        <v>3.3757325131421831</v>
      </c>
      <c r="U247" s="49">
        <v>3.2656138082944244</v>
      </c>
      <c r="V247" s="49">
        <v>3.1563326253142536</v>
      </c>
      <c r="W247" s="49">
        <v>3.0477380545058148</v>
      </c>
      <c r="X247" s="49">
        <v>2.9393979481921066</v>
      </c>
      <c r="Y247" s="49">
        <v>2.8322852993287753</v>
      </c>
      <c r="Z247" s="49">
        <v>2.7299925079786922</v>
      </c>
      <c r="AA247" s="49">
        <v>2.6055061830394131</v>
      </c>
      <c r="AB247" s="49">
        <v>2.4987742399443773</v>
      </c>
      <c r="AC247" s="49">
        <v>2.3931292688084986</v>
      </c>
      <c r="AD247" s="49">
        <v>2.288421414116558</v>
      </c>
      <c r="AE247" s="49">
        <v>2.1845236963501158</v>
      </c>
      <c r="AF247" s="50">
        <v>2.0813275243253946</v>
      </c>
    </row>
    <row r="248" spans="1:32" hidden="1">
      <c r="A248" s="49" t="s">
        <v>582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3.8458428317048146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3.2690275743860826</v>
      </c>
      <c r="W248" s="49">
        <v>3.1570663903873912</v>
      </c>
      <c r="X248" s="49">
        <v>3.0453627277558075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2.5907867052958857</v>
      </c>
      <c r="AC248" s="49">
        <v>2.4818691041238701</v>
      </c>
      <c r="AD248" s="49">
        <v>2.3739280052569196</v>
      </c>
      <c r="AE248" s="49">
        <v>2.2668295099200995</v>
      </c>
      <c r="AF248" s="50">
        <v>2.1604590896412548</v>
      </c>
    </row>
    <row r="249" spans="1:32" hidden="1">
      <c r="A249" s="49" t="s">
        <v>583</v>
      </c>
      <c r="B249" s="49">
        <v>11.318927188607239</v>
      </c>
      <c r="C249" s="49">
        <v>10.683602739986465</v>
      </c>
      <c r="D249" s="49">
        <v>10.081026693191578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7.8491001319842635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5.4208216005353345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3.9505974604416245</v>
      </c>
      <c r="Y249" s="49">
        <v>3.8118748628461958</v>
      </c>
      <c r="Z249" s="49">
        <v>3.6802432164498011</v>
      </c>
      <c r="AA249" s="49">
        <v>3.5148461427087354</v>
      </c>
      <c r="AB249" s="49">
        <v>3.376106810486752</v>
      </c>
      <c r="AC249" s="49">
        <v>3.2387936255248899</v>
      </c>
      <c r="AD249" s="49">
        <v>3.1026709011446227</v>
      </c>
      <c r="AE249" s="49">
        <v>2.9675380913275751</v>
      </c>
      <c r="AF249" s="50">
        <v>2.8332228728950035</v>
      </c>
    </row>
    <row r="250" spans="1:32" hidden="1">
      <c r="A250" s="49" t="s">
        <v>584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4.4752112169580505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3.9571397859592854</v>
      </c>
      <c r="Y250" s="49">
        <v>3.9033951509663813</v>
      </c>
      <c r="Z250" s="49">
        <v>3.8559926395327899</v>
      </c>
      <c r="AA250" s="49">
        <v>3.7630373061575262</v>
      </c>
      <c r="AB250" s="49">
        <v>3.7063781393408908</v>
      </c>
      <c r="AC250" s="49">
        <v>3.6514977445518646</v>
      </c>
      <c r="AD250" s="49">
        <v>3.5982508976601877</v>
      </c>
      <c r="AE250" s="49">
        <v>3.5465104936288072</v>
      </c>
      <c r="AF250" s="50">
        <v>3.4961646190391971</v>
      </c>
    </row>
    <row r="251" spans="1:32" hidden="1">
      <c r="A251" s="49" t="s">
        <v>585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6.4088876502693255</v>
      </c>
      <c r="I251" s="49">
        <v>6.2691421900654625</v>
      </c>
      <c r="J251" s="49">
        <v>6.1363490925458715</v>
      </c>
      <c r="K251" s="49">
        <v>6.0094111688578318</v>
      </c>
      <c r="L251" s="49">
        <v>5.8874679731206525</v>
      </c>
      <c r="M251" s="49">
        <v>5.7337582465201642</v>
      </c>
      <c r="N251" s="49">
        <v>5.5989528521367085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4.8994710679228755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4.4875320443187405</v>
      </c>
      <c r="AA251" s="49">
        <v>4.3828696332088022</v>
      </c>
      <c r="AB251" s="49">
        <v>4.3087783163147533</v>
      </c>
      <c r="AC251" s="49">
        <v>4.2383265675104385</v>
      </c>
      <c r="AD251" s="49">
        <v>4.1710778450356605</v>
      </c>
      <c r="AE251" s="49">
        <v>4.106672976728472</v>
      </c>
      <c r="AF251" s="50">
        <v>4.0448128704486459</v>
      </c>
    </row>
    <row r="252" spans="1:32" hidden="1">
      <c r="A252" s="49" t="s">
        <v>586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5.7340515804830305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587</v>
      </c>
      <c r="B253" s="49">
        <v>3.9844506505286503</v>
      </c>
      <c r="C253" s="49">
        <v>3.8109868197663381</v>
      </c>
      <c r="D253" s="49">
        <v>3.6554748966384736</v>
      </c>
      <c r="E253" s="49">
        <v>3.5128922176923743</v>
      </c>
      <c r="F253" s="49">
        <v>3.3800389740458816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2.9111477692120857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2.5748852248268066</v>
      </c>
      <c r="O253" s="49">
        <v>2.5168121990625956</v>
      </c>
      <c r="P253" s="49">
        <v>2.4613565521564973</v>
      </c>
      <c r="Q253" s="49">
        <v>2.4076735816161516</v>
      </c>
      <c r="R253" s="49">
        <v>2.3552454284448281</v>
      </c>
      <c r="S253" s="49">
        <v>2.3051581042446148</v>
      </c>
      <c r="T253" s="49">
        <v>2.2566273575649411</v>
      </c>
      <c r="U253" s="49">
        <v>2.2097857794904323</v>
      </c>
      <c r="V253" s="49">
        <v>2.1639918124358091</v>
      </c>
      <c r="W253" s="49">
        <v>2.1178590568192277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1.9292970717237983</v>
      </c>
      <c r="AB253" s="49">
        <v>1.886955038109333</v>
      </c>
      <c r="AC253" s="49">
        <v>1.8460986857962713</v>
      </c>
      <c r="AD253" s="49">
        <v>1.8065818693146567</v>
      </c>
      <c r="AE253" s="49">
        <v>1.7682809074759418</v>
      </c>
      <c r="AF253" s="50">
        <v>1.7310901937766099</v>
      </c>
    </row>
    <row r="254" spans="1:32" hidden="1">
      <c r="A254" s="49" t="s">
        <v>588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3.7112355935417076</v>
      </c>
      <c r="F254" s="49">
        <v>3.5710384515719902</v>
      </c>
      <c r="G254" s="49">
        <v>3.4389481163218605</v>
      </c>
      <c r="H254" s="49">
        <v>3.3133364182364176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2.7869287648030676</v>
      </c>
      <c r="N254" s="49">
        <v>2.7223746005792306</v>
      </c>
      <c r="O254" s="49">
        <v>2.6608621535269048</v>
      </c>
      <c r="P254" s="49">
        <v>2.6021453127155461</v>
      </c>
      <c r="Q254" s="49">
        <v>2.5453196073572113</v>
      </c>
      <c r="R254" s="49">
        <v>2.4898305026000473</v>
      </c>
      <c r="S254" s="49">
        <v>2.4368427883989057</v>
      </c>
      <c r="T254" s="49">
        <v>2.3855163695613331</v>
      </c>
      <c r="U254" s="49">
        <v>2.3359939763726656</v>
      </c>
      <c r="V254" s="49">
        <v>2.2875880955925583</v>
      </c>
      <c r="W254" s="49">
        <v>2.2388126481770869</v>
      </c>
      <c r="X254" s="49">
        <v>2.1907241063144123</v>
      </c>
      <c r="Y254" s="49">
        <v>2.1443676265965612</v>
      </c>
      <c r="Z254" s="49">
        <v>2.1036218067986248</v>
      </c>
      <c r="AA254" s="49">
        <v>2.039325986127654</v>
      </c>
      <c r="AB254" s="49">
        <v>1.9945834916325849</v>
      </c>
      <c r="AC254" s="49">
        <v>1.9514270000639402</v>
      </c>
      <c r="AD254" s="49">
        <v>1.9096996147920953</v>
      </c>
      <c r="AE254" s="49">
        <v>1.869268572252893</v>
      </c>
      <c r="AF254" s="50">
        <v>1.8300205262552054</v>
      </c>
    </row>
    <row r="255" spans="1:32" hidden="1">
      <c r="A255" s="49" t="s">
        <v>589</v>
      </c>
      <c r="B255" s="49">
        <v>4.9738968122375322</v>
      </c>
      <c r="C255" s="49">
        <v>4.7554248695221215</v>
      </c>
      <c r="D255" s="49">
        <v>4.5605568430062471</v>
      </c>
      <c r="E255" s="49">
        <v>4.3826695209375064</v>
      </c>
      <c r="F255" s="49">
        <v>4.2175433339922535</v>
      </c>
      <c r="G255" s="49">
        <v>4.0623367911503898</v>
      </c>
      <c r="H255" s="49">
        <v>3.9150519341064705</v>
      </c>
      <c r="I255" s="49">
        <v>3.7742343824730087</v>
      </c>
      <c r="J255" s="49">
        <v>3.6387948943338886</v>
      </c>
      <c r="K255" s="49">
        <v>3.5078980554575159</v>
      </c>
      <c r="L255" s="49">
        <v>3.3808900547628591</v>
      </c>
      <c r="M255" s="49">
        <v>3.2985692655479326</v>
      </c>
      <c r="N255" s="49">
        <v>3.2216747679399798</v>
      </c>
      <c r="O255" s="49">
        <v>3.1484914000934383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2.8825755387119014</v>
      </c>
      <c r="T255" s="49">
        <v>2.8217836620917227</v>
      </c>
      <c r="U255" s="49">
        <v>2.763184137723214</v>
      </c>
      <c r="V255" s="49">
        <v>2.7059335162641656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2.4117380753270297</v>
      </c>
      <c r="AB255" s="49">
        <v>2.3588646258772226</v>
      </c>
      <c r="AC255" s="49">
        <v>2.3079192923624805</v>
      </c>
      <c r="AD255" s="49">
        <v>2.2587101382000982</v>
      </c>
      <c r="AE255" s="49">
        <v>2.2110747810972748</v>
      </c>
      <c r="AF255" s="50">
        <v>2.1648746168147062</v>
      </c>
    </row>
    <row r="256" spans="1:32" hidden="1">
      <c r="A256" s="49" t="s">
        <v>590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5.0048071613126135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3.9271422282560473</v>
      </c>
      <c r="AC256" s="49">
        <v>3.8321699390138244</v>
      </c>
      <c r="AD256" s="49">
        <v>3.7374519435826898</v>
      </c>
      <c r="AE256" s="49">
        <v>3.6428405345623163</v>
      </c>
      <c r="AF256" s="50">
        <v>3.5482004532967739</v>
      </c>
    </row>
    <row r="257" spans="1:32" hidden="1">
      <c r="A257" s="49" t="s">
        <v>591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7.5404551850789785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6.3257918470099845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4.9243782292298945</v>
      </c>
      <c r="Y257" s="49">
        <v>4.8103894485697429</v>
      </c>
      <c r="Z257" s="49">
        <v>4.7026433718749265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592</v>
      </c>
      <c r="B258" s="49">
        <v>12.50271389469847</v>
      </c>
      <c r="C258" s="49">
        <v>11.98658201030333</v>
      </c>
      <c r="D258" s="49">
        <v>11.510024260253555</v>
      </c>
      <c r="E258" s="49">
        <v>11.060549803246932</v>
      </c>
      <c r="F258" s="49">
        <v>10.630185192364877</v>
      </c>
      <c r="G258" s="49">
        <v>10.213502436554634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7.4696835380565485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5.6267060474336485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593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6.7507351740150305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3.9082984000382055</v>
      </c>
      <c r="P259" s="49">
        <v>3.7921509485504892</v>
      </c>
      <c r="Q259" s="49">
        <v>3.6775646333491521</v>
      </c>
      <c r="R259" s="49">
        <v>3.5640209278220096</v>
      </c>
      <c r="S259" s="49">
        <v>3.4526261165890757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2.9131267606288054</v>
      </c>
      <c r="Y259" s="49">
        <v>2.8076648173839427</v>
      </c>
      <c r="Z259" s="49">
        <v>2.706896116331901</v>
      </c>
      <c r="AA259" s="49">
        <v>2.5837447783649585</v>
      </c>
      <c r="AB259" s="49">
        <v>2.4782567030245475</v>
      </c>
      <c r="AC259" s="49">
        <v>2.3737029180528038</v>
      </c>
      <c r="AD259" s="49">
        <v>2.2699249027068769</v>
      </c>
      <c r="AE259" s="49">
        <v>2.1667877098997441</v>
      </c>
      <c r="AF259" s="50">
        <v>2.0641753282763786</v>
      </c>
    </row>
    <row r="260" spans="1:32" hidden="1">
      <c r="A260" s="49" t="s">
        <v>594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4.3597745913149115</v>
      </c>
      <c r="N260" s="49">
        <v>4.2327227188106207</v>
      </c>
      <c r="O260" s="49">
        <v>4.1084826385044675</v>
      </c>
      <c r="P260" s="49">
        <v>3.9868086810204626</v>
      </c>
      <c r="Q260" s="49">
        <v>3.8667858336740011</v>
      </c>
      <c r="R260" s="49">
        <v>3.7478554681501737</v>
      </c>
      <c r="S260" s="49">
        <v>3.6312048124593472</v>
      </c>
      <c r="T260" s="49">
        <v>3.5159841213065084</v>
      </c>
      <c r="U260" s="49">
        <v>3.4023414900611861</v>
      </c>
      <c r="V260" s="49">
        <v>3.2895829767456766</v>
      </c>
      <c r="W260" s="49">
        <v>3.1780083733061106</v>
      </c>
      <c r="X260" s="49">
        <v>3.0665066791533602</v>
      </c>
      <c r="Y260" s="49">
        <v>2.9561193690531793</v>
      </c>
      <c r="Z260" s="49">
        <v>2.8506866749056847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2.3920569856286793</v>
      </c>
      <c r="AE260" s="49">
        <v>2.283738598880336</v>
      </c>
      <c r="AF260" s="50">
        <v>2.1758973769910508</v>
      </c>
    </row>
    <row r="261" spans="1:32" hidden="1">
      <c r="A261" s="49" t="s">
        <v>595</v>
      </c>
      <c r="B261" s="49">
        <v>10.343671577759762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4.2284812766762245</v>
      </c>
      <c r="T261" s="49">
        <v>4.0954134918227645</v>
      </c>
      <c r="U261" s="49">
        <v>3.9642056272529365</v>
      </c>
      <c r="V261" s="49">
        <v>3.8340153323871728</v>
      </c>
      <c r="W261" s="49">
        <v>3.704846620231975</v>
      </c>
      <c r="X261" s="49">
        <v>3.5758344361238006</v>
      </c>
      <c r="Y261" s="49">
        <v>3.4482444294942924</v>
      </c>
      <c r="Z261" s="49">
        <v>3.3267447578558071</v>
      </c>
      <c r="AA261" s="49">
        <v>3.1761753381916358</v>
      </c>
      <c r="AB261" s="49">
        <v>3.0485383767688243</v>
      </c>
      <c r="AC261" s="49">
        <v>2.9221109061193378</v>
      </c>
      <c r="AD261" s="49">
        <v>2.7966872393222992</v>
      </c>
      <c r="AE261" s="49">
        <v>2.6720922391867337</v>
      </c>
      <c r="AF261" s="50">
        <v>2.5481753041451736</v>
      </c>
    </row>
    <row r="262" spans="1:32" hidden="1">
      <c r="A262" s="49" t="s">
        <v>596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3.9347054750854955</v>
      </c>
      <c r="W262" s="49">
        <v>3.8794574842513123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3.6386700966984047</v>
      </c>
      <c r="AB262" s="49">
        <v>3.5838802519580599</v>
      </c>
      <c r="AC262" s="49">
        <v>3.5308051806875684</v>
      </c>
      <c r="AD262" s="49">
        <v>3.4793042625685136</v>
      </c>
      <c r="AE262" s="49">
        <v>3.4292544185846765</v>
      </c>
      <c r="AF262" s="50">
        <v>3.380547276861408</v>
      </c>
    </row>
    <row r="263" spans="1:32" hidden="1">
      <c r="A263" s="49" t="s">
        <v>597</v>
      </c>
      <c r="B263" s="49">
        <v>5.4085621297523474</v>
      </c>
      <c r="C263" s="49">
        <v>5.2356271369874188</v>
      </c>
      <c r="D263" s="49">
        <v>5.0853839369316205</v>
      </c>
      <c r="E263" s="49">
        <v>4.95136138432302</v>
      </c>
      <c r="F263" s="49">
        <v>4.8294794238149326</v>
      </c>
      <c r="G263" s="49">
        <v>4.7170059099476145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3.9468160843945004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3.5905297780216143</v>
      </c>
      <c r="U263" s="49">
        <v>3.5314405734648351</v>
      </c>
      <c r="V263" s="49">
        <v>3.4736482882249398</v>
      </c>
      <c r="W263" s="49">
        <v>3.4086972401097064</v>
      </c>
      <c r="X263" s="49">
        <v>3.3465020783408299</v>
      </c>
      <c r="Y263" s="49">
        <v>3.288071842444463</v>
      </c>
      <c r="Z263" s="49">
        <v>3.2354011252052164</v>
      </c>
      <c r="AA263" s="49">
        <v>3.1598912971361779</v>
      </c>
      <c r="AB263" s="49">
        <v>3.1067119986367704</v>
      </c>
      <c r="AC263" s="49">
        <v>3.0561847977348009</v>
      </c>
      <c r="AD263" s="49">
        <v>3.0079910574683573</v>
      </c>
      <c r="AE263" s="49">
        <v>2.9618686313012303</v>
      </c>
      <c r="AF263" s="50">
        <v>2.9175992385308533</v>
      </c>
    </row>
    <row r="264" spans="1:32" hidden="1">
      <c r="A264" s="49" t="s">
        <v>598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5.5107484538671825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4.9444926316338815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4.4003491662654834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3.9692134822344336</v>
      </c>
      <c r="AA264" s="49">
        <v>3.8763687076598803</v>
      </c>
      <c r="AB264" s="49">
        <v>3.8120334713776582</v>
      </c>
      <c r="AC264" s="49">
        <v>3.7510552962660748</v>
      </c>
      <c r="AD264" s="49">
        <v>3.6930275476816137</v>
      </c>
      <c r="AE264" s="49">
        <v>3.6376157560243585</v>
      </c>
      <c r="AF264" s="50">
        <v>3.5845414870630101</v>
      </c>
    </row>
    <row r="265" spans="1:32" hidden="1">
      <c r="A265" s="49" t="s">
        <v>599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4.5258233867685504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3.9183191354863762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3.5863403924624526</v>
      </c>
      <c r="T265" s="49">
        <v>3.51060557204723</v>
      </c>
      <c r="U265" s="49">
        <v>3.4376732977917364</v>
      </c>
      <c r="V265" s="49">
        <v>3.3664563823739466</v>
      </c>
      <c r="W265" s="49">
        <v>3.2946120097930329</v>
      </c>
      <c r="X265" s="49">
        <v>3.223803417088063</v>
      </c>
      <c r="Y265" s="49">
        <v>3.1556880084915058</v>
      </c>
      <c r="Z265" s="49">
        <v>3.0964143941351194</v>
      </c>
      <c r="AA265" s="49">
        <v>2.9997616783148437</v>
      </c>
      <c r="AB265" s="49">
        <v>2.9340522455334468</v>
      </c>
      <c r="AC265" s="49">
        <v>2.8708074712269585</v>
      </c>
      <c r="AD265" s="49">
        <v>2.8097793840643028</v>
      </c>
      <c r="AE265" s="49">
        <v>2.7507582481874557</v>
      </c>
      <c r="AF265" s="50">
        <v>2.6935650895858552</v>
      </c>
    </row>
    <row r="266" spans="1:32" hidden="1">
      <c r="A266" s="49" t="s">
        <v>600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5.0290233011570855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3.8837780320805715</v>
      </c>
      <c r="AB266" s="49">
        <v>3.7920961160130608</v>
      </c>
      <c r="AC266" s="49">
        <v>3.7008559011937043</v>
      </c>
      <c r="AD266" s="49">
        <v>3.6099016045719226</v>
      </c>
      <c r="AE266" s="49">
        <v>3.5190922816377741</v>
      </c>
      <c r="AF266" s="50">
        <v>3.4282991518326296</v>
      </c>
    </row>
    <row r="267" spans="1:32" hidden="1">
      <c r="A267" s="49" t="s">
        <v>601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6.1253345385254505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4.5043846234683524</v>
      </c>
      <c r="N267" s="49">
        <v>4.3932713464549975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3.9239650210561035</v>
      </c>
      <c r="T267" s="49">
        <v>3.8407737196970304</v>
      </c>
      <c r="U267" s="49">
        <v>3.7606760535428569</v>
      </c>
      <c r="V267" s="49">
        <v>3.6813777639547824</v>
      </c>
      <c r="W267" s="49">
        <v>3.5964667180257806</v>
      </c>
      <c r="X267" s="49">
        <v>3.5134565083822733</v>
      </c>
      <c r="Y267" s="49">
        <v>3.4332710706816822</v>
      </c>
      <c r="Z267" s="49">
        <v>3.3577314303650834</v>
      </c>
      <c r="AA267" s="49">
        <v>3.2609125966582075</v>
      </c>
      <c r="AB267" s="49">
        <v>3.1837659918293433</v>
      </c>
      <c r="AC267" s="49">
        <v>3.1084699284195185</v>
      </c>
      <c r="AD267" s="49">
        <v>3.0347417352345651</v>
      </c>
      <c r="AE267" s="49">
        <v>2.9623482768650007</v>
      </c>
      <c r="AF267" s="50">
        <v>2.8910948169526547</v>
      </c>
    </row>
    <row r="268" spans="1:32" hidden="1">
      <c r="A268" s="49" t="s">
        <v>602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5.9213368885464455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5.0303654061439795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4.3531667103640554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3.7187012025478614</v>
      </c>
      <c r="AD268" s="49">
        <v>3.6385510117588256</v>
      </c>
      <c r="AE268" s="49">
        <v>3.5601536581045803</v>
      </c>
      <c r="AF268" s="50">
        <v>3.4832651871020097</v>
      </c>
    </row>
    <row r="269" spans="1:32" hidden="1">
      <c r="A269" s="49" t="s">
        <v>603</v>
      </c>
      <c r="B269" s="49">
        <v>12.182292126415565</v>
      </c>
      <c r="C269" s="49">
        <v>11.505526099311082</v>
      </c>
      <c r="D269" s="49">
        <v>10.867380899726944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7.9515669710804335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4.0479238927630625</v>
      </c>
      <c r="AA269" s="49">
        <v>3.8672359961091827</v>
      </c>
      <c r="AB269" s="49">
        <v>3.7169358738318201</v>
      </c>
      <c r="AC269" s="49">
        <v>3.5680385625486846</v>
      </c>
      <c r="AD269" s="49">
        <v>3.4202596291871989</v>
      </c>
      <c r="AE269" s="49">
        <v>3.2733555436698971</v>
      </c>
      <c r="AF269" s="50">
        <v>3.1271155654758642</v>
      </c>
    </row>
    <row r="270" spans="1:32" hidden="1">
      <c r="A270" s="49" t="s">
        <v>604</v>
      </c>
      <c r="B270" s="49">
        <v>3.222316311037861</v>
      </c>
      <c r="C270" s="49">
        <v>3.1326581978741279</v>
      </c>
      <c r="D270" s="49">
        <v>3.0499348340661827</v>
      </c>
      <c r="E270" s="49">
        <v>2.9726359605496691</v>
      </c>
      <c r="F270" s="49">
        <v>2.8996844060977338</v>
      </c>
      <c r="G270" s="49">
        <v>2.8302858553369727</v>
      </c>
      <c r="H270" s="49">
        <v>2.7638383016540913</v>
      </c>
      <c r="I270" s="49">
        <v>2.6998748944897395</v>
      </c>
      <c r="J270" s="49">
        <v>2.6380264555135229</v>
      </c>
      <c r="K270" s="49">
        <v>2.5779960863316012</v>
      </c>
      <c r="L270" s="49">
        <v>2.5195414842331854</v>
      </c>
      <c r="M270" s="49">
        <v>2.467224864241353</v>
      </c>
      <c r="N270" s="49">
        <v>2.4247801405554599</v>
      </c>
      <c r="O270" s="49">
        <v>2.3836355227077046</v>
      </c>
      <c r="P270" s="49">
        <v>2.3438533548153124</v>
      </c>
      <c r="Q270" s="49">
        <v>2.305734452287588</v>
      </c>
      <c r="R270" s="49">
        <v>2.2683357550805736</v>
      </c>
      <c r="S270" s="49">
        <v>2.2318040353843642</v>
      </c>
      <c r="T270" s="49">
        <v>2.1977680771561854</v>
      </c>
      <c r="U270" s="49">
        <v>2.1636110515191893</v>
      </c>
      <c r="V270" s="49">
        <v>2.1295189267204626</v>
      </c>
      <c r="W270" s="49">
        <v>2.099172017141786</v>
      </c>
      <c r="X270" s="49">
        <v>2.0699636757115623</v>
      </c>
      <c r="Y270" s="49">
        <v>2.0413865148975527</v>
      </c>
      <c r="Z270" s="49">
        <v>2.0160532093521355</v>
      </c>
      <c r="AA270" s="49">
        <v>1.9675635880265132</v>
      </c>
      <c r="AB270" s="49">
        <v>1.9375529577416564</v>
      </c>
      <c r="AC270" s="49">
        <v>1.9084639894687985</v>
      </c>
      <c r="AD270" s="49">
        <v>1.8802229690146808</v>
      </c>
      <c r="AE270" s="49">
        <v>1.8527653642156421</v>
      </c>
      <c r="AF270" s="50">
        <v>1.8260343418070502</v>
      </c>
    </row>
    <row r="271" spans="1:32" hidden="1">
      <c r="A271" s="49" t="s">
        <v>605</v>
      </c>
      <c r="B271" s="49">
        <v>4.0250090223625321</v>
      </c>
      <c r="C271" s="49">
        <v>3.9139684953578451</v>
      </c>
      <c r="D271" s="49">
        <v>3.8117823272503655</v>
      </c>
      <c r="E271" s="49">
        <v>3.7165067979919835</v>
      </c>
      <c r="F271" s="49">
        <v>3.6267550654938812</v>
      </c>
      <c r="G271" s="49">
        <v>3.5415039960006407</v>
      </c>
      <c r="H271" s="49">
        <v>3.4599777326156249</v>
      </c>
      <c r="I271" s="49">
        <v>3.3815742011273962</v>
      </c>
      <c r="J271" s="49">
        <v>3.3058169061918905</v>
      </c>
      <c r="K271" s="49">
        <v>3.2323222753626553</v>
      </c>
      <c r="L271" s="49">
        <v>3.1607769147731548</v>
      </c>
      <c r="M271" s="49">
        <v>3.0950373377293801</v>
      </c>
      <c r="N271" s="49">
        <v>3.0419122080784895</v>
      </c>
      <c r="O271" s="49">
        <v>2.9904383426598837</v>
      </c>
      <c r="P271" s="49">
        <v>2.9406956878131232</v>
      </c>
      <c r="Q271" s="49">
        <v>2.8930692093355015</v>
      </c>
      <c r="R271" s="49">
        <v>2.8463528737303414</v>
      </c>
      <c r="S271" s="49">
        <v>2.8007345914784421</v>
      </c>
      <c r="T271" s="49">
        <v>2.7582979128724117</v>
      </c>
      <c r="U271" s="49">
        <v>2.7156958611306079</v>
      </c>
      <c r="V271" s="49">
        <v>2.6731664513176137</v>
      </c>
      <c r="W271" s="49">
        <v>2.6354295965794274</v>
      </c>
      <c r="X271" s="49">
        <v>2.5991323452316535</v>
      </c>
      <c r="Y271" s="49">
        <v>2.5636256450800179</v>
      </c>
      <c r="Z271" s="49">
        <v>2.5322493238020201</v>
      </c>
      <c r="AA271" s="49">
        <v>2.4712586719353156</v>
      </c>
      <c r="AB271" s="49">
        <v>2.4338752791101332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2.2950825035490188</v>
      </c>
    </row>
    <row r="272" spans="1:32" hidden="1">
      <c r="A272" s="49" t="s">
        <v>606</v>
      </c>
      <c r="B272" s="49">
        <v>5.2812644761110814</v>
      </c>
      <c r="C272" s="49">
        <v>5.1366945849412815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4.1629433449847735</v>
      </c>
      <c r="M272" s="49">
        <v>4.0762494483209473</v>
      </c>
      <c r="N272" s="49">
        <v>4.0064172171620775</v>
      </c>
      <c r="O272" s="49">
        <v>3.9387791979879361</v>
      </c>
      <c r="P272" s="49">
        <v>3.8734420281055733</v>
      </c>
      <c r="Q272" s="49">
        <v>3.8109201427436306</v>
      </c>
      <c r="R272" s="49">
        <v>3.7496005663275556</v>
      </c>
      <c r="S272" s="49">
        <v>3.6897345158000601</v>
      </c>
      <c r="T272" s="49">
        <v>3.6341070231148316</v>
      </c>
      <c r="U272" s="49">
        <v>3.5782436091810217</v>
      </c>
      <c r="V272" s="49">
        <v>3.5224628081426852</v>
      </c>
      <c r="W272" s="49">
        <v>3.4730788943454169</v>
      </c>
      <c r="X272" s="49">
        <v>3.4256153366753774</v>
      </c>
      <c r="Y272" s="49">
        <v>3.3792050709913228</v>
      </c>
      <c r="Z272" s="49">
        <v>3.3383140740465373</v>
      </c>
      <c r="AA272" s="49">
        <v>3.2578192518941664</v>
      </c>
      <c r="AB272" s="49">
        <v>3.2088851564985101</v>
      </c>
      <c r="AC272" s="49">
        <v>3.1615022406158326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607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4.2521367390507905</v>
      </c>
      <c r="L273" s="49">
        <v>4.1652883375695691</v>
      </c>
      <c r="M273" s="49">
        <v>4.0566642750149526</v>
      </c>
      <c r="N273" s="49">
        <v>3.9613621187971084</v>
      </c>
      <c r="O273" s="49">
        <v>3.8747896061973686</v>
      </c>
      <c r="P273" s="49">
        <v>3.7950425857211707</v>
      </c>
      <c r="Q273" s="49">
        <v>3.7209461878670647</v>
      </c>
      <c r="R273" s="49">
        <v>3.6521172441380263</v>
      </c>
      <c r="S273" s="49">
        <v>3.5866200584487009</v>
      </c>
      <c r="T273" s="49">
        <v>3.5246130855604858</v>
      </c>
      <c r="U273" s="49">
        <v>3.4663509001739192</v>
      </c>
      <c r="V273" s="49">
        <v>3.4093519214415737</v>
      </c>
      <c r="W273" s="49">
        <v>3.3454651058921314</v>
      </c>
      <c r="X273" s="49">
        <v>3.2842468922323396</v>
      </c>
      <c r="Y273" s="49">
        <v>3.2266696983968477</v>
      </c>
      <c r="Z273" s="49">
        <v>3.1746559498751217</v>
      </c>
      <c r="AA273" s="49">
        <v>3.1006330215177149</v>
      </c>
      <c r="AB273" s="49">
        <v>3.0481496681466247</v>
      </c>
      <c r="AC273" s="49">
        <v>2.9982326172715292</v>
      </c>
      <c r="AD273" s="49">
        <v>2.9505742470522187</v>
      </c>
      <c r="AE273" s="49">
        <v>2.9049214510732813</v>
      </c>
      <c r="AF273" s="50">
        <v>2.8610634561346462</v>
      </c>
    </row>
    <row r="274" spans="1:32" hidden="1">
      <c r="A274" s="49" t="s">
        <v>608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5.1742394465072605</v>
      </c>
      <c r="N274" s="49">
        <v>5.0516126819527685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4.2692234758811125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609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5.2918477133994815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3.9575947879540143</v>
      </c>
      <c r="P275" s="49">
        <v>3.8695555389280631</v>
      </c>
      <c r="Q275" s="49">
        <v>3.7844714781698587</v>
      </c>
      <c r="R275" s="49">
        <v>3.7014604455534728</v>
      </c>
      <c r="S275" s="49">
        <v>3.6223817384853643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3.2562272549483455</v>
      </c>
      <c r="Y275" s="49">
        <v>3.1874228476132571</v>
      </c>
      <c r="Z275" s="49">
        <v>3.1275214631548716</v>
      </c>
      <c r="AA275" s="49">
        <v>3.0299938712187595</v>
      </c>
      <c r="AB275" s="49">
        <v>2.9636184055211636</v>
      </c>
      <c r="AC275" s="49">
        <v>2.8997259455149424</v>
      </c>
      <c r="AD275" s="49">
        <v>2.8380667106734272</v>
      </c>
      <c r="AE275" s="49">
        <v>2.7784294324766856</v>
      </c>
      <c r="AF275" s="50">
        <v>2.7206338269422563</v>
      </c>
    </row>
    <row r="276" spans="1:32" hidden="1">
      <c r="A276" s="49" t="s">
        <v>610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3.2263758425255373</v>
      </c>
      <c r="L276" s="49">
        <v>3.0326385598269265</v>
      </c>
      <c r="M276" s="49">
        <v>2.9611755830024649</v>
      </c>
      <c r="N276" s="49">
        <v>2.8983722043129196</v>
      </c>
      <c r="O276" s="49">
        <v>2.8364604941821643</v>
      </c>
      <c r="P276" s="49">
        <v>2.7755052664238118</v>
      </c>
      <c r="Q276" s="49">
        <v>2.7157894644850895</v>
      </c>
      <c r="R276" s="49">
        <v>2.6564584492466228</v>
      </c>
      <c r="S276" s="49">
        <v>2.5976516583551588</v>
      </c>
      <c r="T276" s="49">
        <v>2.5408699282869636</v>
      </c>
      <c r="U276" s="49">
        <v>2.4837184003031676</v>
      </c>
      <c r="V276" s="49">
        <v>2.4263694936946876</v>
      </c>
      <c r="W276" s="49">
        <v>2.373542134089826</v>
      </c>
      <c r="X276" s="49">
        <v>2.3213208360802233</v>
      </c>
      <c r="Y276" s="49">
        <v>2.2692369547679019</v>
      </c>
      <c r="Z276" s="49">
        <v>2.2196985480470675</v>
      </c>
      <c r="AA276" s="49">
        <v>2.1483471666605674</v>
      </c>
      <c r="AB276" s="49">
        <v>2.0935886735011766</v>
      </c>
      <c r="AC276" s="49">
        <v>2.0392265466038997</v>
      </c>
      <c r="AD276" s="49">
        <v>1.9851903262636068</v>
      </c>
      <c r="AE276" s="49">
        <v>1.9314175733091585</v>
      </c>
      <c r="AF276" s="50">
        <v>1.8778525344808505</v>
      </c>
    </row>
    <row r="277" spans="1:32" hidden="1">
      <c r="A277" s="49" t="s">
        <v>611</v>
      </c>
      <c r="B277" s="49">
        <v>6.0311744089444135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4.1568773671055235</v>
      </c>
      <c r="K277" s="49">
        <v>3.9329562649539165</v>
      </c>
      <c r="L277" s="49">
        <v>3.7092664481704691</v>
      </c>
      <c r="M277" s="49">
        <v>3.6236331426495827</v>
      </c>
      <c r="N277" s="49">
        <v>3.5491647370150714</v>
      </c>
      <c r="O277" s="49">
        <v>3.4757951529178754</v>
      </c>
      <c r="P277" s="49">
        <v>3.4036068314313814</v>
      </c>
      <c r="Q277" s="49">
        <v>3.3329642696677704</v>
      </c>
      <c r="R277" s="49">
        <v>3.2627600911185226</v>
      </c>
      <c r="S277" s="49">
        <v>3.1931735733086111</v>
      </c>
      <c r="T277" s="49">
        <v>3.1261434339697889</v>
      </c>
      <c r="U277" s="49">
        <v>3.0585719585019966</v>
      </c>
      <c r="V277" s="49">
        <v>2.9906816739811815</v>
      </c>
      <c r="W277" s="49">
        <v>2.9286845443987737</v>
      </c>
      <c r="X277" s="49">
        <v>2.8673875158850852</v>
      </c>
      <c r="Y277" s="49">
        <v>2.8061812836705879</v>
      </c>
      <c r="Z277" s="49">
        <v>2.7481666695529334</v>
      </c>
      <c r="AA277" s="49">
        <v>2.6619420022152025</v>
      </c>
      <c r="AB277" s="49">
        <v>2.5970173879977079</v>
      </c>
      <c r="AC277" s="49">
        <v>2.5325036361531383</v>
      </c>
      <c r="AD277" s="49">
        <v>2.468304661375849</v>
      </c>
      <c r="AE277" s="49">
        <v>2.4043345861874763</v>
      </c>
      <c r="AF277" s="50">
        <v>2.340515997629959</v>
      </c>
    </row>
    <row r="278" spans="1:32" hidden="1">
      <c r="A278" s="49" t="s">
        <v>612</v>
      </c>
      <c r="B278" s="49">
        <v>7.5765052533298434</v>
      </c>
      <c r="C278" s="49">
        <v>7.2722956076200855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5.3201363084195865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4.3941277575273405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3.9634053057139536</v>
      </c>
      <c r="V278" s="49">
        <v>3.878514374986378</v>
      </c>
      <c r="W278" s="49">
        <v>3.8021147408192171</v>
      </c>
      <c r="X278" s="49">
        <v>3.7265008602462233</v>
      </c>
      <c r="Y278" s="49">
        <v>3.6508387166499556</v>
      </c>
      <c r="Z278" s="49">
        <v>3.5792977422776913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613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3.9220832019421827</v>
      </c>
      <c r="T279" s="49">
        <v>3.8367330585451738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3.0844355324607506</v>
      </c>
      <c r="AD279" s="49">
        <v>3.0081611236222763</v>
      </c>
      <c r="AE279" s="49">
        <v>2.9331528006569303</v>
      </c>
      <c r="AF279" s="50">
        <v>2.8592213037026939</v>
      </c>
    </row>
    <row r="280" spans="1:32" hidden="1">
      <c r="A280" s="49" t="s">
        <v>614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7.3084213333519354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5.3380345333729196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4.7831748857387435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4.2081989510898845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3.8281753270277603</v>
      </c>
      <c r="AD280" s="49">
        <v>3.7429430585168042</v>
      </c>
      <c r="AE280" s="49">
        <v>3.6595126444749644</v>
      </c>
      <c r="AF280" s="50">
        <v>3.5776388105532453</v>
      </c>
    </row>
    <row r="281" spans="1:32" hidden="1">
      <c r="A281" s="49" t="s">
        <v>615</v>
      </c>
      <c r="B281" s="49">
        <v>12.36888415405433</v>
      </c>
      <c r="C281" s="49">
        <v>11.680589259094583</v>
      </c>
      <c r="D281" s="49">
        <v>11.03115074231661</v>
      </c>
      <c r="E281" s="49">
        <v>10.408400091631375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6.3579922461657254</v>
      </c>
      <c r="M281" s="49">
        <v>6.1737999219375244</v>
      </c>
      <c r="N281" s="49">
        <v>5.9964060786305442</v>
      </c>
      <c r="O281" s="49">
        <v>5.8234949616539415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3.9085061344934378</v>
      </c>
      <c r="AB281" s="49">
        <v>3.7564556489245571</v>
      </c>
      <c r="AC281" s="49">
        <v>3.605864255714192</v>
      </c>
      <c r="AD281" s="49">
        <v>3.4564474116265864</v>
      </c>
      <c r="AE281" s="49">
        <v>3.307961782746208</v>
      </c>
      <c r="AF281" s="50">
        <v>3.1601970837022844</v>
      </c>
    </row>
    <row r="282" spans="1:32" hidden="1">
      <c r="A282" s="49" t="s">
        <v>616</v>
      </c>
      <c r="B282" s="49">
        <v>19.772362559130919</v>
      </c>
      <c r="C282" s="49">
        <v>19.149104186747842</v>
      </c>
      <c r="D282" s="49">
        <v>18.617393599527343</v>
      </c>
      <c r="E282" s="49">
        <v>18.151077139105411</v>
      </c>
      <c r="F282" s="49">
        <v>17.733665795383921</v>
      </c>
      <c r="G282" s="49">
        <v>17.354118477089294</v>
      </c>
      <c r="H282" s="49">
        <v>17.004692533643535</v>
      </c>
      <c r="I282" s="49">
        <v>16.679755906794711</v>
      </c>
      <c r="J282" s="49">
        <v>16.375088013775315</v>
      </c>
      <c r="K282" s="49">
        <v>16.087446905348941</v>
      </c>
      <c r="L282" s="49">
        <v>15.814289885548527</v>
      </c>
      <c r="M282" s="49">
        <v>15.390024548101898</v>
      </c>
      <c r="N282" s="49">
        <v>15.021404433918882</v>
      </c>
      <c r="O282" s="49">
        <v>14.68913994109049</v>
      </c>
      <c r="P282" s="49">
        <v>14.385235576241026</v>
      </c>
      <c r="Q282" s="49">
        <v>14.10475985614594</v>
      </c>
      <c r="R282" s="49">
        <v>13.846107566197135</v>
      </c>
      <c r="S282" s="49">
        <v>13.601150390736372</v>
      </c>
      <c r="T282" s="49">
        <v>13.370558583523675</v>
      </c>
      <c r="U282" s="49">
        <v>13.155406161625624</v>
      </c>
      <c r="V282" s="49">
        <v>12.945270986614235</v>
      </c>
      <c r="W282" s="49">
        <v>12.705883661567878</v>
      </c>
      <c r="X282" s="49">
        <v>12.477432442540493</v>
      </c>
      <c r="Y282" s="49">
        <v>12.264009034055384</v>
      </c>
      <c r="Z282" s="49">
        <v>12.073698291910812</v>
      </c>
      <c r="AA282" s="49">
        <v>11.790629015496691</v>
      </c>
      <c r="AB282" s="49">
        <v>11.597820240089378</v>
      </c>
      <c r="AC282" s="49">
        <v>11.415543044328022</v>
      </c>
      <c r="AD282" s="49">
        <v>11.242509393888355</v>
      </c>
      <c r="AE282" s="49">
        <v>11.07766007643362</v>
      </c>
      <c r="AF282" s="50">
        <v>10.92011355265522</v>
      </c>
    </row>
    <row r="283" spans="1:32" hidden="1">
      <c r="A283" s="49" t="s">
        <v>617</v>
      </c>
      <c r="B283" s="49">
        <v>25.36747932206352</v>
      </c>
      <c r="C283" s="49">
        <v>24.57092185808909</v>
      </c>
      <c r="D283" s="49">
        <v>23.894716745526956</v>
      </c>
      <c r="E283" s="49">
        <v>23.304449348805321</v>
      </c>
      <c r="F283" s="49">
        <v>22.778421376218052</v>
      </c>
      <c r="G283" s="49">
        <v>22.302102616486362</v>
      </c>
      <c r="H283" s="49">
        <v>21.865302711167789</v>
      </c>
      <c r="I283" s="49">
        <v>21.460608213875908</v>
      </c>
      <c r="J283" s="49">
        <v>21.0824627089317</v>
      </c>
      <c r="K283" s="49">
        <v>20.726597286815856</v>
      </c>
      <c r="L283" s="49">
        <v>20.389662939831059</v>
      </c>
      <c r="M283" s="49">
        <v>19.839422824312607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18.179408044287026</v>
      </c>
      <c r="R283" s="49">
        <v>17.846649446587694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16.383053444244606</v>
      </c>
      <c r="X283" s="49">
        <v>16.089564990536278</v>
      </c>
      <c r="Y283" s="49">
        <v>15.815783946762927</v>
      </c>
      <c r="Z283" s="49">
        <v>15.572349924694214</v>
      </c>
      <c r="AA283" s="49">
        <v>15.206810338999608</v>
      </c>
      <c r="AB283" s="49">
        <v>14.959966955618563</v>
      </c>
      <c r="AC283" s="49">
        <v>14.726922434518491</v>
      </c>
      <c r="AD283" s="49">
        <v>14.505983763385142</v>
      </c>
      <c r="AE283" s="49">
        <v>14.295758831817222</v>
      </c>
      <c r="AF283" s="50">
        <v>14.095089165636274</v>
      </c>
    </row>
    <row r="284" spans="1:32" hidden="1">
      <c r="A284" s="49" t="s">
        <v>618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3.9560459611523404</v>
      </c>
      <c r="H284" s="49">
        <v>3.816922839494457</v>
      </c>
      <c r="I284" s="49">
        <v>3.684930531594734</v>
      </c>
      <c r="J284" s="49">
        <v>3.5588472343230393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3.1601720529833344</v>
      </c>
      <c r="O284" s="49">
        <v>3.0868848015848647</v>
      </c>
      <c r="P284" s="49">
        <v>3.0173282111094362</v>
      </c>
      <c r="Q284" s="49">
        <v>2.9502598366142001</v>
      </c>
      <c r="R284" s="49">
        <v>2.8849184170865643</v>
      </c>
      <c r="S284" s="49">
        <v>2.8229112540509305</v>
      </c>
      <c r="T284" s="49">
        <v>2.7630836403877677</v>
      </c>
      <c r="U284" s="49">
        <v>2.7056347772791263</v>
      </c>
      <c r="V284" s="49">
        <v>2.6496193398661916</v>
      </c>
      <c r="W284" s="49">
        <v>2.5929982705056576</v>
      </c>
      <c r="X284" s="49">
        <v>2.5372212084933907</v>
      </c>
      <c r="Y284" s="49">
        <v>2.4837306034816136</v>
      </c>
      <c r="Z284" s="49">
        <v>2.4378753881901938</v>
      </c>
      <c r="AA284" s="49">
        <v>2.3594529580953703</v>
      </c>
      <c r="AB284" s="49">
        <v>2.3078915772391904</v>
      </c>
      <c r="AC284" s="49">
        <v>2.2584210287843192</v>
      </c>
      <c r="AD284" s="49">
        <v>2.2108263762109788</v>
      </c>
      <c r="AE284" s="49">
        <v>2.164925925994178</v>
      </c>
      <c r="AF284" s="50">
        <v>2.1205647274052124</v>
      </c>
    </row>
    <row r="285" spans="1:32" hidden="1">
      <c r="A285" s="49" t="s">
        <v>619</v>
      </c>
      <c r="B285" s="49">
        <v>22.087379402849663</v>
      </c>
      <c r="C285" s="49">
        <v>21.233706965794887</v>
      </c>
      <c r="D285" s="49">
        <v>20.463127730204494</v>
      </c>
      <c r="E285" s="49">
        <v>19.750218387640061</v>
      </c>
      <c r="F285" s="49">
        <v>19.078795683288661</v>
      </c>
      <c r="G285" s="49">
        <v>18.437882010116102</v>
      </c>
      <c r="H285" s="49">
        <v>17.819646179394645</v>
      </c>
      <c r="I285" s="49">
        <v>17.218263594901668</v>
      </c>
      <c r="J285" s="49">
        <v>16.629243955786237</v>
      </c>
      <c r="K285" s="49">
        <v>16.04901377670533</v>
      </c>
      <c r="L285" s="49">
        <v>15.474645775512485</v>
      </c>
      <c r="M285" s="49">
        <v>15.07777817299818</v>
      </c>
      <c r="N285" s="49">
        <v>14.727351813239762</v>
      </c>
      <c r="O285" s="49">
        <v>14.406715402836117</v>
      </c>
      <c r="P285" s="49">
        <v>14.10903860596521</v>
      </c>
      <c r="Q285" s="49">
        <v>13.830137136184369</v>
      </c>
      <c r="R285" s="49">
        <v>13.568737472539679</v>
      </c>
      <c r="S285" s="49">
        <v>13.317745880780208</v>
      </c>
      <c r="T285" s="49">
        <v>13.077849420786745</v>
      </c>
      <c r="U285" s="49">
        <v>12.850099101312361</v>
      </c>
      <c r="V285" s="49">
        <v>12.625256894557948</v>
      </c>
      <c r="W285" s="49">
        <v>12.376991989109847</v>
      </c>
      <c r="X285" s="49">
        <v>12.136254422407694</v>
      </c>
      <c r="Y285" s="49">
        <v>11.906762380565791</v>
      </c>
      <c r="Z285" s="49">
        <v>11.695851218989214</v>
      </c>
      <c r="AA285" s="49">
        <v>11.399021918042607</v>
      </c>
      <c r="AB285" s="49">
        <v>11.181312230476422</v>
      </c>
      <c r="AC285" s="49">
        <v>10.970890816295821</v>
      </c>
      <c r="AD285" s="49">
        <v>10.766606987869295</v>
      </c>
      <c r="AE285" s="49">
        <v>10.567507671692153</v>
      </c>
      <c r="AF285" s="50">
        <v>10.372792650125838</v>
      </c>
    </row>
    <row r="286" spans="1:32" hidden="1">
      <c r="A286" s="49" t="s">
        <v>620</v>
      </c>
      <c r="B286" s="49">
        <v>27.083181646722682</v>
      </c>
      <c r="C286" s="49">
        <v>26.060067831575953</v>
      </c>
      <c r="D286" s="49">
        <v>25.145243782970557</v>
      </c>
      <c r="E286" s="49">
        <v>24.306168177495113</v>
      </c>
      <c r="F286" s="49">
        <v>23.522172826703418</v>
      </c>
      <c r="G286" s="49">
        <v>22.779280827091686</v>
      </c>
      <c r="H286" s="49">
        <v>22.067562335026647</v>
      </c>
      <c r="I286" s="49">
        <v>21.379671459216354</v>
      </c>
      <c r="J286" s="49">
        <v>20.709983740164528</v>
      </c>
      <c r="K286" s="49">
        <v>20.054060973775197</v>
      </c>
      <c r="L286" s="49">
        <v>19.408304728393801</v>
      </c>
      <c r="M286" s="49">
        <v>18.91469422160441</v>
      </c>
      <c r="N286" s="49">
        <v>18.481665597592666</v>
      </c>
      <c r="O286" s="49">
        <v>18.08752004544537</v>
      </c>
      <c r="P286" s="49">
        <v>17.723365039953151</v>
      </c>
      <c r="Q286" s="49">
        <v>17.383756666684608</v>
      </c>
      <c r="R286" s="49">
        <v>17.067049400612888</v>
      </c>
      <c r="S286" s="49">
        <v>16.763990166775152</v>
      </c>
      <c r="T286" s="49">
        <v>16.475488329592803</v>
      </c>
      <c r="U286" s="49">
        <v>16.202930271852253</v>
      </c>
      <c r="V286" s="49">
        <v>15.934247448154245</v>
      </c>
      <c r="W286" s="49">
        <v>15.632754416993087</v>
      </c>
      <c r="X286" s="49">
        <v>15.341518631744488</v>
      </c>
      <c r="Y286" s="49">
        <v>15.065441385046801</v>
      </c>
      <c r="Z286" s="49">
        <v>14.814176003231333</v>
      </c>
      <c r="AA286" s="49">
        <v>14.450763573800815</v>
      </c>
      <c r="AB286" s="49">
        <v>14.191552448149992</v>
      </c>
      <c r="AC286" s="49">
        <v>13.942446734443605</v>
      </c>
      <c r="AD286" s="49">
        <v>13.701974658217422</v>
      </c>
      <c r="AE286" s="49">
        <v>13.468922712618964</v>
      </c>
      <c r="AF286" s="50">
        <v>13.242277473533063</v>
      </c>
    </row>
    <row r="287" spans="1:32" hidden="1">
      <c r="A287" s="49" t="s">
        <v>621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3.7540710652094926</v>
      </c>
      <c r="U287" s="49">
        <v>3.6390315644129796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2.9459338483651454</v>
      </c>
      <c r="AB287" s="49">
        <v>2.83468655767747</v>
      </c>
      <c r="AC287" s="49">
        <v>2.7248898463318243</v>
      </c>
      <c r="AD287" s="49">
        <v>2.6163321547271829</v>
      </c>
      <c r="AE287" s="49">
        <v>2.5088340456566263</v>
      </c>
      <c r="AF287" s="50">
        <v>2.4022418900749312</v>
      </c>
    </row>
    <row r="288" spans="1:32" hidden="1">
      <c r="A288" s="49" t="s">
        <v>622</v>
      </c>
      <c r="B288" s="49">
        <v>12.714246939074172</v>
      </c>
      <c r="C288" s="49">
        <v>12.310233698905353</v>
      </c>
      <c r="D288" s="49">
        <v>11.961785232157238</v>
      </c>
      <c r="E288" s="49">
        <v>11.653005945248665</v>
      </c>
      <c r="F288" s="49">
        <v>11.373872439878305</v>
      </c>
      <c r="G288" s="49">
        <v>11.11767165770428</v>
      </c>
      <c r="H288" s="49">
        <v>10.879694905956539</v>
      </c>
      <c r="I288" s="49">
        <v>10.656516110025878</v>
      </c>
      <c r="J288" s="49">
        <v>10.445567001706866</v>
      </c>
      <c r="K288" s="49">
        <v>10.244874093201464</v>
      </c>
      <c r="L288" s="49">
        <v>10.052888896648323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7.4891739822170305</v>
      </c>
      <c r="AB288" s="49">
        <v>7.3645373499286428</v>
      </c>
      <c r="AC288" s="49">
        <v>7.2463423367540525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623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15.430272494120599</v>
      </c>
      <c r="G289" s="49">
        <v>15.093910746560724</v>
      </c>
      <c r="H289" s="49">
        <v>14.783169711554851</v>
      </c>
      <c r="I289" s="49">
        <v>14.493233507245881</v>
      </c>
      <c r="J289" s="49">
        <v>14.220492205351933</v>
      </c>
      <c r="K289" s="49">
        <v>13.962172021512666</v>
      </c>
      <c r="L289" s="49">
        <v>13.716096611967966</v>
      </c>
      <c r="M289" s="49">
        <v>13.350009206745113</v>
      </c>
      <c r="N289" s="49">
        <v>13.031377432533134</v>
      </c>
      <c r="O289" s="49">
        <v>12.74376624782151</v>
      </c>
      <c r="P289" s="49">
        <v>12.480362962725467</v>
      </c>
      <c r="Q289" s="49">
        <v>12.236965372091028</v>
      </c>
      <c r="R289" s="49">
        <v>12.012205193706411</v>
      </c>
      <c r="S289" s="49">
        <v>11.79915661717563</v>
      </c>
      <c r="T289" s="49">
        <v>11.598390036773942</v>
      </c>
      <c r="U289" s="49">
        <v>11.410819857156591</v>
      </c>
      <c r="V289" s="49">
        <v>11.22756601857121</v>
      </c>
      <c r="W289" s="49">
        <v>11.019441073529077</v>
      </c>
      <c r="X289" s="49">
        <v>10.820671866064753</v>
      </c>
      <c r="Y289" s="49">
        <v>10.6347430872306</v>
      </c>
      <c r="Z289" s="49">
        <v>10.468540846728382</v>
      </c>
      <c r="AA289" s="49">
        <v>10.223355443738082</v>
      </c>
      <c r="AB289" s="49">
        <v>10.055097902958256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624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5.7642312851130075</v>
      </c>
      <c r="G290" s="49">
        <v>5.557598823309557</v>
      </c>
      <c r="H290" s="49">
        <v>5.3636757879061046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4.3440875553179135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3.8871775201133065</v>
      </c>
      <c r="U290" s="49">
        <v>3.8063397300491157</v>
      </c>
      <c r="V290" s="49">
        <v>3.7275575693793304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3.2461330957535837</v>
      </c>
      <c r="AC290" s="49">
        <v>3.1766810079728209</v>
      </c>
      <c r="AD290" s="49">
        <v>3.109932038759859</v>
      </c>
      <c r="AE290" s="49">
        <v>3.0456231607667226</v>
      </c>
      <c r="AF290" s="50">
        <v>2.9835300932871331</v>
      </c>
    </row>
    <row r="291" spans="1:32" hidden="1">
      <c r="A291" s="49" t="s">
        <v>625</v>
      </c>
      <c r="B291" s="49">
        <v>15.649806472096214</v>
      </c>
      <c r="C291" s="49">
        <v>15.013901469200196</v>
      </c>
      <c r="D291" s="49">
        <v>14.429538421124237</v>
      </c>
      <c r="E291" s="49">
        <v>13.880593331400139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11.875469978283515</v>
      </c>
      <c r="J291" s="49">
        <v>11.398868022691314</v>
      </c>
      <c r="K291" s="49">
        <v>10.926473517906556</v>
      </c>
      <c r="L291" s="49">
        <v>10.456385108739427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626</v>
      </c>
      <c r="B292" s="49">
        <v>19.9604711346798</v>
      </c>
      <c r="C292" s="49">
        <v>19.174911523513568</v>
      </c>
      <c r="D292" s="49">
        <v>18.460555301505593</v>
      </c>
      <c r="E292" s="49">
        <v>17.795313544922827</v>
      </c>
      <c r="F292" s="49">
        <v>17.165103554625063</v>
      </c>
      <c r="G292" s="49">
        <v>16.560352303959757</v>
      </c>
      <c r="H292" s="49">
        <v>15.974211430526287</v>
      </c>
      <c r="I292" s="49">
        <v>15.401568968547213</v>
      </c>
      <c r="J292" s="49">
        <v>14.838466252792569</v>
      </c>
      <c r="K292" s="49">
        <v>14.281735655856462</v>
      </c>
      <c r="L292" s="49">
        <v>13.728765599926842</v>
      </c>
      <c r="M292" s="49">
        <v>13.374653817904742</v>
      </c>
      <c r="N292" s="49">
        <v>13.060294894034033</v>
      </c>
      <c r="O292" s="49">
        <v>12.771398613814572</v>
      </c>
      <c r="P292" s="49">
        <v>12.502095570290223</v>
      </c>
      <c r="Q292" s="49">
        <v>12.248786606754809</v>
      </c>
      <c r="R292" s="49">
        <v>12.01036585548475</v>
      </c>
      <c r="S292" s="49">
        <v>11.78075245627668</v>
      </c>
      <c r="T292" s="49">
        <v>11.560522910871805</v>
      </c>
      <c r="U292" s="49">
        <v>11.350563564479872</v>
      </c>
      <c r="V292" s="49">
        <v>11.142971552952396</v>
      </c>
      <c r="W292" s="49">
        <v>10.915561621797881</v>
      </c>
      <c r="X292" s="49">
        <v>10.694639500372766</v>
      </c>
      <c r="Y292" s="49">
        <v>10.483386378178562</v>
      </c>
      <c r="Z292" s="49">
        <v>10.288074361154404</v>
      </c>
      <c r="AA292" s="49">
        <v>10.019443171026204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627</v>
      </c>
      <c r="B293" s="49">
        <v>12.491049813104564</v>
      </c>
      <c r="C293" s="49">
        <v>11.797452326790253</v>
      </c>
      <c r="D293" s="49">
        <v>11.147211375619575</v>
      </c>
      <c r="E293" s="49">
        <v>10.527061961245238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6.5535062357225895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5.5054030764493636</v>
      </c>
      <c r="S293" s="49">
        <v>5.343638204764817</v>
      </c>
      <c r="T293" s="49">
        <v>5.1843718087036796</v>
      </c>
      <c r="U293" s="49">
        <v>5.0278855559242945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4.0836006047599245</v>
      </c>
      <c r="AB293" s="49">
        <v>3.9323136477487131</v>
      </c>
      <c r="AC293" s="49">
        <v>3.7831024534453848</v>
      </c>
      <c r="AD293" s="49">
        <v>3.6356599813616945</v>
      </c>
      <c r="AE293" s="49">
        <v>3.4897256976177538</v>
      </c>
      <c r="AF293" s="50">
        <v>3.3450764271375908</v>
      </c>
    </row>
    <row r="294" spans="1:32" hidden="1">
      <c r="A294" s="49" t="s">
        <v>628</v>
      </c>
      <c r="B294" s="49">
        <v>21.737527195029784</v>
      </c>
      <c r="C294" s="49">
        <v>21.054133198628655</v>
      </c>
      <c r="D294" s="49">
        <v>20.472711296324551</v>
      </c>
      <c r="E294" s="49">
        <v>19.964069438191416</v>
      </c>
      <c r="F294" s="49">
        <v>19.509800208194616</v>
      </c>
      <c r="G294" s="49">
        <v>19.097575486620038</v>
      </c>
      <c r="H294" s="49">
        <v>18.718747855406281</v>
      </c>
      <c r="I294" s="49">
        <v>18.367025054660896</v>
      </c>
      <c r="J294" s="49">
        <v>18.037689806750073</v>
      </c>
      <c r="K294" s="49">
        <v>17.727116776436226</v>
      </c>
      <c r="L294" s="49">
        <v>17.432460781179248</v>
      </c>
      <c r="M294" s="49">
        <v>16.963392055727052</v>
      </c>
      <c r="N294" s="49">
        <v>16.556256905342948</v>
      </c>
      <c r="O294" s="49">
        <v>16.189574345253163</v>
      </c>
      <c r="P294" s="49">
        <v>15.854440857575144</v>
      </c>
      <c r="Q294" s="49">
        <v>15.54536509294784</v>
      </c>
      <c r="R294" s="49">
        <v>15.260559930137291</v>
      </c>
      <c r="S294" s="49">
        <v>14.990973905781535</v>
      </c>
      <c r="T294" s="49">
        <v>14.737353912908546</v>
      </c>
      <c r="U294" s="49">
        <v>14.500896478783506</v>
      </c>
      <c r="V294" s="49">
        <v>14.269995638067574</v>
      </c>
      <c r="W294" s="49">
        <v>14.006470271207206</v>
      </c>
      <c r="X294" s="49">
        <v>13.755092844397401</v>
      </c>
      <c r="Y294" s="49">
        <v>13.520419657523902</v>
      </c>
      <c r="Z294" s="49">
        <v>13.311453228777683</v>
      </c>
      <c r="AA294" s="49">
        <v>12.999166671174825</v>
      </c>
      <c r="AB294" s="49">
        <v>12.787359571372216</v>
      </c>
      <c r="AC294" s="49">
        <v>12.587249630241056</v>
      </c>
      <c r="AD294" s="49">
        <v>12.397402500310113</v>
      </c>
      <c r="AE294" s="49">
        <v>12.21663870720325</v>
      </c>
      <c r="AF294" s="50">
        <v>12.043976676635252</v>
      </c>
    </row>
    <row r="295" spans="1:32" hidden="1">
      <c r="A295" s="49" t="s">
        <v>629</v>
      </c>
      <c r="B295" s="49">
        <v>29.385950265118293</v>
      </c>
      <c r="C295" s="49">
        <v>28.464355860038978</v>
      </c>
      <c r="D295" s="49">
        <v>27.683688167428116</v>
      </c>
      <c r="E295" s="49">
        <v>27.003697934747162</v>
      </c>
      <c r="F295" s="49">
        <v>26.399010885802078</v>
      </c>
      <c r="G295" s="49">
        <v>25.852637460015575</v>
      </c>
      <c r="H295" s="49">
        <v>25.352664473628302</v>
      </c>
      <c r="I295" s="49">
        <v>24.890426899050176</v>
      </c>
      <c r="J295" s="49">
        <v>24.459431875118366</v>
      </c>
      <c r="K295" s="49">
        <v>24.054692547038677</v>
      </c>
      <c r="L295" s="49">
        <v>23.67229809855203</v>
      </c>
      <c r="M295" s="49">
        <v>23.031675525490076</v>
      </c>
      <c r="N295" s="49">
        <v>22.476716776144357</v>
      </c>
      <c r="O295" s="49">
        <v>21.977680361733643</v>
      </c>
      <c r="P295" s="49">
        <v>21.522239695942314</v>
      </c>
      <c r="Q295" s="49">
        <v>21.102792699983901</v>
      </c>
      <c r="R295" s="49">
        <v>20.716866192940376</v>
      </c>
      <c r="S295" s="49">
        <v>20.351928662232048</v>
      </c>
      <c r="T295" s="49">
        <v>20.009015506550568</v>
      </c>
      <c r="U295" s="49">
        <v>19.689784669801746</v>
      </c>
      <c r="V295" s="49">
        <v>19.378167568297716</v>
      </c>
      <c r="W295" s="49">
        <v>19.021337309743899</v>
      </c>
      <c r="X295" s="49">
        <v>18.681248832432392</v>
      </c>
      <c r="Y295" s="49">
        <v>18.364212293854855</v>
      </c>
      <c r="Z295" s="49">
        <v>18.082694391040206</v>
      </c>
      <c r="AA295" s="49">
        <v>17.658039439420506</v>
      </c>
      <c r="AB295" s="49">
        <v>17.372439050454052</v>
      </c>
      <c r="AC295" s="49">
        <v>17.102962564811087</v>
      </c>
      <c r="AD295" s="49">
        <v>16.847625080859743</v>
      </c>
      <c r="AE295" s="49">
        <v>16.604794549857054</v>
      </c>
      <c r="AF295" s="50">
        <v>16.37311289679732</v>
      </c>
    </row>
    <row r="296" spans="1:32" hidden="1">
      <c r="A296" s="49" t="s">
        <v>630</v>
      </c>
      <c r="B296" s="49">
        <v>23.433493177043164</v>
      </c>
      <c r="C296" s="49">
        <v>22.552834333733514</v>
      </c>
      <c r="D296" s="49">
        <v>21.764338269331056</v>
      </c>
      <c r="E296" s="49">
        <v>21.039770587391917</v>
      </c>
      <c r="F296" s="49">
        <v>20.361140506281796</v>
      </c>
      <c r="G296" s="49">
        <v>19.716224083342198</v>
      </c>
      <c r="H296" s="49">
        <v>19.096278841086455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16.755091695420347</v>
      </c>
      <c r="M296" s="49">
        <v>16.328314391158756</v>
      </c>
      <c r="N296" s="49">
        <v>15.953294204752972</v>
      </c>
      <c r="O296" s="49">
        <v>15.611462201480116</v>
      </c>
      <c r="P296" s="49">
        <v>15.295203125665026</v>
      </c>
      <c r="Q296" s="49">
        <v>14.999852427780226</v>
      </c>
      <c r="R296" s="49">
        <v>14.72399268233856</v>
      </c>
      <c r="S296" s="49">
        <v>14.459710252467465</v>
      </c>
      <c r="T296" s="49">
        <v>14.207773878905432</v>
      </c>
      <c r="U296" s="49">
        <v>13.969358714529015</v>
      </c>
      <c r="V296" s="49">
        <v>13.734154582772083</v>
      </c>
      <c r="W296" s="49">
        <v>13.472083887127978</v>
      </c>
      <c r="X296" s="49">
        <v>13.218436104669212</v>
      </c>
      <c r="Y296" s="49">
        <v>12.977362333063942</v>
      </c>
      <c r="Z296" s="49">
        <v>12.7570531899462</v>
      </c>
      <c r="AA296" s="49">
        <v>12.440822202659374</v>
      </c>
      <c r="AB296" s="49">
        <v>12.212948344658464</v>
      </c>
      <c r="AC296" s="49">
        <v>11.993224877906187</v>
      </c>
      <c r="AD296" s="49">
        <v>11.780364533071772</v>
      </c>
      <c r="AE296" s="49">
        <v>11.573300009475872</v>
      </c>
      <c r="AF296" s="50">
        <v>11.371134022220456</v>
      </c>
    </row>
    <row r="297" spans="1:32" hidden="1">
      <c r="A297" s="49" t="s">
        <v>631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27.416235075307863</v>
      </c>
      <c r="F297" s="49">
        <v>26.573967584459531</v>
      </c>
      <c r="G297" s="49">
        <v>25.77966612538556</v>
      </c>
      <c r="H297" s="49">
        <v>25.021625383124853</v>
      </c>
      <c r="I297" s="49">
        <v>24.291157955491649</v>
      </c>
      <c r="J297" s="49">
        <v>23.581582136007274</v>
      </c>
      <c r="K297" s="49">
        <v>22.887593194642974</v>
      </c>
      <c r="L297" s="49">
        <v>22.20485560460147</v>
      </c>
      <c r="M297" s="49">
        <v>21.643598764373152</v>
      </c>
      <c r="N297" s="49">
        <v>21.153370908055006</v>
      </c>
      <c r="O297" s="49">
        <v>20.708653950416192</v>
      </c>
      <c r="P297" s="49">
        <v>20.298980812569944</v>
      </c>
      <c r="Q297" s="49">
        <v>19.917938722472854</v>
      </c>
      <c r="R297" s="49">
        <v>19.563576139910229</v>
      </c>
      <c r="S297" s="49">
        <v>19.225016455571637</v>
      </c>
      <c r="T297" s="49">
        <v>18.903311740432954</v>
      </c>
      <c r="U297" s="49">
        <v>18.600071821710671</v>
      </c>
      <c r="V297" s="49">
        <v>18.301128594799653</v>
      </c>
      <c r="W297" s="49">
        <v>17.964460610256321</v>
      </c>
      <c r="X297" s="49">
        <v>17.63969687335689</v>
      </c>
      <c r="Y297" s="49">
        <v>17.332573886945415</v>
      </c>
      <c r="Z297" s="49">
        <v>17.054396670710439</v>
      </c>
      <c r="AA297" s="49">
        <v>16.644608852671144</v>
      </c>
      <c r="AB297" s="49">
        <v>16.356811135955848</v>
      </c>
      <c r="AC297" s="49">
        <v>16.080685544154964</v>
      </c>
      <c r="AD297" s="49">
        <v>15.814493151901376</v>
      </c>
      <c r="AE297" s="49">
        <v>15.556797062588302</v>
      </c>
      <c r="AF297" s="50">
        <v>15.306394121731126</v>
      </c>
    </row>
    <row r="298" spans="1:32" hidden="1">
      <c r="A298" s="49" t="s">
        <v>632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3.9467350341091745</v>
      </c>
      <c r="W298" s="49">
        <v>3.8894740964557686</v>
      </c>
      <c r="X298" s="49">
        <v>3.8342663754632778</v>
      </c>
      <c r="Y298" s="49">
        <v>3.7802059660222711</v>
      </c>
      <c r="Z298" s="49">
        <v>3.7319504817614155</v>
      </c>
      <c r="AA298" s="49">
        <v>3.6424340831680002</v>
      </c>
      <c r="AB298" s="49">
        <v>3.5858868216112256</v>
      </c>
      <c r="AC298" s="49">
        <v>3.5310037534990597</v>
      </c>
      <c r="AD298" s="49">
        <v>3.4776526095905331</v>
      </c>
      <c r="AE298" s="49">
        <v>3.4257175603428083</v>
      </c>
      <c r="AF298" s="50">
        <v>3.3750965616322648</v>
      </c>
    </row>
    <row r="299" spans="1:32" hidden="1">
      <c r="A299" s="49" t="s">
        <v>633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6.6302101911383735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634</v>
      </c>
      <c r="B300" s="49">
        <v>10.865299414377844</v>
      </c>
      <c r="C300" s="49">
        <v>10.519763557025547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7.8198396998896715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7.0310644826037745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6.0036977004789165</v>
      </c>
      <c r="AF300" s="50">
        <v>5.91570070033245</v>
      </c>
    </row>
    <row r="301" spans="1:32" hidden="1">
      <c r="A301" s="49" t="s">
        <v>635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3.5673159486716157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2.9578208631009195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2.6167597242291807</v>
      </c>
      <c r="O301" s="49">
        <v>2.5576432456006772</v>
      </c>
      <c r="P301" s="49">
        <v>2.5012084536724104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2.2929734539188287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2.0220062420459683</v>
      </c>
      <c r="AA301" s="49">
        <v>1.9601977946243556</v>
      </c>
      <c r="AB301" s="49">
        <v>1.9171912414727696</v>
      </c>
      <c r="AC301" s="49">
        <v>1.8757097008634505</v>
      </c>
      <c r="AD301" s="49">
        <v>1.8356023558872301</v>
      </c>
      <c r="AE301" s="49">
        <v>1.7967415871414056</v>
      </c>
      <c r="AF301" s="50">
        <v>1.7590184397980462</v>
      </c>
    </row>
    <row r="302" spans="1:32" hidden="1">
      <c r="A302" s="49" t="s">
        <v>636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3.7349832816850226</v>
      </c>
      <c r="F302" s="49">
        <v>3.5941035273227406</v>
      </c>
      <c r="G302" s="49">
        <v>3.4614010520223744</v>
      </c>
      <c r="H302" s="49">
        <v>3.3352074027990612</v>
      </c>
      <c r="I302" s="49">
        <v>3.2143076566686535</v>
      </c>
      <c r="J302" s="49">
        <v>3.0977915934420324</v>
      </c>
      <c r="K302" s="49">
        <v>2.9849608441751165</v>
      </c>
      <c r="L302" s="49">
        <v>2.8752686356458206</v>
      </c>
      <c r="M302" s="49">
        <v>2.8057961716136863</v>
      </c>
      <c r="N302" s="49">
        <v>2.7407855167953104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2.4531905333322754</v>
      </c>
      <c r="T302" s="49">
        <v>2.4014969386939615</v>
      </c>
      <c r="U302" s="49">
        <v>2.3516262445437253</v>
      </c>
      <c r="V302" s="49">
        <v>2.3028839345583374</v>
      </c>
      <c r="W302" s="49">
        <v>2.2537786879596524</v>
      </c>
      <c r="X302" s="49">
        <v>2.2053663589248971</v>
      </c>
      <c r="Y302" s="49">
        <v>2.1587059966693527</v>
      </c>
      <c r="Z302" s="49">
        <v>2.1177276988031037</v>
      </c>
      <c r="AA302" s="49">
        <v>2.0528841672010172</v>
      </c>
      <c r="AB302" s="49">
        <v>2.0078502609392634</v>
      </c>
      <c r="AC302" s="49">
        <v>1.9644205927205709</v>
      </c>
      <c r="AD302" s="49">
        <v>1.9224362621910027</v>
      </c>
      <c r="AE302" s="49">
        <v>1.8817628152197581</v>
      </c>
      <c r="AF302" s="50">
        <v>1.8422854668521651</v>
      </c>
    </row>
    <row r="303" spans="1:32" hidden="1">
      <c r="A303" s="49" t="s">
        <v>637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3.8597269324488277</v>
      </c>
      <c r="J303" s="49">
        <v>3.7209554458200103</v>
      </c>
      <c r="K303" s="49">
        <v>3.5867918541003005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3.0116783876218216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2.7668496351598053</v>
      </c>
      <c r="W303" s="49">
        <v>2.7078325316728531</v>
      </c>
      <c r="X303" s="49">
        <v>2.6496549378794256</v>
      </c>
      <c r="Y303" s="49">
        <v>2.5936224390229512</v>
      </c>
      <c r="Z303" s="49">
        <v>2.5445792713244852</v>
      </c>
      <c r="AA303" s="49">
        <v>2.4661067286998026</v>
      </c>
      <c r="AB303" s="49">
        <v>2.4120372255800833</v>
      </c>
      <c r="AC303" s="49">
        <v>2.3599312834699377</v>
      </c>
      <c r="AD303" s="49">
        <v>2.3095931446868603</v>
      </c>
      <c r="AE303" s="49">
        <v>2.260857195380257</v>
      </c>
      <c r="AF303" s="50">
        <v>2.213582074575974</v>
      </c>
    </row>
    <row r="304" spans="1:32" hidden="1">
      <c r="A304" s="49" t="s">
        <v>638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5.0210786983985995</v>
      </c>
      <c r="S304" s="49">
        <v>4.908893756292473</v>
      </c>
      <c r="T304" s="49">
        <v>4.8002293115291792</v>
      </c>
      <c r="U304" s="49">
        <v>4.6905988872509425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3.9423146695779003</v>
      </c>
      <c r="AC304" s="49">
        <v>3.8362804463528244</v>
      </c>
      <c r="AD304" s="49">
        <v>3.7302783767662806</v>
      </c>
      <c r="AE304" s="49">
        <v>3.624163191968067</v>
      </c>
      <c r="AF304" s="50">
        <v>3.5178011884271703</v>
      </c>
    </row>
    <row r="305" spans="1:32" hidden="1">
      <c r="A305" s="49" t="s">
        <v>639</v>
      </c>
      <c r="B305" s="49">
        <v>11.426458936825362</v>
      </c>
      <c r="C305" s="49">
        <v>10.940785155664104</v>
      </c>
      <c r="D305" s="49">
        <v>10.48807938439575</v>
      </c>
      <c r="E305" s="49">
        <v>10.057692353537783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5.9207639386530815</v>
      </c>
      <c r="V305" s="49">
        <v>5.7948296023413315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5.2814266516393715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4.5342238512868605</v>
      </c>
    </row>
    <row r="306" spans="1:32" hidden="1">
      <c r="A306" s="49" t="s">
        <v>640</v>
      </c>
      <c r="B306" s="49">
        <v>13.65395354886833</v>
      </c>
      <c r="C306" s="49">
        <v>13.089551715788096</v>
      </c>
      <c r="D306" s="49">
        <v>12.568610171008999</v>
      </c>
      <c r="E306" s="49">
        <v>12.077599824929933</v>
      </c>
      <c r="F306" s="49">
        <v>11.607900803307507</v>
      </c>
      <c r="G306" s="49">
        <v>11.153660649804895</v>
      </c>
      <c r="H306" s="49">
        <v>10.710700973123657</v>
      </c>
      <c r="I306" s="49">
        <v>10.275912244675919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7.0654744372046405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641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7.2342298274500205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3.6068350521789263</v>
      </c>
      <c r="S307" s="49">
        <v>3.4947046655338525</v>
      </c>
      <c r="T307" s="49">
        <v>3.3839105449523981</v>
      </c>
      <c r="U307" s="49">
        <v>3.2745922976624788</v>
      </c>
      <c r="V307" s="49">
        <v>3.1660787558444654</v>
      </c>
      <c r="W307" s="49">
        <v>3.0585654078497333</v>
      </c>
      <c r="X307" s="49">
        <v>2.9510847263688769</v>
      </c>
      <c r="Y307" s="49">
        <v>2.8446345535316273</v>
      </c>
      <c r="Z307" s="49">
        <v>2.7428922575246997</v>
      </c>
      <c r="AA307" s="49">
        <v>2.6181143300814345</v>
      </c>
      <c r="AB307" s="49">
        <v>2.5113383349363962</v>
      </c>
      <c r="AC307" s="49">
        <v>2.4054012554965261</v>
      </c>
      <c r="AD307" s="49">
        <v>2.3001324076836842</v>
      </c>
      <c r="AE307" s="49">
        <v>2.1953857930649585</v>
      </c>
      <c r="AF307" s="50">
        <v>2.0910352192466064</v>
      </c>
    </row>
    <row r="308" spans="1:32" hidden="1">
      <c r="A308" s="49" t="s">
        <v>642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6.1981007765358616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3.4162049614392735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2.8608133231084576</v>
      </c>
      <c r="AA308" s="49">
        <v>2.7306454285449924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2.1838130877500954</v>
      </c>
    </row>
    <row r="309" spans="1:32" hidden="1">
      <c r="A309" s="49" t="s">
        <v>643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7.2935577443844295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3.9039398974880957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3.3909094882592226</v>
      </c>
      <c r="AA309" s="49">
        <v>3.2379740683085632</v>
      </c>
      <c r="AB309" s="49">
        <v>3.1089311999343914</v>
      </c>
      <c r="AC309" s="49">
        <v>2.9811738650999029</v>
      </c>
      <c r="AD309" s="49">
        <v>2.8544907466389544</v>
      </c>
      <c r="AE309" s="49">
        <v>2.7287020709587857</v>
      </c>
      <c r="AF309" s="50">
        <v>2.6036534010769503</v>
      </c>
    </row>
    <row r="310" spans="1:32" hidden="1">
      <c r="A310" s="49" t="s">
        <v>644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5.6377246287046106</v>
      </c>
      <c r="F310" s="49">
        <v>5.5032951267745922</v>
      </c>
      <c r="G310" s="49">
        <v>5.3758178894530673</v>
      </c>
      <c r="H310" s="49">
        <v>5.2540948438394715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4.6279511547400745</v>
      </c>
      <c r="O310" s="49">
        <v>4.5498222741113565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3.9571339121502613</v>
      </c>
      <c r="Y310" s="49">
        <v>3.9035281945968454</v>
      </c>
      <c r="Z310" s="49">
        <v>3.8562947190436665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3.5988992015711214</v>
      </c>
      <c r="AE310" s="49">
        <v>3.5473058639850406</v>
      </c>
      <c r="AF310" s="50">
        <v>3.4971142863213771</v>
      </c>
    </row>
    <row r="311" spans="1:32" hidden="1">
      <c r="A311" s="49" t="s">
        <v>645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3.8949771500304884</v>
      </c>
      <c r="P311" s="49">
        <v>3.8081327716574203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3.4166952831036883</v>
      </c>
      <c r="V311" s="49">
        <v>3.3459215066750825</v>
      </c>
      <c r="W311" s="49">
        <v>3.2745015869261218</v>
      </c>
      <c r="X311" s="49">
        <v>3.2041166746220533</v>
      </c>
      <c r="Y311" s="49">
        <v>3.1364403807572847</v>
      </c>
      <c r="Z311" s="49">
        <v>3.0776807289812975</v>
      </c>
      <c r="AA311" s="49">
        <v>2.9811707103834837</v>
      </c>
      <c r="AB311" s="49">
        <v>2.9158928327974993</v>
      </c>
      <c r="AC311" s="49">
        <v>2.8530930226101594</v>
      </c>
      <c r="AD311" s="49">
        <v>2.7925209011528036</v>
      </c>
      <c r="AE311" s="49">
        <v>2.7339647178030617</v>
      </c>
      <c r="AF311" s="50">
        <v>2.677243799303386</v>
      </c>
    </row>
    <row r="312" spans="1:32" hidden="1">
      <c r="A312" s="49" t="s">
        <v>646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7.7987923048439125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5.5416369567137505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4.4923631011292535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3.9181626467146584</v>
      </c>
      <c r="AC312" s="49">
        <v>3.8238494230267333</v>
      </c>
      <c r="AD312" s="49">
        <v>3.7299174933491934</v>
      </c>
      <c r="AE312" s="49">
        <v>3.6362266052667378</v>
      </c>
      <c r="AF312" s="50">
        <v>3.5426493091077407</v>
      </c>
    </row>
    <row r="313" spans="1:32" hidden="1">
      <c r="A313" s="49" t="s">
        <v>647</v>
      </c>
      <c r="B313" s="49">
        <v>12.126768683689358</v>
      </c>
      <c r="C313" s="49">
        <v>11.450674831796732</v>
      </c>
      <c r="D313" s="49">
        <v>10.812630551190955</v>
      </c>
      <c r="E313" s="49">
        <v>10.200886282045595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4.7543244033837375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4.0126470811154356</v>
      </c>
      <c r="AA313" s="49">
        <v>3.8334365038411127</v>
      </c>
      <c r="AB313" s="49">
        <v>3.6845388786150881</v>
      </c>
      <c r="AC313" s="49">
        <v>3.5371394958384572</v>
      </c>
      <c r="AD313" s="49">
        <v>3.3909620833320924</v>
      </c>
      <c r="AE313" s="49">
        <v>3.2457707720768019</v>
      </c>
      <c r="AF313" s="50">
        <v>3.1013621109862255</v>
      </c>
    </row>
    <row r="314" spans="1:32" hidden="1">
      <c r="A314" s="49" t="s">
        <v>648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5.2143216610273235</v>
      </c>
      <c r="N314" s="49">
        <v>5.1255813589630108</v>
      </c>
      <c r="O314" s="49">
        <v>5.0397528577324495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4.3942380803367955</v>
      </c>
      <c r="Y314" s="49">
        <v>4.3365978205178211</v>
      </c>
      <c r="Z314" s="49">
        <v>4.2863799045433559</v>
      </c>
      <c r="AA314" s="49">
        <v>4.1825372081826115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3.8955578351393347</v>
      </c>
    </row>
    <row r="315" spans="1:32" hidden="1">
      <c r="A315" s="49" t="s">
        <v>649</v>
      </c>
      <c r="B315" s="49">
        <v>10.324866076616908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6.9051757919936145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650</v>
      </c>
      <c r="B316" s="49">
        <v>12.519920836801612</v>
      </c>
      <c r="C316" s="49">
        <v>12.123800434516676</v>
      </c>
      <c r="D316" s="49">
        <v>11.78442372544119</v>
      </c>
      <c r="E316" s="49">
        <v>11.485613943037045</v>
      </c>
      <c r="F316" s="49">
        <v>11.217173126826921</v>
      </c>
      <c r="G316" s="49">
        <v>10.972273490757861</v>
      </c>
      <c r="H316" s="49">
        <v>10.746127696501299</v>
      </c>
      <c r="I316" s="49">
        <v>10.535254030522047</v>
      </c>
      <c r="J316" s="49">
        <v>10.337043926393996</v>
      </c>
      <c r="K316" s="49">
        <v>10.149494211190579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7.3096830924137794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651</v>
      </c>
      <c r="B317" s="49">
        <v>3.7763752124521348</v>
      </c>
      <c r="C317" s="49">
        <v>3.6118785036863765</v>
      </c>
      <c r="D317" s="49">
        <v>3.4644974778393234</v>
      </c>
      <c r="E317" s="49">
        <v>3.3294265404737016</v>
      </c>
      <c r="F317" s="49">
        <v>3.2036037346988557</v>
      </c>
      <c r="G317" s="49">
        <v>3.0849668550702138</v>
      </c>
      <c r="H317" s="49">
        <v>2.9720656964501355</v>
      </c>
      <c r="I317" s="49">
        <v>2.8638444591305765</v>
      </c>
      <c r="J317" s="49">
        <v>2.7595122970271468</v>
      </c>
      <c r="K317" s="49">
        <v>2.6584625609370454</v>
      </c>
      <c r="L317" s="49">
        <v>2.560220396220604</v>
      </c>
      <c r="M317" s="49">
        <v>2.498536299918332</v>
      </c>
      <c r="N317" s="49">
        <v>2.4407844211493672</v>
      </c>
      <c r="O317" s="49">
        <v>2.3857290437793774</v>
      </c>
      <c r="P317" s="49">
        <v>2.3331531318635528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2.1390491752470666</v>
      </c>
      <c r="U317" s="49">
        <v>2.094642048206425</v>
      </c>
      <c r="V317" s="49">
        <v>2.0512297056436615</v>
      </c>
      <c r="W317" s="49">
        <v>2.0074995985707629</v>
      </c>
      <c r="X317" s="49">
        <v>1.9643831933752274</v>
      </c>
      <c r="Y317" s="49">
        <v>1.9228068692162354</v>
      </c>
      <c r="Z317" s="49">
        <v>1.8862085702747755</v>
      </c>
      <c r="AA317" s="49">
        <v>1.828739881302166</v>
      </c>
      <c r="AB317" s="49">
        <v>1.7886080921790584</v>
      </c>
      <c r="AC317" s="49">
        <v>1.7498865644432333</v>
      </c>
      <c r="AD317" s="49">
        <v>1.7124361278965559</v>
      </c>
      <c r="AE317" s="49">
        <v>1.6761390107325247</v>
      </c>
      <c r="AF317" s="50">
        <v>1.640894658441364</v>
      </c>
    </row>
    <row r="318" spans="1:32" hidden="1">
      <c r="A318" s="49" t="s">
        <v>652</v>
      </c>
      <c r="B318" s="49">
        <v>3.9280877148805504</v>
      </c>
      <c r="C318" s="49">
        <v>3.7567470145972761</v>
      </c>
      <c r="D318" s="49">
        <v>3.6033780524170189</v>
      </c>
      <c r="E318" s="49">
        <v>3.4629270215541172</v>
      </c>
      <c r="F318" s="49">
        <v>3.3321736450701387</v>
      </c>
      <c r="G318" s="49">
        <v>3.2089489766616497</v>
      </c>
      <c r="H318" s="49">
        <v>3.0917276672344092</v>
      </c>
      <c r="I318" s="49">
        <v>2.9793991501120516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2.6000746235022807</v>
      </c>
      <c r="N318" s="49">
        <v>2.5398998175418712</v>
      </c>
      <c r="O318" s="49">
        <v>2.4825459959241529</v>
      </c>
      <c r="P318" s="49">
        <v>2.4277866018508663</v>
      </c>
      <c r="Q318" s="49">
        <v>2.374783010753732</v>
      </c>
      <c r="R318" s="49">
        <v>2.3230208777995838</v>
      </c>
      <c r="S318" s="49">
        <v>2.2735839158541848</v>
      </c>
      <c r="T318" s="49">
        <v>2.2256923872654877</v>
      </c>
      <c r="U318" s="49">
        <v>2.17948002543362</v>
      </c>
      <c r="V318" s="49">
        <v>2.1343080602301776</v>
      </c>
      <c r="W318" s="49">
        <v>2.0888017533453951</v>
      </c>
      <c r="X318" s="49">
        <v>2.0439357556822335</v>
      </c>
      <c r="Y318" s="49">
        <v>2.0006830976715064</v>
      </c>
      <c r="Z318" s="49">
        <v>1.9626552707391509</v>
      </c>
      <c r="AA318" s="49">
        <v>1.9027011745332445</v>
      </c>
      <c r="AB318" s="49">
        <v>1.8609531170594897</v>
      </c>
      <c r="AC318" s="49">
        <v>1.820683128906226</v>
      </c>
      <c r="AD318" s="49">
        <v>1.7817454016798584</v>
      </c>
      <c r="AE318" s="49">
        <v>1.7440165487770356</v>
      </c>
      <c r="AF318" s="50">
        <v>1.7073912238682976</v>
      </c>
    </row>
    <row r="319" spans="1:32" hidden="1">
      <c r="A319" s="49" t="s">
        <v>653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3.8766819835662156</v>
      </c>
      <c r="H319" s="49">
        <v>3.7361592665698806</v>
      </c>
      <c r="I319" s="49">
        <v>3.6017722079467163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3.0742769528201648</v>
      </c>
      <c r="O319" s="49">
        <v>3.0044672156423786</v>
      </c>
      <c r="P319" s="49">
        <v>2.9379016649221965</v>
      </c>
      <c r="Q319" s="49">
        <v>2.8735242201236426</v>
      </c>
      <c r="R319" s="49">
        <v>2.8106874085893385</v>
      </c>
      <c r="S319" s="49">
        <v>2.7507542821494724</v>
      </c>
      <c r="T319" s="49">
        <v>2.6927434449701084</v>
      </c>
      <c r="U319" s="49">
        <v>2.6368227634437353</v>
      </c>
      <c r="V319" s="49">
        <v>2.5821887376160602</v>
      </c>
      <c r="W319" s="49">
        <v>2.5271076728833366</v>
      </c>
      <c r="X319" s="49">
        <v>2.4728109757856873</v>
      </c>
      <c r="Y319" s="49">
        <v>2.4205223209179456</v>
      </c>
      <c r="Z319" s="49">
        <v>2.374782671016582</v>
      </c>
      <c r="AA319" s="49">
        <v>2.3014556793013172</v>
      </c>
      <c r="AB319" s="49">
        <v>2.250999323264919</v>
      </c>
      <c r="AC319" s="49">
        <v>2.2023820774925955</v>
      </c>
      <c r="AD319" s="49">
        <v>2.1554208914018673</v>
      </c>
      <c r="AE319" s="49">
        <v>2.1099608998609094</v>
      </c>
      <c r="AF319" s="50">
        <v>2.0658699144986503</v>
      </c>
    </row>
    <row r="320" spans="1:32" hidden="1">
      <c r="A320" s="49" t="s">
        <v>654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4.4383087895027575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3.9453946117017225</v>
      </c>
      <c r="AF320" s="50">
        <v>3.8561626785796745</v>
      </c>
    </row>
    <row r="321" spans="1:32" hidden="1">
      <c r="A321" s="49" t="s">
        <v>655</v>
      </c>
      <c r="B321" s="49">
        <v>12.878409089088123</v>
      </c>
      <c r="C321" s="49">
        <v>12.344792086963714</v>
      </c>
      <c r="D321" s="49">
        <v>11.852853397973064</v>
      </c>
      <c r="E321" s="49">
        <v>11.389912940888202</v>
      </c>
      <c r="F321" s="49">
        <v>10.947913570515029</v>
      </c>
      <c r="G321" s="49">
        <v>10.521405464981937</v>
      </c>
      <c r="H321" s="49">
        <v>10.106517447733685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7.2654083741085955</v>
      </c>
      <c r="T321" s="49">
        <v>7.1209485240800943</v>
      </c>
      <c r="U321" s="49">
        <v>6.9825552903926695</v>
      </c>
      <c r="V321" s="49">
        <v>6.8456529368898416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656</v>
      </c>
      <c r="B322" s="49">
        <v>14.737046831321473</v>
      </c>
      <c r="C322" s="49">
        <v>14.142612817249098</v>
      </c>
      <c r="D322" s="49">
        <v>13.599970345072887</v>
      </c>
      <c r="E322" s="49">
        <v>13.093649417740373</v>
      </c>
      <c r="F322" s="49">
        <v>12.613838507627712</v>
      </c>
      <c r="G322" s="49">
        <v>12.153917614926268</v>
      </c>
      <c r="H322" s="49">
        <v>11.709199519949545</v>
      </c>
      <c r="I322" s="49">
        <v>11.276233454463673</v>
      </c>
      <c r="J322" s="49">
        <v>10.852394810002913</v>
      </c>
      <c r="K322" s="49">
        <v>10.435630790640978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7.4943887854729025</v>
      </c>
      <c r="AA322" s="49">
        <v>7.2973739277091543</v>
      </c>
      <c r="AB322" s="49">
        <v>7.1494450148822377</v>
      </c>
      <c r="AC322" s="49">
        <v>7.0061768981519155</v>
      </c>
      <c r="AD322" s="49">
        <v>6.8668685037971953</v>
      </c>
      <c r="AE322" s="49">
        <v>6.7309414059180215</v>
      </c>
      <c r="AF322" s="50">
        <v>6.5979122089679443</v>
      </c>
    </row>
    <row r="323" spans="1:32" hidden="1">
      <c r="A323" s="49" t="s">
        <v>657</v>
      </c>
      <c r="B323" s="49">
        <v>8.1182513182167995</v>
      </c>
      <c r="C323" s="49">
        <v>7.6601717317827624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3.9261811468645735</v>
      </c>
      <c r="N323" s="49">
        <v>3.8114229630918173</v>
      </c>
      <c r="O323" s="49">
        <v>3.6991466483698243</v>
      </c>
      <c r="P323" s="49">
        <v>3.5891377011780197</v>
      </c>
      <c r="Q323" s="49">
        <v>3.4805949409725696</v>
      </c>
      <c r="R323" s="49">
        <v>3.3730291645383579</v>
      </c>
      <c r="S323" s="49">
        <v>3.2674813623921346</v>
      </c>
      <c r="T323" s="49">
        <v>3.1632072262083133</v>
      </c>
      <c r="U323" s="49">
        <v>3.0603370207691469</v>
      </c>
      <c r="V323" s="49">
        <v>2.9582626563888059</v>
      </c>
      <c r="W323" s="49">
        <v>2.8569546428112083</v>
      </c>
      <c r="X323" s="49">
        <v>2.7558344731096138</v>
      </c>
      <c r="Y323" s="49">
        <v>2.6558238604845341</v>
      </c>
      <c r="Z323" s="49">
        <v>2.5603239983063464</v>
      </c>
      <c r="AA323" s="49">
        <v>2.4437422427115356</v>
      </c>
      <c r="AB323" s="49">
        <v>2.3439280136898684</v>
      </c>
      <c r="AC323" s="49">
        <v>2.2450813911920169</v>
      </c>
      <c r="AD323" s="49">
        <v>2.1470572320210843</v>
      </c>
      <c r="AE323" s="49">
        <v>2.0497323333798203</v>
      </c>
      <c r="AF323" s="50">
        <v>1.9530011249672095</v>
      </c>
    </row>
    <row r="324" spans="1:32" hidden="1">
      <c r="A324" s="49" t="s">
        <v>658</v>
      </c>
      <c r="B324" s="49">
        <v>8.375179284209052</v>
      </c>
      <c r="C324" s="49">
        <v>7.9030974130789655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3.7132455231111914</v>
      </c>
      <c r="Q324" s="49">
        <v>3.601301465446002</v>
      </c>
      <c r="R324" s="49">
        <v>3.4904029236788978</v>
      </c>
      <c r="S324" s="49">
        <v>3.3816518432189087</v>
      </c>
      <c r="T324" s="49">
        <v>3.2742650915736249</v>
      </c>
      <c r="U324" s="49">
        <v>3.1683830443600565</v>
      </c>
      <c r="V324" s="49">
        <v>3.0633644362345898</v>
      </c>
      <c r="W324" s="49">
        <v>2.9590524972254673</v>
      </c>
      <c r="X324" s="49">
        <v>2.8549067698320902</v>
      </c>
      <c r="Y324" s="49">
        <v>2.7519015179993866</v>
      </c>
      <c r="Z324" s="49">
        <v>2.6536308637659132</v>
      </c>
      <c r="AA324" s="49">
        <v>2.5330395171803763</v>
      </c>
      <c r="AB324" s="49">
        <v>2.4301414138585526</v>
      </c>
      <c r="AC324" s="49">
        <v>2.3282280396592729</v>
      </c>
      <c r="AD324" s="49">
        <v>2.2271439206314292</v>
      </c>
      <c r="AE324" s="49">
        <v>2.1267569281209817</v>
      </c>
      <c r="AF324" s="50">
        <v>2.0269536911399588</v>
      </c>
    </row>
    <row r="325" spans="1:32" hidden="1">
      <c r="A325" s="49" t="s">
        <v>659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7.2180083585477535</v>
      </c>
      <c r="H325" s="49">
        <v>6.7516439052708233</v>
      </c>
      <c r="I325" s="49">
        <v>6.2917419334700959</v>
      </c>
      <c r="J325" s="49">
        <v>5.8368764484947135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3.8772696256345354</v>
      </c>
      <c r="U325" s="49">
        <v>3.7541933186294911</v>
      </c>
      <c r="V325" s="49">
        <v>3.6320990828031903</v>
      </c>
      <c r="W325" s="49">
        <v>3.5113046562415859</v>
      </c>
      <c r="X325" s="49">
        <v>3.3905777723343027</v>
      </c>
      <c r="Y325" s="49">
        <v>3.271156747967443</v>
      </c>
      <c r="Z325" s="49">
        <v>3.1576098486435136</v>
      </c>
      <c r="AA325" s="49">
        <v>3.015501312976272</v>
      </c>
      <c r="AB325" s="49">
        <v>2.8957618271523531</v>
      </c>
      <c r="AC325" s="49">
        <v>2.7771054701387805</v>
      </c>
      <c r="AD325" s="49">
        <v>2.6593258702604423</v>
      </c>
      <c r="AE325" s="49">
        <v>2.5422467464440497</v>
      </c>
      <c r="AF325" s="50">
        <v>2.425715962564583</v>
      </c>
    </row>
    <row r="326" spans="1:32" hidden="1">
      <c r="A326" s="49" t="s">
        <v>660</v>
      </c>
      <c r="B326" s="49">
        <v>4.4447513150732405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3.7958696560742586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3.4433476670771266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3.0477855431884904</v>
      </c>
      <c r="T326" s="49">
        <v>3.0006193021581975</v>
      </c>
      <c r="U326" s="49">
        <v>2.953320833425729</v>
      </c>
      <c r="V326" s="49">
        <v>2.9061326674681647</v>
      </c>
      <c r="W326" s="49">
        <v>2.8638722721009406</v>
      </c>
      <c r="X326" s="49">
        <v>2.8231194146581076</v>
      </c>
      <c r="Y326" s="49">
        <v>2.7832110077426275</v>
      </c>
      <c r="Z326" s="49">
        <v>2.7475569097927384</v>
      </c>
      <c r="AA326" s="49">
        <v>2.6816990904631686</v>
      </c>
      <c r="AB326" s="49">
        <v>2.6399821723972829</v>
      </c>
      <c r="AC326" s="49">
        <v>2.5994878348895956</v>
      </c>
      <c r="AD326" s="49">
        <v>2.5601192988039014</v>
      </c>
      <c r="AE326" s="49">
        <v>2.5217918091205944</v>
      </c>
      <c r="AF326" s="50">
        <v>2.4844306936586804</v>
      </c>
    </row>
    <row r="327" spans="1:32" hidden="1">
      <c r="A327" s="49" t="s">
        <v>661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5.4712505207934425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4.5505253777248775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4.1859281961785255</v>
      </c>
      <c r="T327" s="49">
        <v>4.1213507036856649</v>
      </c>
      <c r="U327" s="49">
        <v>4.05658050935451</v>
      </c>
      <c r="V327" s="49">
        <v>3.9919541262948544</v>
      </c>
      <c r="W327" s="49">
        <v>3.9341465788691261</v>
      </c>
      <c r="X327" s="49">
        <v>3.8784255763454936</v>
      </c>
      <c r="Y327" s="49">
        <v>3.8238718285102538</v>
      </c>
      <c r="Z327" s="49">
        <v>3.7752152160067376</v>
      </c>
      <c r="AA327" s="49">
        <v>3.6846585155886249</v>
      </c>
      <c r="AB327" s="49">
        <v>3.627582408621894</v>
      </c>
      <c r="AC327" s="49">
        <v>3.5721982048028225</v>
      </c>
      <c r="AD327" s="49">
        <v>3.5183719508782239</v>
      </c>
      <c r="AE327" s="49">
        <v>3.4659863446706289</v>
      </c>
      <c r="AF327" s="50">
        <v>3.4149380464800343</v>
      </c>
    </row>
    <row r="328" spans="1:32" hidden="1">
      <c r="A328" s="49" t="s">
        <v>662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3.9841861106035035</v>
      </c>
      <c r="H328" s="49">
        <v>3.8932428930914531</v>
      </c>
      <c r="I328" s="49">
        <v>3.807373864690069</v>
      </c>
      <c r="J328" s="49">
        <v>3.7257232925164856</v>
      </c>
      <c r="K328" s="49">
        <v>3.6476340201318078</v>
      </c>
      <c r="L328" s="49">
        <v>3.5725907850394862</v>
      </c>
      <c r="M328" s="49">
        <v>3.4795505514297602</v>
      </c>
      <c r="N328" s="49">
        <v>3.3978822173454613</v>
      </c>
      <c r="O328" s="49">
        <v>3.3236668744562827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3.0232012463779356</v>
      </c>
      <c r="U328" s="49">
        <v>2.973164507756993</v>
      </c>
      <c r="V328" s="49">
        <v>2.9242088538701325</v>
      </c>
      <c r="W328" s="49">
        <v>2.8693714425319587</v>
      </c>
      <c r="X328" s="49">
        <v>2.8168162427607846</v>
      </c>
      <c r="Y328" s="49">
        <v>2.7673737514688859</v>
      </c>
      <c r="Z328" s="49">
        <v>2.7226857933756703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663</v>
      </c>
      <c r="B329" s="49">
        <v>5.7592377161333115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3.9822132104651278</v>
      </c>
      <c r="S329" s="49">
        <v>3.911211172440586</v>
      </c>
      <c r="T329" s="49">
        <v>3.8441548189140518</v>
      </c>
      <c r="U329" s="49">
        <v>3.7813351855145707</v>
      </c>
      <c r="V329" s="49">
        <v>3.7199211197325313</v>
      </c>
      <c r="W329" s="49">
        <v>3.6505997580118805</v>
      </c>
      <c r="X329" s="49">
        <v>3.5842918609726966</v>
      </c>
      <c r="Y329" s="49">
        <v>3.5221087245562281</v>
      </c>
      <c r="Z329" s="49">
        <v>3.4662467080303578</v>
      </c>
      <c r="AA329" s="49">
        <v>3.3852272424034733</v>
      </c>
      <c r="AB329" s="49">
        <v>3.3287693015349475</v>
      </c>
      <c r="AC329" s="49">
        <v>3.275213959550066</v>
      </c>
      <c r="AD329" s="49">
        <v>3.2242111191161791</v>
      </c>
      <c r="AE329" s="49">
        <v>3.1754727886260774</v>
      </c>
      <c r="AF329" s="50">
        <v>3.1287592010975231</v>
      </c>
    </row>
    <row r="330" spans="1:32" hidden="1">
      <c r="A330" s="49" t="s">
        <v>664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4.2057341688086805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3.7511150304476835</v>
      </c>
      <c r="S330" s="49">
        <v>3.6707680197866992</v>
      </c>
      <c r="T330" s="49">
        <v>3.5931375611863094</v>
      </c>
      <c r="U330" s="49">
        <v>3.5184677011575554</v>
      </c>
      <c r="V330" s="49">
        <v>3.4455978244174621</v>
      </c>
      <c r="W330" s="49">
        <v>3.3720251203495524</v>
      </c>
      <c r="X330" s="49">
        <v>3.2995278470641667</v>
      </c>
      <c r="Y330" s="49">
        <v>3.2298757474378101</v>
      </c>
      <c r="Z330" s="49">
        <v>3.1696329384862683</v>
      </c>
      <c r="AA330" s="49">
        <v>3.069458554151784</v>
      </c>
      <c r="AB330" s="49">
        <v>3.0022879210810416</v>
      </c>
      <c r="AC330" s="49">
        <v>2.9377201069138223</v>
      </c>
      <c r="AD330" s="49">
        <v>2.8754907707980735</v>
      </c>
      <c r="AE330" s="49">
        <v>2.8153763856894605</v>
      </c>
      <c r="AF330" s="50">
        <v>2.7571862594950236</v>
      </c>
    </row>
    <row r="331" spans="1:32" hidden="1">
      <c r="A331" s="49" t="s">
        <v>665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5.4253986781392225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3.7434087168345176</v>
      </c>
      <c r="S331" s="49">
        <v>3.6582142868367358</v>
      </c>
      <c r="T331" s="49">
        <v>3.5756004697057873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3.2553216188275256</v>
      </c>
      <c r="Y331" s="49">
        <v>3.17886618102151</v>
      </c>
      <c r="Z331" s="49">
        <v>3.1055309223605096</v>
      </c>
      <c r="AA331" s="49">
        <v>3.0028716496124264</v>
      </c>
      <c r="AB331" s="49">
        <v>2.9220536880782859</v>
      </c>
      <c r="AC331" s="49">
        <v>2.8414678839025376</v>
      </c>
      <c r="AD331" s="49">
        <v>2.7610053460653661</v>
      </c>
      <c r="AE331" s="49">
        <v>2.6805677584603975</v>
      </c>
      <c r="AF331" s="50">
        <v>2.6000655169826699</v>
      </c>
    </row>
    <row r="332" spans="1:32" hidden="1">
      <c r="A332" s="49" t="s">
        <v>666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5.5692274047367345</v>
      </c>
      <c r="O332" s="49">
        <v>5.4495479239743183</v>
      </c>
      <c r="P332" s="49">
        <v>5.3314473916158285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3.8861980309662436</v>
      </c>
      <c r="AD332" s="49">
        <v>3.7777766055040001</v>
      </c>
      <c r="AE332" s="49">
        <v>3.6693109391495629</v>
      </c>
      <c r="AF332" s="50">
        <v>3.5606718564903463</v>
      </c>
    </row>
    <row r="333" spans="1:32" hidden="1">
      <c r="A333" s="49" t="s">
        <v>667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3.8142509694324582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3.3947463584340087</v>
      </c>
      <c r="T333" s="49">
        <v>3.3195914614124007</v>
      </c>
      <c r="U333" s="49">
        <v>3.2469671495414634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2.9507070160313953</v>
      </c>
      <c r="Z333" s="49">
        <v>2.8819241006131033</v>
      </c>
      <c r="AA333" s="49">
        <v>2.7957773406967306</v>
      </c>
      <c r="AB333" s="49">
        <v>2.7257996700186138</v>
      </c>
      <c r="AC333" s="49">
        <v>2.6574017899138194</v>
      </c>
      <c r="AD333" s="49">
        <v>2.590354465239908</v>
      </c>
      <c r="AE333" s="49">
        <v>2.5244689929409434</v>
      </c>
      <c r="AF333" s="50">
        <v>2.4595881035097573</v>
      </c>
    </row>
    <row r="334" spans="1:32" hidden="1">
      <c r="A334" s="49" t="s">
        <v>668</v>
      </c>
      <c r="B334" s="49">
        <v>7.5165354584574242</v>
      </c>
      <c r="C334" s="49">
        <v>7.1938601672590625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4.4890417783416865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3.8662238500353197</v>
      </c>
      <c r="W334" s="49">
        <v>3.7788950882701542</v>
      </c>
      <c r="X334" s="49">
        <v>3.693768180262393</v>
      </c>
      <c r="Y334" s="49">
        <v>3.6118531796924276</v>
      </c>
      <c r="Z334" s="49">
        <v>3.535137489725428</v>
      </c>
      <c r="AA334" s="49">
        <v>3.4354690487993249</v>
      </c>
      <c r="AB334" s="49">
        <v>3.3573252459610483</v>
      </c>
      <c r="AC334" s="49">
        <v>3.2813669943093284</v>
      </c>
      <c r="AD334" s="49">
        <v>3.207295463599305</v>
      </c>
      <c r="AE334" s="49">
        <v>3.1348650910914717</v>
      </c>
      <c r="AF334" s="50">
        <v>3.0638716278519746</v>
      </c>
    </row>
    <row r="335" spans="1:32" hidden="1">
      <c r="A335" s="49" t="s">
        <v>669</v>
      </c>
      <c r="B335" s="49">
        <v>12.046026273211044</v>
      </c>
      <c r="C335" s="49">
        <v>11.376831594350934</v>
      </c>
      <c r="D335" s="49">
        <v>10.748021121513792</v>
      </c>
      <c r="E335" s="49">
        <v>10.147094601126469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3.7410575733305995</v>
      </c>
      <c r="AC335" s="49">
        <v>3.5947987002001591</v>
      </c>
      <c r="AD335" s="49">
        <v>3.4496451378677957</v>
      </c>
      <c r="AE335" s="49">
        <v>3.3053323219058739</v>
      </c>
      <c r="AF335" s="50">
        <v>3.1616304946956886</v>
      </c>
    </row>
    <row r="336" spans="1:32" hidden="1">
      <c r="A336" s="49" t="s">
        <v>670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3.8571268898917803</v>
      </c>
    </row>
    <row r="337" spans="1:32" hidden="1">
      <c r="A337" s="49" t="s">
        <v>671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5.6223547481500065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4.2186586489743005</v>
      </c>
      <c r="AF337" s="50">
        <v>4.1554795158337852</v>
      </c>
    </row>
    <row r="338" spans="1:32" hidden="1">
      <c r="A338" s="49" t="s">
        <v>672</v>
      </c>
      <c r="B338" s="49">
        <v>10.587835109530353</v>
      </c>
      <c r="C338" s="49">
        <v>10.251467185705595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7.9649148045700064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7.3423599933899535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6.8599931714902525</v>
      </c>
      <c r="W338" s="49">
        <v>6.7323679277030966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673</v>
      </c>
      <c r="B339" s="49">
        <v>3.68825429952902</v>
      </c>
      <c r="C339" s="49">
        <v>3.5275532166352308</v>
      </c>
      <c r="D339" s="49">
        <v>3.3835862384813598</v>
      </c>
      <c r="E339" s="49">
        <v>3.2516596560909363</v>
      </c>
      <c r="F339" s="49">
        <v>3.1287829557681648</v>
      </c>
      <c r="G339" s="49">
        <v>3.0129421524712354</v>
      </c>
      <c r="H339" s="49">
        <v>2.9027210247997246</v>
      </c>
      <c r="I339" s="49">
        <v>2.7970885686995546</v>
      </c>
      <c r="J339" s="49">
        <v>2.6952725526096644</v>
      </c>
      <c r="K339" s="49">
        <v>2.5966806387044059</v>
      </c>
      <c r="L339" s="49">
        <v>2.5008492005641694</v>
      </c>
      <c r="M339" s="49">
        <v>2.4405594896215614</v>
      </c>
      <c r="N339" s="49">
        <v>2.3841207381088894</v>
      </c>
      <c r="O339" s="49">
        <v>2.3303223201238539</v>
      </c>
      <c r="P339" s="49">
        <v>2.2789516115300099</v>
      </c>
      <c r="Q339" s="49">
        <v>2.2292245401889623</v>
      </c>
      <c r="R339" s="49">
        <v>2.1806602856307045</v>
      </c>
      <c r="S339" s="49">
        <v>2.1342702106156204</v>
      </c>
      <c r="T339" s="49">
        <v>2.0893256751579088</v>
      </c>
      <c r="U339" s="49">
        <v>2.0459510074282146</v>
      </c>
      <c r="V339" s="49">
        <v>2.0035495955060361</v>
      </c>
      <c r="W339" s="49">
        <v>1.9608346569217789</v>
      </c>
      <c r="X339" s="49">
        <v>1.9187197597651267</v>
      </c>
      <c r="Y339" s="49">
        <v>1.8781122392081433</v>
      </c>
      <c r="Z339" s="49">
        <v>1.8423790022430939</v>
      </c>
      <c r="AA339" s="49">
        <v>1.7862049639395112</v>
      </c>
      <c r="AB339" s="49">
        <v>1.7470094831244312</v>
      </c>
      <c r="AC339" s="49">
        <v>1.7091938246531044</v>
      </c>
      <c r="AD339" s="49">
        <v>1.6726215275401111</v>
      </c>
      <c r="AE339" s="49">
        <v>1.6371771169630929</v>
      </c>
      <c r="AF339" s="50">
        <v>1.6027620038227954</v>
      </c>
    </row>
    <row r="340" spans="1:32" hidden="1">
      <c r="A340" s="49" t="s">
        <v>674</v>
      </c>
      <c r="B340" s="49">
        <v>3.8323691261030484</v>
      </c>
      <c r="C340" s="49">
        <v>3.6650890972741759</v>
      </c>
      <c r="D340" s="49">
        <v>3.5153680359406194</v>
      </c>
      <c r="E340" s="49">
        <v>3.378283243539661</v>
      </c>
      <c r="F340" s="49">
        <v>3.2506984398060776</v>
      </c>
      <c r="G340" s="49">
        <v>3.130501561294937</v>
      </c>
      <c r="H340" s="49">
        <v>3.016207482732673</v>
      </c>
      <c r="I340" s="49">
        <v>2.9067350863695474</v>
      </c>
      <c r="J340" s="49">
        <v>2.8012746421960752</v>
      </c>
      <c r="K340" s="49">
        <v>2.6992050788663935</v>
      </c>
      <c r="L340" s="49">
        <v>2.6000403041130871</v>
      </c>
      <c r="M340" s="49">
        <v>2.5372111435569726</v>
      </c>
      <c r="N340" s="49">
        <v>2.4784241142586181</v>
      </c>
      <c r="O340" s="49">
        <v>2.4224068532811422</v>
      </c>
      <c r="P340" s="49">
        <v>2.3689360896586309</v>
      </c>
      <c r="Q340" s="49">
        <v>2.3171877297805192</v>
      </c>
      <c r="R340" s="49">
        <v>2.2666564257304112</v>
      </c>
      <c r="S340" s="49">
        <v>2.218405677516361</v>
      </c>
      <c r="T340" s="49">
        <v>2.1716695839232525</v>
      </c>
      <c r="U340" s="49">
        <v>2.1265790316736459</v>
      </c>
      <c r="V340" s="49">
        <v>2.082506853677712</v>
      </c>
      <c r="W340" s="49">
        <v>2.0381020893527637</v>
      </c>
      <c r="X340" s="49">
        <v>1.9943232133548341</v>
      </c>
      <c r="Y340" s="49">
        <v>1.9521250084508974</v>
      </c>
      <c r="Z340" s="49">
        <v>1.9150511437305202</v>
      </c>
      <c r="AA340" s="49">
        <v>1.8564606937809369</v>
      </c>
      <c r="AB340" s="49">
        <v>1.8157319538575225</v>
      </c>
      <c r="AC340" s="49">
        <v>1.7764512881693801</v>
      </c>
      <c r="AD340" s="49">
        <v>1.7384756593394077</v>
      </c>
      <c r="AE340" s="49">
        <v>1.7016840299086908</v>
      </c>
      <c r="AF340" s="50">
        <v>1.6659730631581517</v>
      </c>
    </row>
    <row r="341" spans="1:32" hidden="1">
      <c r="A341" s="49" t="s">
        <v>675</v>
      </c>
      <c r="B341" s="49">
        <v>4.0192645009422536</v>
      </c>
      <c r="C341" s="49">
        <v>3.8434558362714477</v>
      </c>
      <c r="D341" s="49">
        <v>3.6863218494866805</v>
      </c>
      <c r="E341" s="49">
        <v>3.5426118788041108</v>
      </c>
      <c r="F341" s="49">
        <v>3.4089803412418664</v>
      </c>
      <c r="G341" s="49">
        <v>3.2831739860320015</v>
      </c>
      <c r="H341" s="49">
        <v>3.1636082451538567</v>
      </c>
      <c r="I341" s="49">
        <v>3.0491294907008966</v>
      </c>
      <c r="J341" s="49">
        <v>2.9388735951912857</v>
      </c>
      <c r="K341" s="49">
        <v>2.8321776953846176</v>
      </c>
      <c r="L341" s="49">
        <v>2.7285229360007013</v>
      </c>
      <c r="M341" s="49">
        <v>2.6624592053299798</v>
      </c>
      <c r="N341" s="49">
        <v>2.6006700600920798</v>
      </c>
      <c r="O341" s="49">
        <v>2.5418084603151643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2.3275674359999288</v>
      </c>
      <c r="T341" s="49">
        <v>2.2785138497033763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2.0924307355589313</v>
      </c>
      <c r="Y341" s="49">
        <v>2.0481664168977423</v>
      </c>
      <c r="Z341" s="49">
        <v>2.0093320098786873</v>
      </c>
      <c r="AA341" s="49">
        <v>1.9476739235263816</v>
      </c>
      <c r="AB341" s="49">
        <v>1.9049549371165382</v>
      </c>
      <c r="AC341" s="49">
        <v>1.8637666452970558</v>
      </c>
      <c r="AD341" s="49">
        <v>1.8239571149568952</v>
      </c>
      <c r="AE341" s="49">
        <v>1.7853977940038286</v>
      </c>
      <c r="AF341" s="50">
        <v>1.7479789423529715</v>
      </c>
    </row>
    <row r="342" spans="1:32" hidden="1">
      <c r="A342" s="49" t="s">
        <v>676</v>
      </c>
      <c r="B342" s="49">
        <v>4.5549315022962826</v>
      </c>
      <c r="C342" s="49">
        <v>4.3546346699635965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3.7201982206425193</v>
      </c>
      <c r="H342" s="49">
        <v>3.5855237732521905</v>
      </c>
      <c r="I342" s="49">
        <v>3.4567937309271115</v>
      </c>
      <c r="J342" s="49">
        <v>3.3330014353938227</v>
      </c>
      <c r="K342" s="49">
        <v>3.2133747797859593</v>
      </c>
      <c r="L342" s="49">
        <v>3.0973094743215497</v>
      </c>
      <c r="M342" s="49">
        <v>3.0218058596797972</v>
      </c>
      <c r="N342" s="49">
        <v>2.9512918931249956</v>
      </c>
      <c r="O342" s="49">
        <v>2.8841895387993235</v>
      </c>
      <c r="P342" s="49">
        <v>2.8202221875466229</v>
      </c>
      <c r="Q342" s="49">
        <v>2.7583678837156302</v>
      </c>
      <c r="R342" s="49">
        <v>2.6980000800979731</v>
      </c>
      <c r="S342" s="49">
        <v>2.6404384253454181</v>
      </c>
      <c r="T342" s="49">
        <v>2.5847331332063037</v>
      </c>
      <c r="U342" s="49">
        <v>2.5310469029861427</v>
      </c>
      <c r="V342" s="49">
        <v>2.4786020409844247</v>
      </c>
      <c r="W342" s="49">
        <v>2.42572505927878</v>
      </c>
      <c r="X342" s="49">
        <v>2.3736030983953667</v>
      </c>
      <c r="Y342" s="49">
        <v>2.3234209011657914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2.0253105119695958</v>
      </c>
      <c r="AF342" s="50">
        <v>1.983036395893615</v>
      </c>
    </row>
    <row r="343" spans="1:32" hidden="1">
      <c r="A343" s="49" t="s">
        <v>677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5.4777529656349575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4.1552145563612655</v>
      </c>
      <c r="AD343" s="49">
        <v>4.0579447425357733</v>
      </c>
      <c r="AE343" s="49">
        <v>3.9609682265418114</v>
      </c>
      <c r="AF343" s="50">
        <v>3.8641421076683926</v>
      </c>
    </row>
    <row r="344" spans="1:32" hidden="1">
      <c r="A344" s="49" t="s">
        <v>678</v>
      </c>
      <c r="B344" s="49">
        <v>10.036533480706861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7.5115198708203526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679</v>
      </c>
      <c r="B345" s="49">
        <v>12.930030331007204</v>
      </c>
      <c r="C345" s="49">
        <v>12.408841240498617</v>
      </c>
      <c r="D345" s="49">
        <v>11.930624605003366</v>
      </c>
      <c r="E345" s="49">
        <v>11.481746868441149</v>
      </c>
      <c r="F345" s="49">
        <v>11.053492580202555</v>
      </c>
      <c r="G345" s="49">
        <v>10.639915423919115</v>
      </c>
      <c r="H345" s="49">
        <v>10.236740798789878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680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5.4740375534686585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3.6180726203359637</v>
      </c>
      <c r="P346" s="49">
        <v>3.5104007786714844</v>
      </c>
      <c r="Q346" s="49">
        <v>3.4041684879683136</v>
      </c>
      <c r="R346" s="49">
        <v>3.298901384728643</v>
      </c>
      <c r="S346" s="49">
        <v>3.1956135260260217</v>
      </c>
      <c r="T346" s="49">
        <v>3.0935825363156004</v>
      </c>
      <c r="U346" s="49">
        <v>2.9929367098865511</v>
      </c>
      <c r="V346" s="49">
        <v>2.8930850394616736</v>
      </c>
      <c r="W346" s="49">
        <v>2.7939757420307254</v>
      </c>
      <c r="X346" s="49">
        <v>2.6950365331265136</v>
      </c>
      <c r="Y346" s="49">
        <v>2.5971647784587519</v>
      </c>
      <c r="Z346" s="49">
        <v>2.5036714054994342</v>
      </c>
      <c r="AA346" s="49">
        <v>2.3896382487024344</v>
      </c>
      <c r="AB346" s="49">
        <v>2.2919178274455874</v>
      </c>
      <c r="AC346" s="49">
        <v>2.195124201862936</v>
      </c>
      <c r="AD346" s="49">
        <v>2.0991151883555892</v>
      </c>
      <c r="AE346" s="49">
        <v>2.0037700354049055</v>
      </c>
      <c r="AF346" s="50">
        <v>1.9089852143211949</v>
      </c>
    </row>
    <row r="347" spans="1:32" hidden="1">
      <c r="A347" s="49" t="s">
        <v>681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4.4741434571668846</v>
      </c>
      <c r="L347" s="49">
        <v>4.089615497748718</v>
      </c>
      <c r="M347" s="49">
        <v>3.9699585100092882</v>
      </c>
      <c r="N347" s="49">
        <v>3.8541113885106997</v>
      </c>
      <c r="O347" s="49">
        <v>3.7408013277341787</v>
      </c>
      <c r="P347" s="49">
        <v>3.6298080591223472</v>
      </c>
      <c r="Q347" s="49">
        <v>3.5203093328439747</v>
      </c>
      <c r="R347" s="49">
        <v>3.4118031016234225</v>
      </c>
      <c r="S347" s="49">
        <v>3.3053574266013612</v>
      </c>
      <c r="T347" s="49">
        <v>3.2002084859421549</v>
      </c>
      <c r="U347" s="49">
        <v>3.0964898446060944</v>
      </c>
      <c r="V347" s="49">
        <v>2.9935775296863967</v>
      </c>
      <c r="W347" s="49">
        <v>2.8915776046766934</v>
      </c>
      <c r="X347" s="49">
        <v>2.789721458732457</v>
      </c>
      <c r="Y347" s="49">
        <v>2.6889519092631877</v>
      </c>
      <c r="Z347" s="49">
        <v>2.592747121152601</v>
      </c>
      <c r="AA347" s="49">
        <v>2.4749199633340178</v>
      </c>
      <c r="AB347" s="49">
        <v>2.3742004811990318</v>
      </c>
      <c r="AC347" s="49">
        <v>2.2744144386635115</v>
      </c>
      <c r="AD347" s="49">
        <v>2.1754105432903801</v>
      </c>
      <c r="AE347" s="49">
        <v>2.0770601442041601</v>
      </c>
      <c r="AF347" s="50">
        <v>1.9792527808743081</v>
      </c>
    </row>
    <row r="348" spans="1:32" hidden="1">
      <c r="A348" s="49" t="s">
        <v>682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3.7843227494937475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3.3381674500441445</v>
      </c>
      <c r="U348" s="49">
        <v>3.2305499592726097</v>
      </c>
      <c r="V348" s="49">
        <v>3.1237915350333214</v>
      </c>
      <c r="W348" s="49">
        <v>3.0181353792304426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2.5855986132928432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2.1718063577922804</v>
      </c>
      <c r="AF348" s="50">
        <v>2.0698897681402046</v>
      </c>
    </row>
    <row r="349" spans="1:32" hidden="1">
      <c r="A349" s="49" t="s">
        <v>683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3.8534851324158437</v>
      </c>
      <c r="T349" s="49">
        <v>3.7326454816842105</v>
      </c>
      <c r="U349" s="49">
        <v>3.6135153764866028</v>
      </c>
      <c r="V349" s="49">
        <v>3.4953151938038558</v>
      </c>
      <c r="W349" s="49">
        <v>3.3780622455835774</v>
      </c>
      <c r="X349" s="49">
        <v>3.2609571991046558</v>
      </c>
      <c r="Y349" s="49">
        <v>3.145172174492628</v>
      </c>
      <c r="Z349" s="49">
        <v>3.035031240963439</v>
      </c>
      <c r="AA349" s="49">
        <v>2.8979706921422537</v>
      </c>
      <c r="AB349" s="49">
        <v>2.7821515681919333</v>
      </c>
      <c r="AC349" s="49">
        <v>2.667457954820367</v>
      </c>
      <c r="AD349" s="49">
        <v>2.5537002588743634</v>
      </c>
      <c r="AE349" s="49">
        <v>2.4407170833067635</v>
      </c>
      <c r="AF349" s="50">
        <v>2.3283696764723754</v>
      </c>
    </row>
    <row r="350" spans="1:32" hidden="1">
      <c r="A350" s="49" t="s">
        <v>684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5.2828702204849876</v>
      </c>
      <c r="I350" s="49">
        <v>5.1696957464810467</v>
      </c>
      <c r="J350" s="49">
        <v>5.0609052808131203</v>
      </c>
      <c r="K350" s="49">
        <v>4.9558918310612174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3.8074306985507467</v>
      </c>
      <c r="AB350" s="49">
        <v>3.7512437915484123</v>
      </c>
      <c r="AC350" s="49">
        <v>3.6969213451743395</v>
      </c>
      <c r="AD350" s="49">
        <v>3.6443122360458013</v>
      </c>
      <c r="AE350" s="49">
        <v>3.5932842339627156</v>
      </c>
      <c r="AF350" s="50">
        <v>3.5437209480173335</v>
      </c>
    </row>
    <row r="351" spans="1:32" hidden="1">
      <c r="A351" s="49" t="s">
        <v>685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5.3266535276495475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4.0432129794576035</v>
      </c>
      <c r="U351" s="49">
        <v>3.9763343456019675</v>
      </c>
      <c r="V351" s="49">
        <v>3.910903094185687</v>
      </c>
      <c r="W351" s="49">
        <v>3.8375836397268492</v>
      </c>
      <c r="X351" s="49">
        <v>3.7673213356494246</v>
      </c>
      <c r="Y351" s="49">
        <v>3.7012293517907966</v>
      </c>
      <c r="Z351" s="49">
        <v>3.6415083367100856</v>
      </c>
      <c r="AA351" s="49">
        <v>3.5566035902920077</v>
      </c>
      <c r="AB351" s="49">
        <v>3.4963530763386093</v>
      </c>
      <c r="AC351" s="49">
        <v>3.4390445007974044</v>
      </c>
      <c r="AD351" s="49">
        <v>3.3843261615147644</v>
      </c>
      <c r="AE351" s="49">
        <v>3.3319086742263804</v>
      </c>
      <c r="AF351" s="50">
        <v>3.2815510463054904</v>
      </c>
    </row>
    <row r="352" spans="1:32" hidden="1">
      <c r="A352" s="49" t="s">
        <v>686</v>
      </c>
      <c r="B352" s="49">
        <v>4.5859827955130665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3.3558489871974655</v>
      </c>
      <c r="K352" s="49">
        <v>3.2354804857970367</v>
      </c>
      <c r="L352" s="49">
        <v>3.1187062122399407</v>
      </c>
      <c r="M352" s="49">
        <v>3.0426545316907321</v>
      </c>
      <c r="N352" s="49">
        <v>2.9716348754895048</v>
      </c>
      <c r="O352" s="49">
        <v>2.9040554564910996</v>
      </c>
      <c r="P352" s="49">
        <v>2.8396371753682965</v>
      </c>
      <c r="Q352" s="49">
        <v>2.77734922229841</v>
      </c>
      <c r="R352" s="49">
        <v>2.7165596382923125</v>
      </c>
      <c r="S352" s="49">
        <v>2.6585993003663764</v>
      </c>
      <c r="T352" s="49">
        <v>2.6025102445865609</v>
      </c>
      <c r="U352" s="49">
        <v>2.5484565064895337</v>
      </c>
      <c r="V352" s="49">
        <v>2.4956537396929726</v>
      </c>
      <c r="W352" s="49">
        <v>2.4424119439448275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2.2241917797758033</v>
      </c>
      <c r="AB352" s="49">
        <v>2.1754400383541914</v>
      </c>
      <c r="AC352" s="49">
        <v>2.1284790680397028</v>
      </c>
      <c r="AD352" s="49">
        <v>2.0831302163269538</v>
      </c>
      <c r="AE352" s="49">
        <v>2.0392423482080138</v>
      </c>
      <c r="AF352" s="50">
        <v>1.9966864678095209</v>
      </c>
    </row>
    <row r="353" spans="1:32" hidden="1">
      <c r="A353" s="49" t="s">
        <v>687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4.6333766286849505</v>
      </c>
      <c r="U353" s="49">
        <v>4.5388418249579949</v>
      </c>
      <c r="V353" s="49">
        <v>4.4438616261611905</v>
      </c>
      <c r="W353" s="49">
        <v>4.3574285987038035</v>
      </c>
      <c r="X353" s="49">
        <v>4.2723030541008544</v>
      </c>
      <c r="Y353" s="49">
        <v>4.1875294548866062</v>
      </c>
      <c r="Z353" s="49">
        <v>4.1080395458956955</v>
      </c>
      <c r="AA353" s="49">
        <v>3.983951560368665</v>
      </c>
      <c r="AB353" s="49">
        <v>3.8939023863549274</v>
      </c>
      <c r="AC353" s="49">
        <v>3.8047376646491173</v>
      </c>
      <c r="AD353" s="49">
        <v>3.7163157464247765</v>
      </c>
      <c r="AE353" s="49">
        <v>3.6285111981544036</v>
      </c>
      <c r="AF353" s="50">
        <v>3.5412120972038039</v>
      </c>
    </row>
    <row r="354" spans="1:32" hidden="1">
      <c r="A354" s="49" t="s">
        <v>688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5.9382640300891065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4.3223445627193255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3.9323836891133865</v>
      </c>
      <c r="Z354" s="49">
        <v>3.8418700888408677</v>
      </c>
      <c r="AA354" s="49">
        <v>3.7278886221702043</v>
      </c>
      <c r="AB354" s="49">
        <v>3.6355997505007966</v>
      </c>
      <c r="AC354" s="49">
        <v>3.5453470632311976</v>
      </c>
      <c r="AD354" s="49">
        <v>3.4568177380494753</v>
      </c>
      <c r="AE354" s="49">
        <v>3.3697537594895555</v>
      </c>
      <c r="AF354" s="50">
        <v>3.283939601360597</v>
      </c>
    </row>
    <row r="355" spans="1:32" hidden="1">
      <c r="A355" s="49" t="s">
        <v>689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3.7613954789605275</v>
      </c>
      <c r="U355" s="49">
        <v>3.6407715488952181</v>
      </c>
      <c r="V355" s="49">
        <v>3.521143904009</v>
      </c>
      <c r="W355" s="49">
        <v>3.4021049210641445</v>
      </c>
      <c r="X355" s="49">
        <v>3.2833691583690481</v>
      </c>
      <c r="Y355" s="49">
        <v>3.1661046117097338</v>
      </c>
      <c r="Z355" s="49">
        <v>3.0546256052224354</v>
      </c>
      <c r="AA355" s="49">
        <v>2.9165008518190616</v>
      </c>
      <c r="AB355" s="49">
        <v>2.7996879141109403</v>
      </c>
      <c r="AC355" s="49">
        <v>2.684183063119205</v>
      </c>
      <c r="AD355" s="49">
        <v>2.5698083760184742</v>
      </c>
      <c r="AE355" s="49">
        <v>2.4564131602644603</v>
      </c>
      <c r="AF355" s="50">
        <v>2.3438686105320041</v>
      </c>
    </row>
    <row r="356" spans="1:32" hidden="1">
      <c r="A356" s="49" t="s">
        <v>690</v>
      </c>
      <c r="B356" s="49">
        <v>3.6048208932800136</v>
      </c>
      <c r="C356" s="49">
        <v>3.506059489929608</v>
      </c>
      <c r="D356" s="49">
        <v>3.4155307748201857</v>
      </c>
      <c r="E356" s="49">
        <v>3.33145681051113</v>
      </c>
      <c r="F356" s="49">
        <v>3.2525700568021323</v>
      </c>
      <c r="G356" s="49">
        <v>3.177936292267356</v>
      </c>
      <c r="H356" s="49">
        <v>3.1068478956544343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2.8485361816038246</v>
      </c>
      <c r="M356" s="49">
        <v>2.7891201424030827</v>
      </c>
      <c r="N356" s="49">
        <v>2.7414244365973754</v>
      </c>
      <c r="O356" s="49">
        <v>2.6952492525063403</v>
      </c>
      <c r="P356" s="49">
        <v>2.6506695660287241</v>
      </c>
      <c r="Q356" s="49">
        <v>2.6080443200792427</v>
      </c>
      <c r="R356" s="49">
        <v>2.5662514170896347</v>
      </c>
      <c r="S356" s="49">
        <v>2.5254661689623386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2.3781425186248666</v>
      </c>
      <c r="X356" s="49">
        <v>2.3459505468900339</v>
      </c>
      <c r="Y356" s="49">
        <v>2.3144937473379739</v>
      </c>
      <c r="Z356" s="49">
        <v>2.2868877575470448</v>
      </c>
      <c r="AA356" s="49">
        <v>2.2316518082457426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2.1049240083664356</v>
      </c>
      <c r="AF356" s="50">
        <v>2.0755509685873119</v>
      </c>
    </row>
    <row r="357" spans="1:32" hidden="1">
      <c r="A357" s="49" t="s">
        <v>691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3.8367146186740007</v>
      </c>
      <c r="J357" s="49">
        <v>3.7564989744935193</v>
      </c>
      <c r="K357" s="49">
        <v>3.6791236336520279</v>
      </c>
      <c r="L357" s="49">
        <v>3.6042207870535052</v>
      </c>
      <c r="M357" s="49">
        <v>3.5288971550161596</v>
      </c>
      <c r="N357" s="49">
        <v>3.4687297514842101</v>
      </c>
      <c r="O357" s="49">
        <v>3.4105137832597059</v>
      </c>
      <c r="P357" s="49">
        <v>3.3543463625579566</v>
      </c>
      <c r="Q357" s="49">
        <v>3.3006921205267759</v>
      </c>
      <c r="R357" s="49">
        <v>3.2480987399789782</v>
      </c>
      <c r="S357" s="49">
        <v>3.1967932751674226</v>
      </c>
      <c r="T357" s="49">
        <v>3.1492871784329437</v>
      </c>
      <c r="U357" s="49">
        <v>3.1015479795103156</v>
      </c>
      <c r="V357" s="49">
        <v>3.0538629198933389</v>
      </c>
      <c r="W357" s="49">
        <v>3.0118916768603876</v>
      </c>
      <c r="X357" s="49">
        <v>2.9716352073777919</v>
      </c>
      <c r="Y357" s="49">
        <v>2.9323121481176573</v>
      </c>
      <c r="Z357" s="49">
        <v>2.8979529227358487</v>
      </c>
      <c r="AA357" s="49">
        <v>2.8278369455667294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2.6690841824323184</v>
      </c>
      <c r="AF357" s="50">
        <v>2.6323413497815018</v>
      </c>
    </row>
    <row r="358" spans="1:32" hidden="1">
      <c r="A358" s="49" t="s">
        <v>692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3.9502284119961035</v>
      </c>
      <c r="Y358" s="49">
        <v>3.8985633897698309</v>
      </c>
      <c r="Z358" s="49">
        <v>3.8536011845865579</v>
      </c>
      <c r="AA358" s="49">
        <v>3.7602127196513444</v>
      </c>
      <c r="AB358" s="49">
        <v>3.7053412806831276</v>
      </c>
      <c r="AC358" s="49">
        <v>3.6523261801367282</v>
      </c>
      <c r="AD358" s="49">
        <v>3.6010147555968985</v>
      </c>
      <c r="AE358" s="49">
        <v>3.5512734590406838</v>
      </c>
      <c r="AF358" s="50">
        <v>3.5029847666353335</v>
      </c>
    </row>
    <row r="359" spans="1:32" hidden="1">
      <c r="A359" s="49" t="s">
        <v>693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6.5330773054601705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5.3885293163467285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694</v>
      </c>
      <c r="B360" s="49">
        <v>10.699344044748921</v>
      </c>
      <c r="C360" s="49">
        <v>10.359189624881422</v>
      </c>
      <c r="D360" s="49">
        <v>10.065949060082836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695</v>
      </c>
      <c r="B361" s="49">
        <v>4.0158576543058748</v>
      </c>
      <c r="C361" s="49">
        <v>3.8402255424042382</v>
      </c>
      <c r="D361" s="49">
        <v>3.6832298472988345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2.9362962912588118</v>
      </c>
      <c r="K361" s="49">
        <v>2.8296706529186464</v>
      </c>
      <c r="L361" s="49">
        <v>2.7260870254532876</v>
      </c>
      <c r="M361" s="49">
        <v>2.66008469006155</v>
      </c>
      <c r="N361" s="49">
        <v>2.5983536947727885</v>
      </c>
      <c r="O361" s="49">
        <v>2.5395480966884572</v>
      </c>
      <c r="P361" s="49">
        <v>2.4834319232480384</v>
      </c>
      <c r="Q361" s="49">
        <v>2.4291333728510902</v>
      </c>
      <c r="R361" s="49">
        <v>2.3761178511968675</v>
      </c>
      <c r="S361" s="49">
        <v>2.325510975030225</v>
      </c>
      <c r="T361" s="49">
        <v>2.2765024225230595</v>
      </c>
      <c r="U361" s="49">
        <v>2.229230880882159</v>
      </c>
      <c r="V361" s="49">
        <v>2.1830327519947428</v>
      </c>
      <c r="W361" s="49">
        <v>2.1364792067676603</v>
      </c>
      <c r="X361" s="49">
        <v>2.0905837864164978</v>
      </c>
      <c r="Y361" s="49">
        <v>2.0463570649574043</v>
      </c>
      <c r="Z361" s="49">
        <v>2.0075496105215556</v>
      </c>
      <c r="AA361" s="49">
        <v>1.9459655710232739</v>
      </c>
      <c r="AB361" s="49">
        <v>1.9032817459512976</v>
      </c>
      <c r="AC361" s="49">
        <v>1.8621265204688047</v>
      </c>
      <c r="AD361" s="49">
        <v>1.8223485648207423</v>
      </c>
      <c r="AE361" s="49">
        <v>1.783819832209703</v>
      </c>
      <c r="AF361" s="50">
        <v>1.746431008706399</v>
      </c>
    </row>
    <row r="362" spans="1:32" hidden="1">
      <c r="A362" s="49" t="s">
        <v>696</v>
      </c>
      <c r="B362" s="49">
        <v>4.1908911021422126</v>
      </c>
      <c r="C362" s="49">
        <v>4.0073434109686374</v>
      </c>
      <c r="D362" s="49">
        <v>3.8434005120150947</v>
      </c>
      <c r="E362" s="49">
        <v>3.693551371664868</v>
      </c>
      <c r="F362" s="49">
        <v>3.5542845871816757</v>
      </c>
      <c r="G362" s="49">
        <v>3.4232352862528952</v>
      </c>
      <c r="H362" s="49">
        <v>3.2987404476476048</v>
      </c>
      <c r="I362" s="49">
        <v>3.1795893597818954</v>
      </c>
      <c r="J362" s="49">
        <v>3.064875163189182</v>
      </c>
      <c r="K362" s="49">
        <v>2.9539022372952837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2.5357542751285616</v>
      </c>
      <c r="R362" s="49">
        <v>2.4803749537151836</v>
      </c>
      <c r="S362" s="49">
        <v>2.4275263842931425</v>
      </c>
      <c r="T362" s="49">
        <v>2.376355854980484</v>
      </c>
      <c r="U362" s="49">
        <v>2.3270095448123573</v>
      </c>
      <c r="V362" s="49">
        <v>2.2787890680593357</v>
      </c>
      <c r="W362" s="49">
        <v>2.2301892951416304</v>
      </c>
      <c r="X362" s="49">
        <v>2.1822785032888845</v>
      </c>
      <c r="Y362" s="49">
        <v>2.1361198815274896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1.9437499774974603</v>
      </c>
      <c r="AD362" s="49">
        <v>1.9022527647473479</v>
      </c>
      <c r="AE362" s="49">
        <v>1.8620642803899665</v>
      </c>
      <c r="AF362" s="50">
        <v>1.8230692015518961</v>
      </c>
    </row>
    <row r="363" spans="1:32" hidden="1">
      <c r="A363" s="49" t="s">
        <v>697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4.1405373850989164</v>
      </c>
      <c r="G363" s="49">
        <v>3.9886217317710706</v>
      </c>
      <c r="H363" s="49">
        <v>3.8446066734804614</v>
      </c>
      <c r="I363" s="49">
        <v>3.7070325074879982</v>
      </c>
      <c r="J363" s="49">
        <v>3.5748059619487202</v>
      </c>
      <c r="K363" s="49">
        <v>3.447088500395818</v>
      </c>
      <c r="L363" s="49">
        <v>3.3232238453615217</v>
      </c>
      <c r="M363" s="49">
        <v>3.2420011277213954</v>
      </c>
      <c r="N363" s="49">
        <v>3.1661884933651816</v>
      </c>
      <c r="O363" s="49">
        <v>3.0940726767784179</v>
      </c>
      <c r="P363" s="49">
        <v>3.0253532067580284</v>
      </c>
      <c r="Q363" s="49">
        <v>2.9589207084658939</v>
      </c>
      <c r="R363" s="49">
        <v>2.8940951068949117</v>
      </c>
      <c r="S363" s="49">
        <v>2.8323085342514398</v>
      </c>
      <c r="T363" s="49">
        <v>2.7725300952579151</v>
      </c>
      <c r="U363" s="49">
        <v>2.7149362806596673</v>
      </c>
      <c r="V363" s="49">
        <v>2.6586831076765147</v>
      </c>
      <c r="W363" s="49">
        <v>2.6019562765569546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2.3174211571960965</v>
      </c>
      <c r="AC363" s="49">
        <v>2.2674209807333674</v>
      </c>
      <c r="AD363" s="49">
        <v>2.2191504482994597</v>
      </c>
      <c r="AE363" s="49">
        <v>2.1724470093247099</v>
      </c>
      <c r="AF363" s="50">
        <v>2.1271719335634636</v>
      </c>
    </row>
    <row r="364" spans="1:32" hidden="1">
      <c r="A364" s="49" t="s">
        <v>698</v>
      </c>
      <c r="B364" s="49">
        <v>5.2987536039420675</v>
      </c>
      <c r="C364" s="49">
        <v>5.0766517755916425</v>
      </c>
      <c r="D364" s="49">
        <v>4.8622165645844291</v>
      </c>
      <c r="E364" s="49">
        <v>4.6536022352730235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3.8552248577590893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3.1359151103712493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2.7676789011975638</v>
      </c>
      <c r="U364" s="49">
        <v>2.7091879106585917</v>
      </c>
      <c r="V364" s="49">
        <v>2.6504763249304109</v>
      </c>
      <c r="W364" s="49">
        <v>2.5966375358273215</v>
      </c>
      <c r="X364" s="49">
        <v>2.5435777092151808</v>
      </c>
      <c r="Y364" s="49">
        <v>2.4907490004756405</v>
      </c>
      <c r="Z364" s="49">
        <v>2.4409877223088943</v>
      </c>
      <c r="AA364" s="49">
        <v>2.3656177818286492</v>
      </c>
      <c r="AB364" s="49">
        <v>2.3098469623356568</v>
      </c>
      <c r="AC364" s="49">
        <v>2.2546178101595857</v>
      </c>
      <c r="AD364" s="49">
        <v>2.1998504680117317</v>
      </c>
      <c r="AE364" s="49">
        <v>2.1454744500030691</v>
      </c>
      <c r="AF364" s="50">
        <v>2.091427092120032</v>
      </c>
    </row>
    <row r="365" spans="1:32" hidden="1">
      <c r="A365" s="49" t="s">
        <v>699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3.8660209268763017</v>
      </c>
      <c r="O365" s="49">
        <v>3.789609545272941</v>
      </c>
      <c r="P365" s="49">
        <v>3.7145998320555664</v>
      </c>
      <c r="Q365" s="49">
        <v>3.6414226342064033</v>
      </c>
      <c r="R365" s="49">
        <v>3.568777117201265</v>
      </c>
      <c r="S365" s="49">
        <v>3.4968754483900062</v>
      </c>
      <c r="T365" s="49">
        <v>3.4280026380639868</v>
      </c>
      <c r="U365" s="49">
        <v>3.358512481372383</v>
      </c>
      <c r="V365" s="49">
        <v>3.2886670976329304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2.8848341265153867</v>
      </c>
      <c r="AC365" s="49">
        <v>2.8193099949171527</v>
      </c>
      <c r="AD365" s="49">
        <v>2.7543141171914032</v>
      </c>
      <c r="AE365" s="49">
        <v>2.6897518202374515</v>
      </c>
      <c r="AF365" s="50">
        <v>2.6255384621258733</v>
      </c>
    </row>
    <row r="366" spans="1:32" hidden="1">
      <c r="A366" s="49" t="s">
        <v>700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7.1236245840311945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4.6331070336233555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4.2054218322272785</v>
      </c>
      <c r="X366" s="49">
        <v>4.1283122592965684</v>
      </c>
      <c r="Y366" s="49">
        <v>4.0515672142265888</v>
      </c>
      <c r="Z366" s="49">
        <v>3.9801776565304805</v>
      </c>
      <c r="AA366" s="49">
        <v>3.8636556600604504</v>
      </c>
      <c r="AB366" s="49">
        <v>3.7815879272213699</v>
      </c>
      <c r="AC366" s="49">
        <v>3.7004210835731004</v>
      </c>
      <c r="AD366" s="49">
        <v>3.6200116401921463</v>
      </c>
      <c r="AE366" s="49">
        <v>3.5402323898443848</v>
      </c>
      <c r="AF366" s="50">
        <v>3.460969677084254</v>
      </c>
    </row>
    <row r="367" spans="1:32" hidden="1">
      <c r="A367" s="49" t="s">
        <v>701</v>
      </c>
      <c r="B367" s="49">
        <v>11.332793891504769</v>
      </c>
      <c r="C367" s="49">
        <v>10.856330093277061</v>
      </c>
      <c r="D367" s="49">
        <v>10.413293013184411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6.3297562111402055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5.4276076744551816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4.8003830596157915</v>
      </c>
      <c r="AE367" s="49">
        <v>4.6858461306250279</v>
      </c>
      <c r="AF367" s="50">
        <v>4.5728475662925678</v>
      </c>
    </row>
    <row r="368" spans="1:32" hidden="1">
      <c r="A368" s="49" t="s">
        <v>702</v>
      </c>
      <c r="B368" s="49">
        <v>13.266480230184573</v>
      </c>
      <c r="C368" s="49">
        <v>12.722394297643312</v>
      </c>
      <c r="D368" s="49">
        <v>12.221412898823459</v>
      </c>
      <c r="E368" s="49">
        <v>11.750126046454646</v>
      </c>
      <c r="F368" s="49">
        <v>11.299989148429635</v>
      </c>
      <c r="G368" s="49">
        <v>10.865200032340072</v>
      </c>
      <c r="H368" s="49">
        <v>10.441615201602364</v>
      </c>
      <c r="I368" s="49">
        <v>10.026149940258962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7.6715958567247196</v>
      </c>
      <c r="S368" s="49">
        <v>7.5168938948111474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703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3.4476407039488786</v>
      </c>
      <c r="T369" s="49">
        <v>3.3380290658413649</v>
      </c>
      <c r="U369" s="49">
        <v>3.2298744114057474</v>
      </c>
      <c r="V369" s="49">
        <v>3.12252215126124</v>
      </c>
      <c r="W369" s="49">
        <v>3.015739917571425</v>
      </c>
      <c r="X369" s="49">
        <v>2.9092166039069358</v>
      </c>
      <c r="Y369" s="49">
        <v>2.8039432960963273</v>
      </c>
      <c r="Z369" s="49">
        <v>2.7035792510612291</v>
      </c>
      <c r="AA369" s="49">
        <v>2.5806099002539233</v>
      </c>
      <c r="AB369" s="49">
        <v>2.4757241928154796</v>
      </c>
      <c r="AC369" s="49">
        <v>2.3719461797536026</v>
      </c>
      <c r="AD369" s="49">
        <v>2.2691234765893307</v>
      </c>
      <c r="AE369" s="49">
        <v>2.1671269732276253</v>
      </c>
      <c r="AF369" s="50">
        <v>2.0658462678794036</v>
      </c>
    </row>
    <row r="370" spans="1:32" hidden="1">
      <c r="A370" s="49" t="s">
        <v>704</v>
      </c>
      <c r="B370" s="49">
        <v>8.8089727822584738</v>
      </c>
      <c r="C370" s="49">
        <v>8.3158639434575718</v>
      </c>
      <c r="D370" s="49">
        <v>7.8469557056696315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5.6759417108402275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4.2977476398108045</v>
      </c>
      <c r="N370" s="49">
        <v>4.1725397782838716</v>
      </c>
      <c r="O370" s="49">
        <v>4.0501156045418565</v>
      </c>
      <c r="P370" s="49">
        <v>3.9302297023157955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3.3543631439864847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2.9138400693928226</v>
      </c>
      <c r="Z370" s="49">
        <v>2.8102144740505017</v>
      </c>
      <c r="AA370" s="49">
        <v>2.6827227154881186</v>
      </c>
      <c r="AB370" s="49">
        <v>2.574342643793611</v>
      </c>
      <c r="AC370" s="49">
        <v>2.4671476749752816</v>
      </c>
      <c r="AD370" s="49">
        <v>2.3609784228384836</v>
      </c>
      <c r="AE370" s="49">
        <v>2.2556999149869292</v>
      </c>
      <c r="AF370" s="50">
        <v>2.1511968033445914</v>
      </c>
    </row>
    <row r="371" spans="1:32" hidden="1">
      <c r="A371" s="49" t="s">
        <v>705</v>
      </c>
      <c r="B371" s="49">
        <v>10.022547037536482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5.9899491863144325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4.3649841850945235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3.7237865941282986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3.0922818599935065</v>
      </c>
      <c r="AB371" s="49">
        <v>2.9699026140620566</v>
      </c>
      <c r="AC371" s="49">
        <v>2.848731680518843</v>
      </c>
      <c r="AD371" s="49">
        <v>2.7285620144466192</v>
      </c>
      <c r="AE371" s="49">
        <v>2.6092172784873613</v>
      </c>
      <c r="AF371" s="50">
        <v>2.4905457929506079</v>
      </c>
    </row>
    <row r="372" spans="1:32" hidden="1">
      <c r="A372" s="49" t="s">
        <v>706</v>
      </c>
      <c r="B372" s="49">
        <v>6.1887385951030645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4.8792395089774026</v>
      </c>
      <c r="M372" s="49">
        <v>4.7776122936928243</v>
      </c>
      <c r="N372" s="49">
        <v>4.6957673131528779</v>
      </c>
      <c r="O372" s="49">
        <v>4.6164971550392595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4.3246598767698705</v>
      </c>
      <c r="T372" s="49">
        <v>4.2594878073329285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3.9608868370351495</v>
      </c>
      <c r="Z372" s="49">
        <v>3.912989734583189</v>
      </c>
      <c r="AA372" s="49">
        <v>3.8186211919035116</v>
      </c>
      <c r="AB372" s="49">
        <v>3.7612775453550844</v>
      </c>
      <c r="AC372" s="49">
        <v>3.7057476188130347</v>
      </c>
      <c r="AD372" s="49">
        <v>3.6518835210893608</v>
      </c>
      <c r="AE372" s="49">
        <v>3.5995558195763997</v>
      </c>
      <c r="AF372" s="50">
        <v>3.548650557761404</v>
      </c>
    </row>
    <row r="373" spans="1:32" hidden="1">
      <c r="A373" s="49" t="s">
        <v>707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708</v>
      </c>
      <c r="B374" s="49">
        <v>11.75734831661525</v>
      </c>
      <c r="C374" s="49">
        <v>11.385032043400004</v>
      </c>
      <c r="D374" s="49">
        <v>11.065486411832262</v>
      </c>
      <c r="E374" s="49">
        <v>10.783637828607947</v>
      </c>
      <c r="F374" s="49">
        <v>10.529982562438077</v>
      </c>
      <c r="G374" s="49">
        <v>10.298156656574882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709</v>
      </c>
      <c r="B375" s="49">
        <v>4.2466765427687356</v>
      </c>
      <c r="C375" s="49">
        <v>4.0609162085531567</v>
      </c>
      <c r="D375" s="49">
        <v>3.8948735002458523</v>
      </c>
      <c r="E375" s="49">
        <v>3.7430044786015206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3.2214281309132975</v>
      </c>
      <c r="J375" s="49">
        <v>3.1048805702736892</v>
      </c>
      <c r="K375" s="49">
        <v>2.9920914944637378</v>
      </c>
      <c r="L375" s="49">
        <v>2.8825130341975038</v>
      </c>
      <c r="M375" s="49">
        <v>2.8127357835186433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2.5685698368399903</v>
      </c>
      <c r="R375" s="49">
        <v>2.5125198399146331</v>
      </c>
      <c r="S375" s="49">
        <v>2.4590153845293656</v>
      </c>
      <c r="T375" s="49">
        <v>2.4072000759152639</v>
      </c>
      <c r="U375" s="49">
        <v>2.3572203604960569</v>
      </c>
      <c r="V375" s="49">
        <v>2.3083749720412468</v>
      </c>
      <c r="W375" s="49">
        <v>2.2591491363857488</v>
      </c>
      <c r="X375" s="49">
        <v>2.2106191062264351</v>
      </c>
      <c r="Y375" s="49">
        <v>2.1638522649718612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1.9690567767454397</v>
      </c>
      <c r="AD375" s="49">
        <v>1.9269905158374296</v>
      </c>
      <c r="AE375" s="49">
        <v>1.8862430308146738</v>
      </c>
      <c r="AF375" s="50">
        <v>1.8466986574301931</v>
      </c>
    </row>
    <row r="376" spans="1:32" hidden="1">
      <c r="A376" s="49" t="s">
        <v>710</v>
      </c>
      <c r="B376" s="49">
        <v>5.3388665203399306</v>
      </c>
      <c r="C376" s="49">
        <v>5.1035763990916578</v>
      </c>
      <c r="D376" s="49">
        <v>4.8941584510675415</v>
      </c>
      <c r="E376" s="49">
        <v>4.7033357880529891</v>
      </c>
      <c r="F376" s="49">
        <v>4.526472107072987</v>
      </c>
      <c r="G376" s="49">
        <v>4.3604451010621625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3.7686493103108685</v>
      </c>
      <c r="L376" s="49">
        <v>3.6332886343468092</v>
      </c>
      <c r="M376" s="49">
        <v>3.5444910597786552</v>
      </c>
      <c r="N376" s="49">
        <v>3.4616015654648575</v>
      </c>
      <c r="O376" s="49">
        <v>3.3827490820482238</v>
      </c>
      <c r="P376" s="49">
        <v>3.3076078884206188</v>
      </c>
      <c r="Q376" s="49">
        <v>3.2349652502158386</v>
      </c>
      <c r="R376" s="49">
        <v>3.1640774673689789</v>
      </c>
      <c r="S376" s="49">
        <v>3.0965163710868824</v>
      </c>
      <c r="T376" s="49">
        <v>3.0311537025720234</v>
      </c>
      <c r="U376" s="49">
        <v>2.9681847565107793</v>
      </c>
      <c r="V376" s="49">
        <v>2.9066847870455232</v>
      </c>
      <c r="W376" s="49">
        <v>2.8446633958302661</v>
      </c>
      <c r="X376" s="49">
        <v>2.7835321674502147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2.5335418823930906</v>
      </c>
      <c r="AC376" s="49">
        <v>2.4788897477353595</v>
      </c>
      <c r="AD376" s="49">
        <v>2.426131920042534</v>
      </c>
      <c r="AE376" s="49">
        <v>2.3750896455990533</v>
      </c>
      <c r="AF376" s="50">
        <v>2.3256103762904665</v>
      </c>
    </row>
    <row r="377" spans="1:32" hidden="1">
      <c r="A377" s="49" t="s">
        <v>711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4.8316530710471906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3.9680684593308584</v>
      </c>
      <c r="AC377" s="49">
        <v>3.8738520394309734</v>
      </c>
      <c r="AD377" s="49">
        <v>3.7798018050213651</v>
      </c>
      <c r="AE377" s="49">
        <v>3.6857585293032211</v>
      </c>
      <c r="AF377" s="50">
        <v>3.5915752550834785</v>
      </c>
    </row>
    <row r="378" spans="1:32" hidden="1">
      <c r="A378" s="49" t="s">
        <v>712</v>
      </c>
      <c r="B378" s="49">
        <v>12.111423564236448</v>
      </c>
      <c r="C378" s="49">
        <v>11.613203684809815</v>
      </c>
      <c r="D378" s="49">
        <v>11.153725589023606</v>
      </c>
      <c r="E378" s="49">
        <v>10.720808870389767</v>
      </c>
      <c r="F378" s="49">
        <v>10.306681893968223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713</v>
      </c>
      <c r="B379" s="49">
        <v>13.932005955451281</v>
      </c>
      <c r="C379" s="49">
        <v>13.372276041938054</v>
      </c>
      <c r="D379" s="49">
        <v>12.861008282792717</v>
      </c>
      <c r="E379" s="49">
        <v>12.383454828273377</v>
      </c>
      <c r="F379" s="49">
        <v>11.930242070075806</v>
      </c>
      <c r="G379" s="49">
        <v>11.495026480278584</v>
      </c>
      <c r="H379" s="49">
        <v>11.073298284311702</v>
      </c>
      <c r="I379" s="49">
        <v>10.661719483516775</v>
      </c>
      <c r="J379" s="49">
        <v>10.257733647104244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7.5040654037455905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6.5985097637543895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714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3.9812314475103108</v>
      </c>
      <c r="Q380" s="49">
        <v>3.8616367753718315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3.3991722001873343</v>
      </c>
      <c r="V380" s="49">
        <v>3.2869716522807906</v>
      </c>
      <c r="W380" s="49">
        <v>3.1756246288589103</v>
      </c>
      <c r="X380" s="49">
        <v>3.0644798096323651</v>
      </c>
      <c r="Y380" s="49">
        <v>2.9546049916852466</v>
      </c>
      <c r="Z380" s="49">
        <v>2.849941251585296</v>
      </c>
      <c r="AA380" s="49">
        <v>2.7208347063042497</v>
      </c>
      <c r="AB380" s="49">
        <v>2.6111400851621722</v>
      </c>
      <c r="AC380" s="49">
        <v>2.5025516053476005</v>
      </c>
      <c r="AD380" s="49">
        <v>2.3949013385785785</v>
      </c>
      <c r="AE380" s="49">
        <v>2.2880467091069523</v>
      </c>
      <c r="AF380" s="50">
        <v>2.1818655135779408</v>
      </c>
    </row>
    <row r="381" spans="1:32" hidden="1">
      <c r="A381" s="49" t="s">
        <v>715</v>
      </c>
      <c r="B381" s="49">
        <v>10.845440803239555</v>
      </c>
      <c r="C381" s="49">
        <v>10.236445849103113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3.9315173650025237</v>
      </c>
      <c r="X381" s="49">
        <v>3.797512588402844</v>
      </c>
      <c r="Y381" s="49">
        <v>3.6648726413352377</v>
      </c>
      <c r="Z381" s="49">
        <v>3.538802901592816</v>
      </c>
      <c r="AA381" s="49">
        <v>3.3800064573152677</v>
      </c>
      <c r="AB381" s="49">
        <v>3.2466044959614146</v>
      </c>
      <c r="AC381" s="49">
        <v>3.1142829212731438</v>
      </c>
      <c r="AD381" s="49">
        <v>2.9827957440899167</v>
      </c>
      <c r="AE381" s="49">
        <v>2.8519317105438864</v>
      </c>
      <c r="AF381" s="50">
        <v>2.7215073869401021</v>
      </c>
    </row>
    <row r="382" spans="1:32" hidden="1">
      <c r="A382" s="49" t="s">
        <v>716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4.6560638253393645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717</v>
      </c>
      <c r="B383" s="49">
        <v>7.6042279534203505</v>
      </c>
      <c r="C383" s="49">
        <v>7.3611737437974405</v>
      </c>
      <c r="D383" s="49">
        <v>7.1501159315595757</v>
      </c>
      <c r="E383" s="49">
        <v>6.9619310717460685</v>
      </c>
      <c r="F383" s="49">
        <v>6.7908669007768108</v>
      </c>
      <c r="G383" s="49">
        <v>6.6330715558052065</v>
      </c>
      <c r="H383" s="49">
        <v>6.4858438235045099</v>
      </c>
      <c r="I383" s="49">
        <v>6.3472187999744039</v>
      </c>
      <c r="J383" s="49">
        <v>6.2157240213325995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5.4375089929923135</v>
      </c>
      <c r="Q383" s="49">
        <v>5.3313723270339324</v>
      </c>
      <c r="R383" s="49">
        <v>5.2329169474907955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4.7951516616548435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718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7.9650002713394725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7.2117057474000354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719</v>
      </c>
      <c r="B385" s="49">
        <v>7.1543847107890475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4.7893606227501895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4.2652084079676955</v>
      </c>
      <c r="S385" s="49">
        <v>4.1733359615679397</v>
      </c>
      <c r="T385" s="49">
        <v>4.0847727613119558</v>
      </c>
      <c r="U385" s="49">
        <v>3.9998237486003116</v>
      </c>
      <c r="V385" s="49">
        <v>3.9170405159893047</v>
      </c>
      <c r="W385" s="49">
        <v>3.8332924918383635</v>
      </c>
      <c r="X385" s="49">
        <v>3.7508084138699758</v>
      </c>
      <c r="Y385" s="49">
        <v>3.6717982896274775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3.3380988695629243</v>
      </c>
      <c r="AD385" s="49">
        <v>3.267983764357647</v>
      </c>
      <c r="AE385" s="49">
        <v>3.2004377024401185</v>
      </c>
      <c r="AF385" s="50">
        <v>3.1352236876737525</v>
      </c>
    </row>
    <row r="386" spans="1:32" hidden="1">
      <c r="A386" s="49" t="s">
        <v>720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6.1168790663907995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5.4182727207913945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721</v>
      </c>
      <c r="B387" s="49">
        <v>10.110510850495851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7.4989742701361095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6.1622818383389895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4.3677236668685975</v>
      </c>
      <c r="AD387" s="49">
        <v>4.2644608884304454</v>
      </c>
      <c r="AE387" s="49">
        <v>4.1630073901054354</v>
      </c>
      <c r="AF387" s="50">
        <v>4.0630847632283595</v>
      </c>
    </row>
    <row r="388" spans="1:32" hidden="1">
      <c r="A388" s="49" t="s">
        <v>722</v>
      </c>
      <c r="B388" s="49">
        <v>11.301951226411731</v>
      </c>
      <c r="C388" s="49">
        <v>10.835939173272957</v>
      </c>
      <c r="D388" s="49">
        <v>10.406502165826533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7.8281751463854015</v>
      </c>
      <c r="L388" s="49">
        <v>7.4839911452063603</v>
      </c>
      <c r="M388" s="49">
        <v>7.2882148592530829</v>
      </c>
      <c r="N388" s="49">
        <v>7.1127798375695015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6.5179611991293545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5.8880621079577065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5.0355266969802495</v>
      </c>
      <c r="AE388" s="49">
        <v>4.9280613215040532</v>
      </c>
      <c r="AF388" s="50">
        <v>4.822748943488202</v>
      </c>
    </row>
    <row r="389" spans="1:32" hidden="1">
      <c r="A389" s="49" t="s">
        <v>723</v>
      </c>
      <c r="B389" s="49">
        <v>12.938534577685161</v>
      </c>
      <c r="C389" s="49">
        <v>12.218437444668137</v>
      </c>
      <c r="D389" s="49">
        <v>11.544581530534764</v>
      </c>
      <c r="E389" s="49">
        <v>10.903087752643494</v>
      </c>
      <c r="F389" s="49">
        <v>10.285045400827038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5.5707782587449355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3.9609031593926654</v>
      </c>
      <c r="AD389" s="49">
        <v>3.8082088701302959</v>
      </c>
      <c r="AE389" s="49">
        <v>3.6568475969521872</v>
      </c>
      <c r="AF389" s="50">
        <v>3.5065657473750766</v>
      </c>
    </row>
    <row r="390" spans="1:32" hidden="1">
      <c r="A390" s="49" t="s">
        <v>724</v>
      </c>
      <c r="B390" s="49">
        <v>7.2786371128569645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5.5329488391979185</v>
      </c>
      <c r="O390" s="49">
        <v>5.4396807463403345</v>
      </c>
      <c r="P390" s="49">
        <v>5.3496165949395751</v>
      </c>
      <c r="Q390" s="49">
        <v>5.2634756037652322</v>
      </c>
      <c r="R390" s="49">
        <v>5.1790064303122865</v>
      </c>
      <c r="S390" s="49">
        <v>5.0965603413374376</v>
      </c>
      <c r="T390" s="49">
        <v>5.020027982074418</v>
      </c>
      <c r="U390" s="49">
        <v>4.9431605768922235</v>
      </c>
      <c r="V390" s="49">
        <v>4.8664029040322605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725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7.1802143131222875</v>
      </c>
      <c r="G391" s="49">
        <v>7.0127404752645486</v>
      </c>
      <c r="H391" s="49">
        <v>6.8564291488626505</v>
      </c>
      <c r="I391" s="49">
        <v>6.7092133339219</v>
      </c>
      <c r="J391" s="49">
        <v>6.5695441998880355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5.7460922761474595</v>
      </c>
      <c r="Q391" s="49">
        <v>5.6339277927535205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4.6970913768086815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4.3368510927250865</v>
      </c>
    </row>
    <row r="392" spans="1:32" hidden="1">
      <c r="A392" s="49" t="s">
        <v>726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7.8815983919045305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6.6314964281257085</v>
      </c>
      <c r="P392" s="49">
        <v>6.494604399511978</v>
      </c>
      <c r="Q392" s="49">
        <v>6.3679006773134255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5.9362492790925305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5.5304631294338025</v>
      </c>
      <c r="Z392" s="49">
        <v>5.4432187822522975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4.9884926068309134</v>
      </c>
      <c r="AF392" s="50">
        <v>4.9157199626305177</v>
      </c>
    </row>
    <row r="393" spans="1:32" hidden="1">
      <c r="A393" s="49" t="s">
        <v>727</v>
      </c>
      <c r="B393" s="49">
        <v>6.277109320972909</v>
      </c>
      <c r="C393" s="49">
        <v>5.9935375348135036</v>
      </c>
      <c r="D393" s="49">
        <v>5.7445154165148615</v>
      </c>
      <c r="E393" s="49">
        <v>5.5203073851234876</v>
      </c>
      <c r="F393" s="49">
        <v>5.3147115024649425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3.9102775665120584</v>
      </c>
      <c r="Q393" s="49">
        <v>3.8232479862941982</v>
      </c>
      <c r="R393" s="49">
        <v>3.7384783708235587</v>
      </c>
      <c r="S393" s="49">
        <v>3.6580749972547917</v>
      </c>
      <c r="T393" s="49">
        <v>3.5805219039248639</v>
      </c>
      <c r="U393" s="49">
        <v>3.5060787453281828</v>
      </c>
      <c r="V393" s="49">
        <v>3.4335054825806548</v>
      </c>
      <c r="W393" s="49">
        <v>3.3601211388154506</v>
      </c>
      <c r="X393" s="49">
        <v>3.2878347140938766</v>
      </c>
      <c r="Y393" s="49">
        <v>3.2185367577636779</v>
      </c>
      <c r="Z393" s="49">
        <v>3.1592384941694602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2.8647866507779054</v>
      </c>
      <c r="AE393" s="49">
        <v>2.8053949218586354</v>
      </c>
      <c r="AF393" s="50">
        <v>2.7480158145937832</v>
      </c>
    </row>
    <row r="394" spans="1:32" hidden="1">
      <c r="A394" s="49" t="s">
        <v>728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4.7704996279379985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729</v>
      </c>
      <c r="B395" s="49">
        <v>10.634081603547106</v>
      </c>
      <c r="C395" s="49">
        <v>10.186831125712564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5.1024432326906295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4.4058308311445495</v>
      </c>
      <c r="AF395" s="50">
        <v>4.2994849744651349</v>
      </c>
    </row>
    <row r="396" spans="1:32" hidden="1">
      <c r="A396" s="49" t="s">
        <v>730</v>
      </c>
      <c r="B396" s="49">
        <v>11.175674940702159</v>
      </c>
      <c r="C396" s="49">
        <v>10.715826404838026</v>
      </c>
      <c r="D396" s="49">
        <v>10.292341603330057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5.3278607437603345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731</v>
      </c>
      <c r="B397" s="49">
        <v>11.573862331543982</v>
      </c>
      <c r="C397" s="49">
        <v>10.929293278639756</v>
      </c>
      <c r="D397" s="49">
        <v>10.324889557548927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5.4010559609495985</v>
      </c>
      <c r="Q397" s="49">
        <v>5.2459479719774444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3.9545701611810244</v>
      </c>
      <c r="AA397" s="49">
        <v>3.781158202842843</v>
      </c>
      <c r="AB397" s="49">
        <v>3.6412300078430806</v>
      </c>
      <c r="AC397" s="49">
        <v>3.5030067491850252</v>
      </c>
      <c r="AD397" s="49">
        <v>3.3661912992631033</v>
      </c>
      <c r="AE397" s="49">
        <v>3.2305302423784439</v>
      </c>
      <c r="AF397" s="50">
        <v>3.0958052312649338</v>
      </c>
    </row>
    <row r="398" spans="1:32" hidden="1">
      <c r="A398" s="49" t="s">
        <v>732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3.9063130883014026</v>
      </c>
      <c r="T398" s="49">
        <v>3.8470548330002439</v>
      </c>
      <c r="U398" s="49">
        <v>3.7875689726793431</v>
      </c>
      <c r="V398" s="49">
        <v>3.7281863345703306</v>
      </c>
      <c r="W398" s="49">
        <v>3.6754377506787201</v>
      </c>
      <c r="X398" s="49">
        <v>3.6247102762812546</v>
      </c>
      <c r="Y398" s="49">
        <v>3.5751021854913914</v>
      </c>
      <c r="Z398" s="49">
        <v>3.5312618135346043</v>
      </c>
      <c r="AA398" s="49">
        <v>3.4462187942290097</v>
      </c>
      <c r="AB398" s="49">
        <v>3.3940457837285116</v>
      </c>
      <c r="AC398" s="49">
        <v>3.3435089508368381</v>
      </c>
      <c r="AD398" s="49">
        <v>3.2944777133158842</v>
      </c>
      <c r="AE398" s="49">
        <v>3.2468377644304907</v>
      </c>
      <c r="AF398" s="50">
        <v>3.2004884435420542</v>
      </c>
    </row>
    <row r="399" spans="1:32" hidden="1">
      <c r="A399" s="49" t="s">
        <v>733</v>
      </c>
      <c r="B399" s="49">
        <v>6.5505899710414095</v>
      </c>
      <c r="C399" s="49">
        <v>6.340475831557443</v>
      </c>
      <c r="D399" s="49">
        <v>6.1572862657974454</v>
      </c>
      <c r="E399" s="49">
        <v>5.9933504880327195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3.9661130995375533</v>
      </c>
      <c r="Z399" s="49">
        <v>3.902176649440257</v>
      </c>
      <c r="AA399" s="49">
        <v>3.8111851463122486</v>
      </c>
      <c r="AB399" s="49">
        <v>3.746675224061216</v>
      </c>
      <c r="AC399" s="49">
        <v>3.685323163799775</v>
      </c>
      <c r="AD399" s="49">
        <v>3.6267511530559053</v>
      </c>
      <c r="AE399" s="49">
        <v>3.5706483289407203</v>
      </c>
      <c r="AF399" s="50">
        <v>3.5167558167967718</v>
      </c>
    </row>
    <row r="400" spans="1:32" hidden="1">
      <c r="A400" s="49" t="s">
        <v>734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7.8843716284619525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7.0907504978728895</v>
      </c>
      <c r="N400" s="49">
        <v>6.9226288674671776</v>
      </c>
      <c r="O400" s="49">
        <v>6.7704717817895634</v>
      </c>
      <c r="P400" s="49">
        <v>6.6307827138005395</v>
      </c>
      <c r="Q400" s="49">
        <v>6.5014046774188321</v>
      </c>
      <c r="R400" s="49">
        <v>6.3816348807605037</v>
      </c>
      <c r="S400" s="49">
        <v>6.2679187925047195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5.6449406719298745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735</v>
      </c>
      <c r="B401" s="49">
        <v>4.0032384757402761</v>
      </c>
      <c r="C401" s="49">
        <v>3.8281240220166586</v>
      </c>
      <c r="D401" s="49">
        <v>3.6715583953516555</v>
      </c>
      <c r="E401" s="49">
        <v>3.5283435795174127</v>
      </c>
      <c r="F401" s="49">
        <v>3.3951680090439376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2.5315191858356174</v>
      </c>
      <c r="P401" s="49">
        <v>2.4755700041829214</v>
      </c>
      <c r="Q401" s="49">
        <v>2.4214381699304726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2.1761392625143814</v>
      </c>
      <c r="W401" s="49">
        <v>2.1297325633704527</v>
      </c>
      <c r="X401" s="49">
        <v>2.083982149037455</v>
      </c>
      <c r="Y401" s="49">
        <v>2.0398959278032009</v>
      </c>
      <c r="Z401" s="49">
        <v>2.0012140745153313</v>
      </c>
      <c r="AA401" s="49">
        <v>1.9398175041298855</v>
      </c>
      <c r="AB401" s="49">
        <v>1.8972701117956372</v>
      </c>
      <c r="AC401" s="49">
        <v>1.8562464738775108</v>
      </c>
      <c r="AD401" s="49">
        <v>1.8165954028926676</v>
      </c>
      <c r="AE401" s="49">
        <v>1.7781889766952039</v>
      </c>
      <c r="AF401" s="50">
        <v>1.7409179920610076</v>
      </c>
    </row>
    <row r="402" spans="1:32" hidden="1">
      <c r="A402" s="49" t="s">
        <v>736</v>
      </c>
      <c r="B402" s="49">
        <v>4.1630340859584809</v>
      </c>
      <c r="C402" s="49">
        <v>3.9806300129807921</v>
      </c>
      <c r="D402" s="49">
        <v>3.8177218967417943</v>
      </c>
      <c r="E402" s="49">
        <v>3.6688386491094835</v>
      </c>
      <c r="F402" s="49">
        <v>3.5304946064044547</v>
      </c>
      <c r="G402" s="49">
        <v>3.4003424259912842</v>
      </c>
      <c r="H402" s="49">
        <v>3.2767315523624578</v>
      </c>
      <c r="I402" s="49">
        <v>3.1584604516578159</v>
      </c>
      <c r="J402" s="49">
        <v>3.0446292170912197</v>
      </c>
      <c r="K402" s="49">
        <v>2.9345476228116754</v>
      </c>
      <c r="L402" s="49">
        <v>2.8276754634439731</v>
      </c>
      <c r="M402" s="49">
        <v>2.7590383295402683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2.3117187790581775</v>
      </c>
      <c r="V402" s="49">
        <v>2.2638161360135118</v>
      </c>
      <c r="W402" s="49">
        <v>2.2155328973772965</v>
      </c>
      <c r="X402" s="49">
        <v>2.1679349045346132</v>
      </c>
      <c r="Y402" s="49">
        <v>2.1220826436970341</v>
      </c>
      <c r="Z402" s="49">
        <v>2.0819111578210232</v>
      </c>
      <c r="AA402" s="49">
        <v>2.0178368583216986</v>
      </c>
      <c r="AB402" s="49">
        <v>1.9735885955400831</v>
      </c>
      <c r="AC402" s="49">
        <v>1.9309385512041537</v>
      </c>
      <c r="AD402" s="49">
        <v>1.889727713849112</v>
      </c>
      <c r="AE402" s="49">
        <v>1.8498215508765339</v>
      </c>
      <c r="AF402" s="50">
        <v>1.8111052247903952</v>
      </c>
    </row>
    <row r="403" spans="1:32" hidden="1">
      <c r="A403" s="49" t="s">
        <v>737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4.0870875611484205</v>
      </c>
      <c r="H403" s="49">
        <v>3.9399328858052032</v>
      </c>
      <c r="I403" s="49">
        <v>3.799473944738776</v>
      </c>
      <c r="J403" s="49">
        <v>3.6645752929661537</v>
      </c>
      <c r="K403" s="49">
        <v>3.5343660851934695</v>
      </c>
      <c r="L403" s="49">
        <v>3.4081647894974267</v>
      </c>
      <c r="M403" s="49">
        <v>3.3246056455122908</v>
      </c>
      <c r="N403" s="49">
        <v>3.2466671824379736</v>
      </c>
      <c r="O403" s="49">
        <v>3.1725664371529847</v>
      </c>
      <c r="P403" s="49">
        <v>3.1019904147819704</v>
      </c>
      <c r="Q403" s="49">
        <v>3.0337848628609918</v>
      </c>
      <c r="R403" s="49">
        <v>2.9672422953150255</v>
      </c>
      <c r="S403" s="49">
        <v>2.9038520127126572</v>
      </c>
      <c r="T403" s="49">
        <v>2.8425416476085017</v>
      </c>
      <c r="U403" s="49">
        <v>2.7834945748179445</v>
      </c>
      <c r="V403" s="49">
        <v>2.7258330626831726</v>
      </c>
      <c r="W403" s="49">
        <v>2.6676632491595464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2.4289735551357983</v>
      </c>
      <c r="AB403" s="49">
        <v>2.3757613901734169</v>
      </c>
      <c r="AC403" s="49">
        <v>2.3245401243847819</v>
      </c>
      <c r="AD403" s="49">
        <v>2.2751100612209756</v>
      </c>
      <c r="AE403" s="49">
        <v>2.2273022870848562</v>
      </c>
      <c r="AF403" s="50">
        <v>2.1809726541524128</v>
      </c>
    </row>
    <row r="404" spans="1:32" hidden="1">
      <c r="A404" s="49" t="s">
        <v>738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7.1711823655957145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4.3957379335428595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3.9360828288546896</v>
      </c>
      <c r="Z404" s="49">
        <v>3.8525795415689652</v>
      </c>
      <c r="AA404" s="49">
        <v>3.7302936259725064</v>
      </c>
      <c r="AB404" s="49">
        <v>3.6374481662086957</v>
      </c>
      <c r="AC404" s="49">
        <v>3.5452680717463214</v>
      </c>
      <c r="AD404" s="49">
        <v>3.4536260886039218</v>
      </c>
      <c r="AE404" s="49">
        <v>3.362409166445711</v>
      </c>
      <c r="AF404" s="50">
        <v>3.2715160785416018</v>
      </c>
    </row>
    <row r="405" spans="1:32" hidden="1">
      <c r="A405" s="49" t="s">
        <v>739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3.7920662799506344</v>
      </c>
      <c r="AD405" s="49">
        <v>3.6981889583785179</v>
      </c>
      <c r="AE405" s="49">
        <v>3.6058741817062048</v>
      </c>
      <c r="AF405" s="50">
        <v>3.5148893851042282</v>
      </c>
    </row>
    <row r="406" spans="1:32" hidden="1">
      <c r="A406" s="49" t="s">
        <v>740</v>
      </c>
      <c r="B406" s="49">
        <v>11.761046377591647</v>
      </c>
      <c r="C406" s="49">
        <v>11.266213535045932</v>
      </c>
      <c r="D406" s="49">
        <v>10.808266156518682</v>
      </c>
      <c r="E406" s="49">
        <v>10.376030416181132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7.2943519796400285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6.5383719873685475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5.7561211745278555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5.2387716765645225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741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5.0618563861539005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3.8970164191866843</v>
      </c>
      <c r="P407" s="49">
        <v>3.7815630046792412</v>
      </c>
      <c r="Q407" s="49">
        <v>3.6676437764823606</v>
      </c>
      <c r="R407" s="49">
        <v>3.5547298755244383</v>
      </c>
      <c r="S407" s="49">
        <v>3.4439368409634628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2.9065585834496996</v>
      </c>
      <c r="Y407" s="49">
        <v>2.8015020128355426</v>
      </c>
      <c r="Z407" s="49">
        <v>2.7012632369204566</v>
      </c>
      <c r="AA407" s="49">
        <v>2.5784496231857181</v>
      </c>
      <c r="AB407" s="49">
        <v>2.4735728673444206</v>
      </c>
      <c r="AC407" s="49">
        <v>2.3697206616643971</v>
      </c>
      <c r="AD407" s="49">
        <v>2.2667372174142217</v>
      </c>
      <c r="AE407" s="49">
        <v>2.1644902558589272</v>
      </c>
      <c r="AF407" s="50">
        <v>2.0628663909711724</v>
      </c>
    </row>
    <row r="408" spans="1:32" hidden="1">
      <c r="A408" s="49" t="s">
        <v>742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7.3791978610883735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5.2348703443786055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3.9143541811536045</v>
      </c>
      <c r="Q408" s="49">
        <v>3.7965900752046116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3.0110399255574003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2.5641244034166695</v>
      </c>
      <c r="AC408" s="49">
        <v>2.4569630795408024</v>
      </c>
      <c r="AD408" s="49">
        <v>2.3506925764098519</v>
      </c>
      <c r="AE408" s="49">
        <v>2.2451730677843966</v>
      </c>
      <c r="AF408" s="50">
        <v>2.1402846190707794</v>
      </c>
    </row>
    <row r="409" spans="1:32" hidden="1">
      <c r="A409" s="49" t="s">
        <v>743</v>
      </c>
      <c r="B409" s="49">
        <v>10.234385934767216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6.6041571502080565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4.7396701332088504</v>
      </c>
      <c r="P409" s="49">
        <v>4.6007264279200193</v>
      </c>
      <c r="Q409" s="49">
        <v>4.4638089418746709</v>
      </c>
      <c r="R409" s="49">
        <v>4.3282261744827375</v>
      </c>
      <c r="S409" s="49">
        <v>4.1954548087317898</v>
      </c>
      <c r="T409" s="49">
        <v>4.0644419639111966</v>
      </c>
      <c r="U409" s="49">
        <v>3.9353739373431003</v>
      </c>
      <c r="V409" s="49">
        <v>3.8073897663569385</v>
      </c>
      <c r="W409" s="49">
        <v>3.6804317802959048</v>
      </c>
      <c r="X409" s="49">
        <v>3.5536676549675446</v>
      </c>
      <c r="Y409" s="49">
        <v>3.4284035070558176</v>
      </c>
      <c r="Z409" s="49">
        <v>3.3094601807577488</v>
      </c>
      <c r="AA409" s="49">
        <v>3.1605522143555129</v>
      </c>
      <c r="AB409" s="49">
        <v>3.0353418406407027</v>
      </c>
      <c r="AC409" s="49">
        <v>2.9114247665048065</v>
      </c>
      <c r="AD409" s="49">
        <v>2.7885933609644011</v>
      </c>
      <c r="AE409" s="49">
        <v>2.6666710933562268</v>
      </c>
      <c r="AF409" s="50">
        <v>2.5455064154470683</v>
      </c>
    </row>
    <row r="410" spans="1:32" hidden="1">
      <c r="A410" s="49" t="s">
        <v>744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3.9252413751801396</v>
      </c>
      <c r="K410" s="49">
        <v>3.8380581966640337</v>
      </c>
      <c r="L410" s="49">
        <v>3.7532460764669966</v>
      </c>
      <c r="M410" s="49">
        <v>3.6751719285386484</v>
      </c>
      <c r="N410" s="49">
        <v>3.6120909800958367</v>
      </c>
      <c r="O410" s="49">
        <v>3.5509723608256838</v>
      </c>
      <c r="P410" s="49">
        <v>3.4919111311348958</v>
      </c>
      <c r="Q410" s="49">
        <v>3.4353649140016733</v>
      </c>
      <c r="R410" s="49">
        <v>3.3799001994156299</v>
      </c>
      <c r="S410" s="49">
        <v>3.3257403657782256</v>
      </c>
      <c r="T410" s="49">
        <v>3.2753620847392639</v>
      </c>
      <c r="U410" s="49">
        <v>3.2247869553728403</v>
      </c>
      <c r="V410" s="49">
        <v>3.1742978940980198</v>
      </c>
      <c r="W410" s="49">
        <v>3.1294858862398973</v>
      </c>
      <c r="X410" s="49">
        <v>3.0863936570154342</v>
      </c>
      <c r="Y410" s="49">
        <v>3.044249952014332</v>
      </c>
      <c r="Z410" s="49">
        <v>3.0070278795181919</v>
      </c>
      <c r="AA410" s="49">
        <v>2.9345821560386867</v>
      </c>
      <c r="AB410" s="49">
        <v>2.8902251411606121</v>
      </c>
      <c r="AC410" s="49">
        <v>2.8472589584200496</v>
      </c>
      <c r="AD410" s="49">
        <v>2.80557173911156</v>
      </c>
      <c r="AE410" s="49">
        <v>2.7650655651699898</v>
      </c>
      <c r="AF410" s="50">
        <v>2.7256542153422267</v>
      </c>
    </row>
    <row r="411" spans="1:32" hidden="1">
      <c r="A411" s="49" t="s">
        <v>745</v>
      </c>
      <c r="B411" s="49">
        <v>5.94153445414186</v>
      </c>
      <c r="C411" s="49">
        <v>5.7781246219382218</v>
      </c>
      <c r="D411" s="49">
        <v>5.6279354578278955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4.6753772876647055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3.9552885142946375</v>
      </c>
      <c r="W411" s="49">
        <v>3.8996646367473531</v>
      </c>
      <c r="X411" s="49">
        <v>3.8461978408241855</v>
      </c>
      <c r="Y411" s="49">
        <v>3.7939197043589221</v>
      </c>
      <c r="Z411" s="49">
        <v>3.7478213771160536</v>
      </c>
      <c r="AA411" s="49">
        <v>3.6574710235543182</v>
      </c>
      <c r="AB411" s="49">
        <v>3.6024022302999312</v>
      </c>
      <c r="AC411" s="49">
        <v>3.5490778102463647</v>
      </c>
      <c r="AD411" s="49">
        <v>3.4973574947264527</v>
      </c>
      <c r="AE411" s="49">
        <v>3.447118513848439</v>
      </c>
      <c r="AF411" s="50">
        <v>3.3982527691796589</v>
      </c>
    </row>
    <row r="412" spans="1:32" hidden="1">
      <c r="A412" s="49" t="s">
        <v>746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5.8234054924497745</v>
      </c>
      <c r="F412" s="49">
        <v>5.6066777164759216</v>
      </c>
      <c r="G412" s="49">
        <v>5.4052371327130295</v>
      </c>
      <c r="H412" s="49">
        <v>5.2159658303987655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3.8599618069933435</v>
      </c>
      <c r="T412" s="49">
        <v>3.7780949880268144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3.3961072386726268</v>
      </c>
      <c r="Z412" s="49">
        <v>3.3336111948566689</v>
      </c>
      <c r="AA412" s="49">
        <v>3.2257775370698014</v>
      </c>
      <c r="AB412" s="49">
        <v>3.1553146397950069</v>
      </c>
      <c r="AC412" s="49">
        <v>3.0877495965276536</v>
      </c>
      <c r="AD412" s="49">
        <v>3.0227835740520179</v>
      </c>
      <c r="AE412" s="49">
        <v>2.9601639798755293</v>
      </c>
      <c r="AF412" s="50">
        <v>2.8996754198325609</v>
      </c>
    </row>
    <row r="413" spans="1:32" hidden="1">
      <c r="A413" s="49" t="s">
        <v>747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4.9663722258765794</v>
      </c>
      <c r="K413" s="49">
        <v>4.6951590559338685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4.1434206298618745</v>
      </c>
      <c r="P413" s="49">
        <v>4.0566134665828963</v>
      </c>
      <c r="Q413" s="49">
        <v>3.9716476066679522</v>
      </c>
      <c r="R413" s="49">
        <v>3.8872179765648012</v>
      </c>
      <c r="S413" s="49">
        <v>3.8035362348382966</v>
      </c>
      <c r="T413" s="49">
        <v>3.7228884800960076</v>
      </c>
      <c r="U413" s="49">
        <v>3.6416229676835941</v>
      </c>
      <c r="V413" s="49">
        <v>3.560002275694063</v>
      </c>
      <c r="W413" s="49">
        <v>3.4852247407757737</v>
      </c>
      <c r="X413" s="49">
        <v>3.4113485834931678</v>
      </c>
      <c r="Y413" s="49">
        <v>3.3376588609556355</v>
      </c>
      <c r="Z413" s="49">
        <v>3.2678207347134385</v>
      </c>
      <c r="AA413" s="49">
        <v>3.1647484047438503</v>
      </c>
      <c r="AB413" s="49">
        <v>3.0869140283405945</v>
      </c>
      <c r="AC413" s="49">
        <v>3.0096560292088244</v>
      </c>
      <c r="AD413" s="49">
        <v>2.9328655775828509</v>
      </c>
      <c r="AE413" s="49">
        <v>2.8564459980489327</v>
      </c>
      <c r="AF413" s="50">
        <v>2.7803107322962592</v>
      </c>
    </row>
    <row r="414" spans="1:32" hidden="1">
      <c r="A414" s="49" t="s">
        <v>748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7.0499974330255295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5.0949273093211955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4.5885876670347425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3.7312211533312127</v>
      </c>
      <c r="AD414" s="49">
        <v>3.6380781202674952</v>
      </c>
      <c r="AE414" s="49">
        <v>3.5451271587552817</v>
      </c>
      <c r="AF414" s="50">
        <v>3.4522438457958771</v>
      </c>
    </row>
    <row r="415" spans="1:32" hidden="1">
      <c r="A415" s="49" t="s">
        <v>749</v>
      </c>
      <c r="B415" s="49">
        <v>12.104203637022852</v>
      </c>
      <c r="C415" s="49">
        <v>11.433942944244613</v>
      </c>
      <c r="D415" s="49">
        <v>10.806631356719794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6.9095833308013415</v>
      </c>
      <c r="L415" s="49">
        <v>6.3790195352899737</v>
      </c>
      <c r="M415" s="49">
        <v>6.196166558940897</v>
      </c>
      <c r="N415" s="49">
        <v>6.0210055239914855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5.3618369245567035</v>
      </c>
      <c r="S415" s="49">
        <v>5.205045590172098</v>
      </c>
      <c r="T415" s="49">
        <v>5.0507144178459784</v>
      </c>
      <c r="U415" s="49">
        <v>4.8991225767706945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3.9847695523207456</v>
      </c>
      <c r="AB415" s="49">
        <v>3.837547900996531</v>
      </c>
      <c r="AC415" s="49">
        <v>3.6920377110012677</v>
      </c>
      <c r="AD415" s="49">
        <v>3.5479162777286808</v>
      </c>
      <c r="AE415" s="49">
        <v>3.4049075938763957</v>
      </c>
      <c r="AF415" s="50">
        <v>3.2627730801971024</v>
      </c>
    </row>
    <row r="416" spans="1:32" hidden="1">
      <c r="A416" s="49" t="s">
        <v>750</v>
      </c>
      <c r="B416" s="49">
        <v>12.782237092594727</v>
      </c>
      <c r="C416" s="49">
        <v>12.37214997492568</v>
      </c>
      <c r="D416" s="49">
        <v>12.014047412009852</v>
      </c>
      <c r="E416" s="49">
        <v>11.693069404584325</v>
      </c>
      <c r="F416" s="49">
        <v>11.399845003031718</v>
      </c>
      <c r="G416" s="49">
        <v>11.128097744413527</v>
      </c>
      <c r="H416" s="49">
        <v>10.873424922386109</v>
      </c>
      <c r="I416" s="49">
        <v>10.632622929690596</v>
      </c>
      <c r="J416" s="49">
        <v>10.403290151116506</v>
      </c>
      <c r="K416" s="49">
        <v>10.183581083954127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7.5990635415874435</v>
      </c>
      <c r="AA416" s="49">
        <v>7.4219767175898115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751</v>
      </c>
      <c r="B417" s="49">
        <v>16.6578815091274</v>
      </c>
      <c r="C417" s="49">
        <v>16.126754609852966</v>
      </c>
      <c r="D417" s="49">
        <v>15.667039458290326</v>
      </c>
      <c r="E417" s="49">
        <v>15.258360453828885</v>
      </c>
      <c r="F417" s="49">
        <v>14.887870859828967</v>
      </c>
      <c r="G417" s="49">
        <v>14.546968101638692</v>
      </c>
      <c r="H417" s="49">
        <v>14.229619343202396</v>
      </c>
      <c r="I417" s="49">
        <v>13.931436139031351</v>
      </c>
      <c r="J417" s="49">
        <v>13.649129799238976</v>
      </c>
      <c r="K417" s="49">
        <v>13.380174182589517</v>
      </c>
      <c r="L417" s="49">
        <v>13.122588038821812</v>
      </c>
      <c r="M417" s="49">
        <v>12.776991152356601</v>
      </c>
      <c r="N417" s="49">
        <v>12.47480931396929</v>
      </c>
      <c r="O417" s="49">
        <v>12.201045940165379</v>
      </c>
      <c r="P417" s="49">
        <v>11.949483598637404</v>
      </c>
      <c r="Q417" s="49">
        <v>11.716286612214089</v>
      </c>
      <c r="R417" s="49">
        <v>11.500204915603028</v>
      </c>
      <c r="S417" s="49">
        <v>11.294917972428481</v>
      </c>
      <c r="T417" s="49">
        <v>11.100944567956178</v>
      </c>
      <c r="U417" s="49">
        <v>10.919117383076676</v>
      </c>
      <c r="V417" s="49">
        <v>10.741332984884663</v>
      </c>
      <c r="W417" s="49">
        <v>10.540946189408864</v>
      </c>
      <c r="X417" s="49">
        <v>10.349199388936889</v>
      </c>
      <c r="Y417" s="49">
        <v>10.169271286912766</v>
      </c>
      <c r="Z417" s="49">
        <v>10.007444707452464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752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3.5561816226009113</v>
      </c>
      <c r="F418" s="49">
        <v>3.4218439860235836</v>
      </c>
      <c r="G418" s="49">
        <v>3.295284764583597</v>
      </c>
      <c r="H418" s="49">
        <v>3.1749447021303925</v>
      </c>
      <c r="I418" s="49">
        <v>3.0596887601289158</v>
      </c>
      <c r="J418" s="49">
        <v>2.94866685466208</v>
      </c>
      <c r="K418" s="49">
        <v>2.8412269854742775</v>
      </c>
      <c r="L418" s="49">
        <v>2.7368588703083119</v>
      </c>
      <c r="M418" s="49">
        <v>2.6707152555484734</v>
      </c>
      <c r="N418" s="49">
        <v>2.6088318153161647</v>
      </c>
      <c r="O418" s="49">
        <v>2.5498674232025125</v>
      </c>
      <c r="P418" s="49">
        <v>2.4935858078267952</v>
      </c>
      <c r="Q418" s="49">
        <v>2.4391187972311976</v>
      </c>
      <c r="R418" s="49">
        <v>2.3859341196948436</v>
      </c>
      <c r="S418" s="49">
        <v>2.3351497383293944</v>
      </c>
      <c r="T418" s="49">
        <v>2.2859592949221916</v>
      </c>
      <c r="U418" s="49">
        <v>2.2384997633546293</v>
      </c>
      <c r="V418" s="49">
        <v>2.1921112587556455</v>
      </c>
      <c r="W418" s="49">
        <v>2.1453702531059946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1.9541851312202885</v>
      </c>
      <c r="AB418" s="49">
        <v>1.9113110884269422</v>
      </c>
      <c r="AC418" s="49">
        <v>1.8699596762672974</v>
      </c>
      <c r="AD418" s="49">
        <v>1.8299805456209637</v>
      </c>
      <c r="AE418" s="49">
        <v>1.7912464706815361</v>
      </c>
      <c r="AF418" s="50">
        <v>1.7536488302749973</v>
      </c>
    </row>
    <row r="419" spans="1:32" hidden="1">
      <c r="A419" s="49" t="s">
        <v>753</v>
      </c>
      <c r="B419" s="49">
        <v>4.2255480059168091</v>
      </c>
      <c r="C419" s="49">
        <v>4.040708584227156</v>
      </c>
      <c r="D419" s="49">
        <v>3.87546006417036</v>
      </c>
      <c r="E419" s="49">
        <v>3.7243076119301946</v>
      </c>
      <c r="F419" s="49">
        <v>3.5837504340246751</v>
      </c>
      <c r="G419" s="49">
        <v>3.4514309950145172</v>
      </c>
      <c r="H419" s="49">
        <v>3.3256915669780014</v>
      </c>
      <c r="I419" s="49">
        <v>3.2053253890449116</v>
      </c>
      <c r="J419" s="49">
        <v>3.0894286336217385</v>
      </c>
      <c r="K419" s="49">
        <v>2.9773080616997172</v>
      </c>
      <c r="L419" s="49">
        <v>2.8684211039091156</v>
      </c>
      <c r="M419" s="49">
        <v>2.7989389105534812</v>
      </c>
      <c r="N419" s="49">
        <v>2.7339643600687213</v>
      </c>
      <c r="O419" s="49">
        <v>2.6720765374263067</v>
      </c>
      <c r="P419" s="49">
        <v>2.6130253300041635</v>
      </c>
      <c r="Q419" s="49">
        <v>2.5558908776660734</v>
      </c>
      <c r="R419" s="49">
        <v>2.5001092373887275</v>
      </c>
      <c r="S419" s="49">
        <v>2.4468654982119489</v>
      </c>
      <c r="T419" s="49">
        <v>2.3953052201034932</v>
      </c>
      <c r="U419" s="49">
        <v>2.3455737672191086</v>
      </c>
      <c r="V419" s="49">
        <v>2.2969718586261996</v>
      </c>
      <c r="W419" s="49">
        <v>2.2479885324338693</v>
      </c>
      <c r="X419" s="49">
        <v>2.1996978528003126</v>
      </c>
      <c r="Y419" s="49">
        <v>2.1531631823181896</v>
      </c>
      <c r="Z419" s="49">
        <v>2.1123304046630036</v>
      </c>
      <c r="AA419" s="49">
        <v>2.0475336313003338</v>
      </c>
      <c r="AB419" s="49">
        <v>2.0026232318760901</v>
      </c>
      <c r="AC419" s="49">
        <v>1.9593205428182832</v>
      </c>
      <c r="AD419" s="49">
        <v>1.9174660115296169</v>
      </c>
      <c r="AE419" s="49">
        <v>1.8769246382159661</v>
      </c>
      <c r="AF419" s="50">
        <v>1.8375811779298132</v>
      </c>
    </row>
    <row r="420" spans="1:32" hidden="1">
      <c r="A420" s="49" t="s">
        <v>754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3.8321928908304357</v>
      </c>
      <c r="H420" s="49">
        <v>3.6933152998414243</v>
      </c>
      <c r="I420" s="49">
        <v>3.5605397148194724</v>
      </c>
      <c r="J420" s="49">
        <v>3.4328353089534325</v>
      </c>
      <c r="K420" s="49">
        <v>3.3094114499741258</v>
      </c>
      <c r="L420" s="49">
        <v>3.1896493581664931</v>
      </c>
      <c r="M420" s="49">
        <v>3.1119680662086413</v>
      </c>
      <c r="N420" s="49">
        <v>3.0394080609669079</v>
      </c>
      <c r="O420" s="49">
        <v>2.9703504302948556</v>
      </c>
      <c r="P420" s="49">
        <v>2.9045107363625906</v>
      </c>
      <c r="Q420" s="49">
        <v>2.8408408476622506</v>
      </c>
      <c r="R420" s="49">
        <v>2.7786982251018868</v>
      </c>
      <c r="S420" s="49">
        <v>2.719434596918183</v>
      </c>
      <c r="T420" s="49">
        <v>2.6620761922432603</v>
      </c>
      <c r="U420" s="49">
        <v>2.6067892193778137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2.3929516030847378</v>
      </c>
      <c r="Z420" s="49">
        <v>2.3477543163328356</v>
      </c>
      <c r="AA420" s="49">
        <v>2.2751994783535814</v>
      </c>
      <c r="AB420" s="49">
        <v>2.2253220186563221</v>
      </c>
      <c r="AC420" s="49">
        <v>2.1772667738691189</v>
      </c>
      <c r="AD420" s="49">
        <v>2.1308522490610837</v>
      </c>
      <c r="AE420" s="49">
        <v>2.0859248980374741</v>
      </c>
      <c r="AF420" s="50">
        <v>2.0423536608470259</v>
      </c>
    </row>
    <row r="421" spans="1:32" hidden="1">
      <c r="A421" s="49" t="s">
        <v>755</v>
      </c>
      <c r="B421" s="49">
        <v>16.966038345085849</v>
      </c>
      <c r="C421" s="49">
        <v>16.277360000463489</v>
      </c>
      <c r="D421" s="49">
        <v>15.638885889633691</v>
      </c>
      <c r="E421" s="49">
        <v>15.033062615182409</v>
      </c>
      <c r="F421" s="49">
        <v>14.448484747827166</v>
      </c>
      <c r="G421" s="49">
        <v>13.877186985902842</v>
      </c>
      <c r="H421" s="49">
        <v>13.313257440664156</v>
      </c>
      <c r="I421" s="49">
        <v>12.752065629508923</v>
      </c>
      <c r="J421" s="49">
        <v>12.18980257057915</v>
      </c>
      <c r="K421" s="49">
        <v>11.623190339407394</v>
      </c>
      <c r="L421" s="49">
        <v>11.049288520602975</v>
      </c>
      <c r="M421" s="49">
        <v>10.758502652910543</v>
      </c>
      <c r="N421" s="49">
        <v>10.495594215943074</v>
      </c>
      <c r="O421" s="49">
        <v>10.250332921504647</v>
      </c>
      <c r="P421" s="49">
        <v>10.018474607213415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7.5975161415209085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756</v>
      </c>
      <c r="B422" s="49">
        <v>20.966747078725206</v>
      </c>
      <c r="C422" s="49">
        <v>20.13381157590079</v>
      </c>
      <c r="D422" s="49">
        <v>19.367278903271739</v>
      </c>
      <c r="E422" s="49">
        <v>18.644181939834617</v>
      </c>
      <c r="F422" s="49">
        <v>17.949586170263743</v>
      </c>
      <c r="G422" s="49">
        <v>17.273045065645952</v>
      </c>
      <c r="H422" s="49">
        <v>16.606783627051897</v>
      </c>
      <c r="I422" s="49">
        <v>15.944685623470981</v>
      </c>
      <c r="J422" s="49">
        <v>15.281688458686281</v>
      </c>
      <c r="K422" s="49">
        <v>14.613398888196173</v>
      </c>
      <c r="L422" s="49">
        <v>13.935834449179261</v>
      </c>
      <c r="M422" s="49">
        <v>13.571111870193986</v>
      </c>
      <c r="N422" s="49">
        <v>13.243452425430306</v>
      </c>
      <c r="O422" s="49">
        <v>12.939472715123497</v>
      </c>
      <c r="P422" s="49">
        <v>12.653660586796445</v>
      </c>
      <c r="Q422" s="49">
        <v>12.382628960232079</v>
      </c>
      <c r="R422" s="49">
        <v>12.125316266638745</v>
      </c>
      <c r="S422" s="49">
        <v>11.876042220119938</v>
      </c>
      <c r="T422" s="49">
        <v>11.635320543574181</v>
      </c>
      <c r="U422" s="49">
        <v>11.403950114151785</v>
      </c>
      <c r="V422" s="49">
        <v>11.174581412332641</v>
      </c>
      <c r="W422" s="49">
        <v>10.928076006864432</v>
      </c>
      <c r="X422" s="49">
        <v>10.687096765418174</v>
      </c>
      <c r="Y422" s="49">
        <v>10.454540494495603</v>
      </c>
      <c r="Z422" s="49">
        <v>10.236137694333163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757</v>
      </c>
      <c r="B423" s="49">
        <v>8.6456336967318954</v>
      </c>
      <c r="C423" s="49">
        <v>8.1565599376373861</v>
      </c>
      <c r="D423" s="49">
        <v>7.6905108128729704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3.7034449615377123</v>
      </c>
      <c r="R423" s="49">
        <v>3.5891970638669148</v>
      </c>
      <c r="S423" s="49">
        <v>3.4771413860482685</v>
      </c>
      <c r="T423" s="49">
        <v>3.366480023879765</v>
      </c>
      <c r="U423" s="49">
        <v>3.2573557921340384</v>
      </c>
      <c r="V423" s="49">
        <v>3.1491154130038024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2.4977542493870897</v>
      </c>
      <c r="AC423" s="49">
        <v>2.3930715582901465</v>
      </c>
      <c r="AD423" s="49">
        <v>2.2892965670473653</v>
      </c>
      <c r="AE423" s="49">
        <v>2.1862976513024237</v>
      </c>
      <c r="AF423" s="50">
        <v>2.0839621062133382</v>
      </c>
    </row>
    <row r="424" spans="1:32" hidden="1">
      <c r="A424" s="49" t="s">
        <v>758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6.6195528678668705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3.8594178970543567</v>
      </c>
      <c r="R424" s="49">
        <v>3.740884099552491</v>
      </c>
      <c r="S424" s="49">
        <v>3.6246868821396423</v>
      </c>
      <c r="T424" s="49">
        <v>3.5099743379397426</v>
      </c>
      <c r="U424" s="49">
        <v>3.39689997571528</v>
      </c>
      <c r="V424" s="49">
        <v>3.2847658702149931</v>
      </c>
      <c r="W424" s="49">
        <v>3.1738697570331587</v>
      </c>
      <c r="X424" s="49">
        <v>3.0630593907866279</v>
      </c>
      <c r="Y424" s="49">
        <v>2.953391051738258</v>
      </c>
      <c r="Z424" s="49">
        <v>2.8487612843568675</v>
      </c>
      <c r="AA424" s="49">
        <v>2.7198085558575569</v>
      </c>
      <c r="AB424" s="49">
        <v>2.6099586704514204</v>
      </c>
      <c r="AC424" s="49">
        <v>2.5010665202761411</v>
      </c>
      <c r="AD424" s="49">
        <v>2.3929581386490772</v>
      </c>
      <c r="AE424" s="49">
        <v>2.2854851682620714</v>
      </c>
      <c r="AF424" s="50">
        <v>2.1785198127313556</v>
      </c>
    </row>
    <row r="425" spans="1:32" hidden="1">
      <c r="A425" s="49" t="s">
        <v>759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5.3716984782673745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3.9867170226474933</v>
      </c>
      <c r="T425" s="49">
        <v>3.8617457470234</v>
      </c>
      <c r="U425" s="49">
        <v>3.7385593095091769</v>
      </c>
      <c r="V425" s="49">
        <v>3.6163528405524628</v>
      </c>
      <c r="W425" s="49">
        <v>3.4953142756616407</v>
      </c>
      <c r="X425" s="49">
        <v>3.3742803515211168</v>
      </c>
      <c r="Y425" s="49">
        <v>3.2544514522090919</v>
      </c>
      <c r="Z425" s="49">
        <v>3.1402531297115033</v>
      </c>
      <c r="AA425" s="49">
        <v>2.9982872572961967</v>
      </c>
      <c r="AB425" s="49">
        <v>2.8779538883087561</v>
      </c>
      <c r="AC425" s="49">
        <v>2.7585897288886034</v>
      </c>
      <c r="AD425" s="49">
        <v>2.6399875750978197</v>
      </c>
      <c r="AE425" s="49">
        <v>2.5219698795009347</v>
      </c>
      <c r="AF425" s="50">
        <v>2.4043828715093092</v>
      </c>
    </row>
    <row r="426" spans="1:32" hidden="1">
      <c r="A426" s="49" t="s">
        <v>760</v>
      </c>
      <c r="B426" s="49">
        <v>6.737806146010489</v>
      </c>
      <c r="C426" s="49">
        <v>6.521532873430969</v>
      </c>
      <c r="D426" s="49">
        <v>6.3326962680732208</v>
      </c>
      <c r="E426" s="49">
        <v>6.1634622805767805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5.4838933407151975</v>
      </c>
      <c r="K426" s="49">
        <v>5.3682421578623956</v>
      </c>
      <c r="L426" s="49">
        <v>5.2569355328335785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4.3749645853488435</v>
      </c>
      <c r="V426" s="49">
        <v>4.3028530654129558</v>
      </c>
      <c r="W426" s="49">
        <v>4.2221207168690924</v>
      </c>
      <c r="X426" s="49">
        <v>4.1447356302658855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3.7830612213716255</v>
      </c>
      <c r="AD426" s="49">
        <v>3.7226945040830177</v>
      </c>
      <c r="AE426" s="49">
        <v>3.6648463848455544</v>
      </c>
      <c r="AF426" s="50">
        <v>3.6092532223526859</v>
      </c>
    </row>
    <row r="427" spans="1:32" hidden="1">
      <c r="A427" s="49" t="s">
        <v>761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5.6616260729942915</v>
      </c>
      <c r="X427" s="49">
        <v>5.5587084796462021</v>
      </c>
      <c r="Y427" s="49">
        <v>5.4621620471098185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5.0788518199209145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762</v>
      </c>
      <c r="B428" s="49">
        <v>4.0538152823087401</v>
      </c>
      <c r="C428" s="49">
        <v>3.8767531930972359</v>
      </c>
      <c r="D428" s="49">
        <v>3.7183628156241104</v>
      </c>
      <c r="E428" s="49">
        <v>3.5733989790796441</v>
      </c>
      <c r="F428" s="49">
        <v>3.4385196845019155</v>
      </c>
      <c r="G428" s="49">
        <v>3.3114741515810557</v>
      </c>
      <c r="H428" s="49">
        <v>3.1906795889670696</v>
      </c>
      <c r="I428" s="49">
        <v>3.074983690660499</v>
      </c>
      <c r="J428" s="49">
        <v>2.9635233405665966</v>
      </c>
      <c r="K428" s="49">
        <v>2.8556364675639374</v>
      </c>
      <c r="L428" s="49">
        <v>2.7508048492542478</v>
      </c>
      <c r="M428" s="49">
        <v>2.6843026642793069</v>
      </c>
      <c r="N428" s="49">
        <v>2.6220849133514488</v>
      </c>
      <c r="O428" s="49">
        <v>2.5628026304725378</v>
      </c>
      <c r="P428" s="49">
        <v>2.5062190995760179</v>
      </c>
      <c r="Q428" s="49">
        <v>2.4514606255081883</v>
      </c>
      <c r="R428" s="49">
        <v>2.3979914516195944</v>
      </c>
      <c r="S428" s="49">
        <v>2.3469390826359309</v>
      </c>
      <c r="T428" s="49">
        <v>2.2974915275008589</v>
      </c>
      <c r="U428" s="49">
        <v>2.2497875521572164</v>
      </c>
      <c r="V428" s="49">
        <v>2.2031622577107992</v>
      </c>
      <c r="W428" s="49">
        <v>2.1561836208273766</v>
      </c>
      <c r="X428" s="49">
        <v>2.1098675813839236</v>
      </c>
      <c r="Y428" s="49">
        <v>2.0652263811559166</v>
      </c>
      <c r="Z428" s="49">
        <v>2.0260169104480976</v>
      </c>
      <c r="AA428" s="49">
        <v>1.9639953839065964</v>
      </c>
      <c r="AB428" s="49">
        <v>1.9209093371845156</v>
      </c>
      <c r="AC428" s="49">
        <v>1.8793576073267357</v>
      </c>
      <c r="AD428" s="49">
        <v>1.8391885634585456</v>
      </c>
      <c r="AE428" s="49">
        <v>1.8002738980328084</v>
      </c>
      <c r="AF428" s="50">
        <v>1.7625040689934728</v>
      </c>
    </row>
    <row r="429" spans="1:32" hidden="1">
      <c r="A429" s="49" t="s">
        <v>763</v>
      </c>
      <c r="B429" s="49">
        <v>4.2464806176620034</v>
      </c>
      <c r="C429" s="49">
        <v>4.060797541795405</v>
      </c>
      <c r="D429" s="49">
        <v>3.8948389425656904</v>
      </c>
      <c r="E429" s="49">
        <v>3.7430515239922499</v>
      </c>
      <c r="F429" s="49">
        <v>3.6018966480699195</v>
      </c>
      <c r="G429" s="49">
        <v>3.4689908847986644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2.9923298429930494</v>
      </c>
      <c r="L429" s="49">
        <v>2.882712163113978</v>
      </c>
      <c r="M429" s="49">
        <v>2.812945042181898</v>
      </c>
      <c r="N429" s="49">
        <v>2.7476823181095487</v>
      </c>
      <c r="O429" s="49">
        <v>2.6855050897697557</v>
      </c>
      <c r="P429" s="49">
        <v>2.6261657306114499</v>
      </c>
      <c r="Q429" s="49">
        <v>2.5687446106739253</v>
      </c>
      <c r="R429" s="49">
        <v>2.5126776715974781</v>
      </c>
      <c r="S429" s="49">
        <v>2.4591552210042797</v>
      </c>
      <c r="T429" s="49">
        <v>2.4073218529026366</v>
      </c>
      <c r="U429" s="49">
        <v>2.3573249641025074</v>
      </c>
      <c r="V429" s="49">
        <v>2.3084635290336686</v>
      </c>
      <c r="W429" s="49">
        <v>2.2592354391296396</v>
      </c>
      <c r="X429" s="49">
        <v>2.2107033933663351</v>
      </c>
      <c r="Y429" s="49">
        <v>2.1639358245736533</v>
      </c>
      <c r="Z429" s="49">
        <v>2.1228974667460605</v>
      </c>
      <c r="AA429" s="49">
        <v>2.0577807892179849</v>
      </c>
      <c r="AB429" s="49">
        <v>2.0126454889469034</v>
      </c>
      <c r="AC429" s="49">
        <v>1.9691257007234464</v>
      </c>
      <c r="AD429" s="49">
        <v>1.927061126526378</v>
      </c>
      <c r="AE429" s="49">
        <v>1.8863161354256062</v>
      </c>
      <c r="AF429" s="50">
        <v>1.8467749432808835</v>
      </c>
    </row>
    <row r="430" spans="1:32" hidden="1">
      <c r="A430" s="49" t="s">
        <v>764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4.1296911576158895</v>
      </c>
      <c r="F430" s="49">
        <v>3.974039704761088</v>
      </c>
      <c r="G430" s="49">
        <v>3.8276651581297503</v>
      </c>
      <c r="H430" s="49">
        <v>3.6886951198985654</v>
      </c>
      <c r="I430" s="49">
        <v>3.5557665409615131</v>
      </c>
      <c r="J430" s="49">
        <v>3.4278585287174961</v>
      </c>
      <c r="K430" s="49">
        <v>3.3041880496964913</v>
      </c>
      <c r="L430" s="49">
        <v>3.1841422540128588</v>
      </c>
      <c r="M430" s="49">
        <v>3.1067453090084238</v>
      </c>
      <c r="N430" s="49">
        <v>3.0344210119715864</v>
      </c>
      <c r="O430" s="49">
        <v>2.9655675099433521</v>
      </c>
      <c r="P430" s="49">
        <v>2.899903137112041</v>
      </c>
      <c r="Q430" s="49">
        <v>2.8363908562438342</v>
      </c>
      <c r="R430" s="49">
        <v>2.7743949166621777</v>
      </c>
      <c r="S430" s="49">
        <v>2.71525214867762</v>
      </c>
      <c r="T430" s="49">
        <v>2.657999172567445</v>
      </c>
      <c r="U430" s="49">
        <v>2.6028001954948543</v>
      </c>
      <c r="V430" s="49">
        <v>2.5488667190085295</v>
      </c>
      <c r="W430" s="49">
        <v>2.4945007306023124</v>
      </c>
      <c r="X430" s="49">
        <v>2.440907351538729</v>
      </c>
      <c r="Y430" s="49">
        <v>2.3892866209442225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2.1740234564126553</v>
      </c>
      <c r="AD430" s="49">
        <v>2.1276433681741036</v>
      </c>
      <c r="AE430" s="49">
        <v>2.0827385774444958</v>
      </c>
      <c r="AF430" s="50">
        <v>2.0391794012904101</v>
      </c>
    </row>
    <row r="431" spans="1:32" hidden="1">
      <c r="A431" s="49" t="s">
        <v>765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6.5323740745704395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4.3355833994332125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3.6199856383432163</v>
      </c>
    </row>
    <row r="432" spans="1:32" hidden="1">
      <c r="A432" s="49" t="s">
        <v>766</v>
      </c>
      <c r="B432" s="49">
        <v>11.509749555366088</v>
      </c>
      <c r="C432" s="49">
        <v>11.027701319864324</v>
      </c>
      <c r="D432" s="49">
        <v>10.581277885392335</v>
      </c>
      <c r="E432" s="49">
        <v>10.159351724627665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5.8656536230751835</v>
      </c>
      <c r="X432" s="49">
        <v>5.7350876702384195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5.2161542146953535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767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5.5481619505253175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3.9587491563591666</v>
      </c>
      <c r="P433" s="49">
        <v>3.8415948945241696</v>
      </c>
      <c r="Q433" s="49">
        <v>3.7260119501357418</v>
      </c>
      <c r="R433" s="49">
        <v>3.6114587014594415</v>
      </c>
      <c r="S433" s="49">
        <v>3.4990786766028261</v>
      </c>
      <c r="T433" s="49">
        <v>3.3880490360517603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2.7458951248904606</v>
      </c>
      <c r="AA433" s="49">
        <v>2.6209601085207135</v>
      </c>
      <c r="AB433" s="49">
        <v>2.5140787809207197</v>
      </c>
      <c r="AC433" s="49">
        <v>2.4080626066563333</v>
      </c>
      <c r="AD433" s="49">
        <v>2.3027421787271276</v>
      </c>
      <c r="AE433" s="49">
        <v>2.1979727366328086</v>
      </c>
      <c r="AF433" s="50">
        <v>2.0936293000316533</v>
      </c>
    </row>
    <row r="434" spans="1:32" hidden="1">
      <c r="A434" s="49" t="s">
        <v>768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3.7671647861668283</v>
      </c>
      <c r="S434" s="49">
        <v>3.6500471412627444</v>
      </c>
      <c r="T434" s="49">
        <v>3.5342826663705385</v>
      </c>
      <c r="U434" s="49">
        <v>3.4200129339918757</v>
      </c>
      <c r="V434" s="49">
        <v>3.3065317443938618</v>
      </c>
      <c r="W434" s="49">
        <v>3.1939596127563545</v>
      </c>
      <c r="X434" s="49">
        <v>3.0815475702916855</v>
      </c>
      <c r="Y434" s="49">
        <v>2.9703478133593584</v>
      </c>
      <c r="Z434" s="49">
        <v>2.8642407802743834</v>
      </c>
      <c r="AA434" s="49">
        <v>2.7340060171308949</v>
      </c>
      <c r="AB434" s="49">
        <v>2.6228612305274739</v>
      </c>
      <c r="AC434" s="49">
        <v>2.5127553772613878</v>
      </c>
      <c r="AD434" s="49">
        <v>2.403518682667166</v>
      </c>
      <c r="AE434" s="49">
        <v>2.2950067407120187</v>
      </c>
      <c r="AF434" s="50">
        <v>2.187095525966761</v>
      </c>
    </row>
    <row r="435" spans="1:32" hidden="1">
      <c r="A435" s="49" t="s">
        <v>769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3.8612296995293844</v>
      </c>
      <c r="U435" s="49">
        <v>3.737045560894285</v>
      </c>
      <c r="V435" s="49">
        <v>3.6138241625100758</v>
      </c>
      <c r="W435" s="49">
        <v>3.4915257994195175</v>
      </c>
      <c r="X435" s="49">
        <v>3.3694721098263636</v>
      </c>
      <c r="Y435" s="49">
        <v>3.2488460431859014</v>
      </c>
      <c r="Z435" s="49">
        <v>3.1340144376167682</v>
      </c>
      <c r="AA435" s="49">
        <v>2.9921279325624357</v>
      </c>
      <c r="AB435" s="49">
        <v>2.8717659521524448</v>
      </c>
      <c r="AC435" s="49">
        <v>2.7526542582910971</v>
      </c>
      <c r="AD435" s="49">
        <v>2.6346083063612804</v>
      </c>
      <c r="AE435" s="49">
        <v>2.5174715148622981</v>
      </c>
      <c r="AF435" s="50">
        <v>2.4011097743430661</v>
      </c>
    </row>
    <row r="436" spans="1:32" hidden="1">
      <c r="A436" s="49" t="s">
        <v>770</v>
      </c>
      <c r="B436" s="49">
        <v>3.6636022379629725</v>
      </c>
      <c r="C436" s="49">
        <v>3.5634250931899918</v>
      </c>
      <c r="D436" s="49">
        <v>3.4716056311914856</v>
      </c>
      <c r="E436" s="49">
        <v>3.3863271924297216</v>
      </c>
      <c r="F436" s="49">
        <v>3.3062943077053211</v>
      </c>
      <c r="G436" s="49">
        <v>3.2305518873244741</v>
      </c>
      <c r="H436" s="49">
        <v>3.1583762484025835</v>
      </c>
      <c r="I436" s="49">
        <v>3.0892063350269794</v>
      </c>
      <c r="J436" s="49">
        <v>3.022598610692226</v>
      </c>
      <c r="K436" s="49">
        <v>2.9581965028670214</v>
      </c>
      <c r="L436" s="49">
        <v>2.8957091238488517</v>
      </c>
      <c r="M436" s="49">
        <v>2.8353134688561523</v>
      </c>
      <c r="N436" s="49">
        <v>2.7868264086132886</v>
      </c>
      <c r="O436" s="49">
        <v>2.7398844290120836</v>
      </c>
      <c r="P436" s="49">
        <v>2.6945636926200276</v>
      </c>
      <c r="Q436" s="49">
        <v>2.651228879160179</v>
      </c>
      <c r="R436" s="49">
        <v>2.6087398896521705</v>
      </c>
      <c r="S436" s="49">
        <v>2.5672748371091334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2.4174975652294397</v>
      </c>
      <c r="X436" s="49">
        <v>2.3847691795159731</v>
      </c>
      <c r="Y436" s="49">
        <v>2.352781829494675</v>
      </c>
      <c r="Z436" s="49">
        <v>2.3246989850124007</v>
      </c>
      <c r="AA436" s="49">
        <v>2.2685581667814967</v>
      </c>
      <c r="AB436" s="49">
        <v>2.2347667456281766</v>
      </c>
      <c r="AC436" s="49">
        <v>2.2020692481239759</v>
      </c>
      <c r="AD436" s="49">
        <v>2.1703768640729812</v>
      </c>
      <c r="AE436" s="49">
        <v>2.1396118778063791</v>
      </c>
      <c r="AF436" s="50">
        <v>2.1097058752380482</v>
      </c>
    </row>
    <row r="437" spans="1:32" hidden="1">
      <c r="A437" s="49" t="s">
        <v>771</v>
      </c>
      <c r="B437" s="49">
        <v>4.1816111877117841</v>
      </c>
      <c r="C437" s="49">
        <v>4.0678469889356954</v>
      </c>
      <c r="D437" s="49">
        <v>3.9637486118538297</v>
      </c>
      <c r="E437" s="49">
        <v>3.8672092359821679</v>
      </c>
      <c r="F437" s="49">
        <v>3.7767263116083258</v>
      </c>
      <c r="G437" s="49">
        <v>3.6911919273486378</v>
      </c>
      <c r="H437" s="49">
        <v>3.6097664654121906</v>
      </c>
      <c r="I437" s="49">
        <v>3.5317988560956044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3.1893745304115386</v>
      </c>
      <c r="O437" s="49">
        <v>3.1357435362834654</v>
      </c>
      <c r="P437" s="49">
        <v>3.0839806848300335</v>
      </c>
      <c r="Q437" s="49">
        <v>3.034507832349048</v>
      </c>
      <c r="R437" s="49">
        <v>2.9860054436220413</v>
      </c>
      <c r="S437" s="49">
        <v>2.9386796223219567</v>
      </c>
      <c r="T437" s="49">
        <v>2.894811461953374</v>
      </c>
      <c r="U437" s="49">
        <v>2.850737850638247</v>
      </c>
      <c r="V437" s="49">
        <v>2.8067196462260062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2.6623468026545383</v>
      </c>
      <c r="AA437" s="49">
        <v>2.5979909434976278</v>
      </c>
      <c r="AB437" s="49">
        <v>2.5594774815429475</v>
      </c>
      <c r="AC437" s="49">
        <v>2.5222220686815406</v>
      </c>
      <c r="AD437" s="49">
        <v>2.4861219504582612</v>
      </c>
      <c r="AE437" s="49">
        <v>2.451087216600389</v>
      </c>
      <c r="AF437" s="50">
        <v>2.417038725140209</v>
      </c>
    </row>
    <row r="438" spans="1:32" hidden="1">
      <c r="A438" s="49" t="s">
        <v>772</v>
      </c>
      <c r="B438" s="49">
        <v>5.9184073980956775</v>
      </c>
      <c r="C438" s="49">
        <v>5.7589047142882093</v>
      </c>
      <c r="D438" s="49">
        <v>5.6134399837592905</v>
      </c>
      <c r="E438" s="49">
        <v>5.4789464609694125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4.7149428878347415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4.1827496063610985</v>
      </c>
      <c r="T438" s="49">
        <v>4.1208189969714244</v>
      </c>
      <c r="U438" s="49">
        <v>4.0585702450778252</v>
      </c>
      <c r="V438" s="49">
        <v>3.9963831202528177</v>
      </c>
      <c r="W438" s="49">
        <v>3.9417525779637037</v>
      </c>
      <c r="X438" s="49">
        <v>3.8893725448299734</v>
      </c>
      <c r="Y438" s="49">
        <v>3.8382105440451064</v>
      </c>
      <c r="Z438" s="49">
        <v>3.7935893305997466</v>
      </c>
      <c r="AA438" s="49">
        <v>3.7017344538613641</v>
      </c>
      <c r="AB438" s="49">
        <v>3.6474547738069614</v>
      </c>
      <c r="AC438" s="49">
        <v>3.5949884055391199</v>
      </c>
      <c r="AD438" s="49">
        <v>3.5441860980176068</v>
      </c>
      <c r="AE438" s="49">
        <v>3.494917277927037</v>
      </c>
      <c r="AF438" s="50">
        <v>3.4470670303517799</v>
      </c>
    </row>
    <row r="439" spans="1:32" hidden="1">
      <c r="A439" s="49" t="s">
        <v>773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5.5472062169817535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4.8675027497432035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4.4871601802469225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3.9686306360086956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3.6903554224093447</v>
      </c>
      <c r="AD439" s="49">
        <v>3.6328413826996178</v>
      </c>
      <c r="AE439" s="49">
        <v>3.5778708595478754</v>
      </c>
      <c r="AF439" s="50">
        <v>3.5251737085180097</v>
      </c>
    </row>
    <row r="440" spans="1:32" hidden="1">
      <c r="A440" s="49" t="s">
        <v>774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5.3092161479841895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775</v>
      </c>
      <c r="B441" s="49">
        <v>4.0794861437942593</v>
      </c>
      <c r="C441" s="49">
        <v>3.9017660347184191</v>
      </c>
      <c r="D441" s="49">
        <v>3.7425381184507227</v>
      </c>
      <c r="E441" s="49">
        <v>3.5966133402697738</v>
      </c>
      <c r="F441" s="49">
        <v>3.4606855053067642</v>
      </c>
      <c r="G441" s="49">
        <v>3.3325279762885049</v>
      </c>
      <c r="H441" s="49">
        <v>3.2105749577574416</v>
      </c>
      <c r="I441" s="49">
        <v>3.0936865281001884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2.6991529888775654</v>
      </c>
      <c r="N441" s="49">
        <v>2.6367514532612395</v>
      </c>
      <c r="O441" s="49">
        <v>2.5772667156413496</v>
      </c>
      <c r="P441" s="49">
        <v>2.5204636091002817</v>
      </c>
      <c r="Q441" s="49">
        <v>2.4654763976454528</v>
      </c>
      <c r="R441" s="49">
        <v>2.4117742140599594</v>
      </c>
      <c r="S441" s="49">
        <v>2.3604728409227196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2.1686585718382227</v>
      </c>
      <c r="X441" s="49">
        <v>2.1220802990365377</v>
      </c>
      <c r="Y441" s="49">
        <v>2.0771666644378204</v>
      </c>
      <c r="Z441" s="49">
        <v>2.0376355046303001</v>
      </c>
      <c r="AA441" s="49">
        <v>1.9755357578754547</v>
      </c>
      <c r="AB441" s="49">
        <v>1.9321820320723133</v>
      </c>
      <c r="AC441" s="49">
        <v>1.8903534779670745</v>
      </c>
      <c r="AD441" s="49">
        <v>1.8498999411940809</v>
      </c>
      <c r="AE441" s="49">
        <v>1.810694350696783</v>
      </c>
      <c r="AF441" s="50">
        <v>1.7726282081039839</v>
      </c>
    </row>
    <row r="442" spans="1:32" hidden="1">
      <c r="A442" s="49" t="s">
        <v>776</v>
      </c>
      <c r="B442" s="49">
        <v>4.2653384302536974</v>
      </c>
      <c r="C442" s="49">
        <v>4.0792565915160903</v>
      </c>
      <c r="D442" s="49">
        <v>3.9126742078578314</v>
      </c>
      <c r="E442" s="49">
        <v>3.7601183214412774</v>
      </c>
      <c r="F442" s="49">
        <v>3.6181018794453408</v>
      </c>
      <c r="G442" s="49">
        <v>3.4842764641600645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3.0037652581622485</v>
      </c>
      <c r="L442" s="49">
        <v>2.8932053406226288</v>
      </c>
      <c r="M442" s="49">
        <v>2.8233529416934626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2.4167545011854745</v>
      </c>
      <c r="U442" s="49">
        <v>2.3665772000586935</v>
      </c>
      <c r="V442" s="49">
        <v>2.3175299993750724</v>
      </c>
      <c r="W442" s="49">
        <v>2.2681168255050954</v>
      </c>
      <c r="X442" s="49">
        <v>2.2193990549980587</v>
      </c>
      <c r="Y442" s="49">
        <v>2.1724338536978545</v>
      </c>
      <c r="Z442" s="49">
        <v>2.1311449786719394</v>
      </c>
      <c r="AA442" s="49">
        <v>2.0660337569191123</v>
      </c>
      <c r="AB442" s="49">
        <v>2.0207024758431187</v>
      </c>
      <c r="AC442" s="49">
        <v>1.9769768125614882</v>
      </c>
      <c r="AD442" s="49">
        <v>1.9346983551303896</v>
      </c>
      <c r="AE442" s="49">
        <v>1.8937330519940436</v>
      </c>
      <c r="AF442" s="50">
        <v>1.8539664516291223</v>
      </c>
    </row>
    <row r="443" spans="1:32" hidden="1">
      <c r="A443" s="49" t="s">
        <v>777</v>
      </c>
      <c r="B443" s="49">
        <v>4.8316596935636946</v>
      </c>
      <c r="C443" s="49">
        <v>4.619722421261157</v>
      </c>
      <c r="D443" s="49">
        <v>4.4305536918364865</v>
      </c>
      <c r="E443" s="49">
        <v>4.2577618242361712</v>
      </c>
      <c r="F443" s="49">
        <v>4.0972746187879974</v>
      </c>
      <c r="G443" s="49">
        <v>3.9463497315171967</v>
      </c>
      <c r="H443" s="49">
        <v>3.8030588515333861</v>
      </c>
      <c r="I443" s="49">
        <v>3.6659982474869954</v>
      </c>
      <c r="J443" s="49">
        <v>3.5341165722597094</v>
      </c>
      <c r="K443" s="49">
        <v>3.4066074454593602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3.0575096724536426</v>
      </c>
      <c r="P443" s="49">
        <v>2.9898144302372875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2.6279158492467705</v>
      </c>
      <c r="W443" s="49">
        <v>2.5718636965177923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2.3423007739503108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2.1024220176368074</v>
      </c>
    </row>
    <row r="444" spans="1:32" hidden="1">
      <c r="A444" s="49" t="s">
        <v>778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3.9096210683773993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3.2475079541669754</v>
      </c>
      <c r="N444" s="49">
        <v>3.1815105313738794</v>
      </c>
      <c r="O444" s="49">
        <v>3.1165767876228303</v>
      </c>
      <c r="P444" s="49">
        <v>3.0527853977017387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2.8086215937242303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2.5819617892209283</v>
      </c>
      <c r="Y444" s="49">
        <v>2.5286035620472251</v>
      </c>
      <c r="Z444" s="49">
        <v>2.4783688900995187</v>
      </c>
      <c r="AA444" s="49">
        <v>2.4020613344644643</v>
      </c>
      <c r="AB444" s="49">
        <v>2.3457080106147128</v>
      </c>
      <c r="AC444" s="49">
        <v>2.2899066074684513</v>
      </c>
      <c r="AD444" s="49">
        <v>2.2345759588297902</v>
      </c>
      <c r="AE444" s="49">
        <v>2.1796444266740247</v>
      </c>
      <c r="AF444" s="50">
        <v>2.1250483256106136</v>
      </c>
    </row>
    <row r="445" spans="1:32" hidden="1">
      <c r="A445" s="49" t="s">
        <v>779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4.3804618216455165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3.6609685126517677</v>
      </c>
      <c r="N445" s="49">
        <v>3.5879489068246269</v>
      </c>
      <c r="O445" s="49">
        <v>3.5161493892687536</v>
      </c>
      <c r="P445" s="49">
        <v>3.4456613345615619</v>
      </c>
      <c r="Q445" s="49">
        <v>3.3768788967676677</v>
      </c>
      <c r="R445" s="49">
        <v>3.3086179941658656</v>
      </c>
      <c r="S445" s="49">
        <v>3.2410729923160866</v>
      </c>
      <c r="T445" s="49">
        <v>3.1763294305086855</v>
      </c>
      <c r="U445" s="49">
        <v>3.1110631517849456</v>
      </c>
      <c r="V445" s="49">
        <v>3.0455134427334389</v>
      </c>
      <c r="W445" s="49">
        <v>2.9858863858574702</v>
      </c>
      <c r="X445" s="49">
        <v>2.9271317882162151</v>
      </c>
      <c r="Y445" s="49">
        <v>2.8685989843214661</v>
      </c>
      <c r="Z445" s="49">
        <v>2.8136414246168315</v>
      </c>
      <c r="AA445" s="49">
        <v>2.7283356901599554</v>
      </c>
      <c r="AB445" s="49">
        <v>2.6661609952199887</v>
      </c>
      <c r="AC445" s="49">
        <v>2.6045682358634057</v>
      </c>
      <c r="AD445" s="49">
        <v>2.5434602947442437</v>
      </c>
      <c r="AE445" s="49">
        <v>2.482751075001238</v>
      </c>
      <c r="AF445" s="50">
        <v>2.4223636574142389</v>
      </c>
    </row>
    <row r="446" spans="1:32" hidden="1">
      <c r="A446" s="49" t="s">
        <v>780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5.4367892073087845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4.7716048129345285</v>
      </c>
      <c r="Q446" s="49">
        <v>4.6808406723277329</v>
      </c>
      <c r="R446" s="49">
        <v>4.5907184048050675</v>
      </c>
      <c r="S446" s="49">
        <v>4.5015205649196135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3.5007347619092184</v>
      </c>
      <c r="AF446" s="50">
        <v>3.4202256246725389</v>
      </c>
    </row>
    <row r="447" spans="1:32" hidden="1">
      <c r="A447" s="49" t="s">
        <v>781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3.8556273958083027</v>
      </c>
      <c r="AB447" s="49">
        <v>3.770102463924538</v>
      </c>
      <c r="AC447" s="49">
        <v>3.6868060640841165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782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5.4864704483212225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4.8747683405384645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783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3.9896264112732815</v>
      </c>
      <c r="P449" s="49">
        <v>3.8707316908001053</v>
      </c>
      <c r="Q449" s="49">
        <v>3.7534174153768349</v>
      </c>
      <c r="R449" s="49">
        <v>3.6371647020680076</v>
      </c>
      <c r="S449" s="49">
        <v>3.5230825512403823</v>
      </c>
      <c r="T449" s="49">
        <v>3.41038082817618</v>
      </c>
      <c r="U449" s="49">
        <v>3.2991997762229852</v>
      </c>
      <c r="V449" s="49">
        <v>3.1888929816262435</v>
      </c>
      <c r="W449" s="49">
        <v>3.0790296831113437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2.4188394758405263</v>
      </c>
      <c r="AD449" s="49">
        <v>2.313670224106791</v>
      </c>
      <c r="AE449" s="49">
        <v>2.2094529113042345</v>
      </c>
      <c r="AF449" s="50">
        <v>2.1060816086777217</v>
      </c>
    </row>
    <row r="450" spans="1:32" hidden="1">
      <c r="A450" s="49" t="s">
        <v>784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5.8377927351272705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4.4037900106910115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3.9041206819923455</v>
      </c>
      <c r="R450" s="49">
        <v>3.7836554668857723</v>
      </c>
      <c r="S450" s="49">
        <v>3.6655349806848898</v>
      </c>
      <c r="T450" s="49">
        <v>3.5489217859423037</v>
      </c>
      <c r="U450" s="49">
        <v>3.4339695845441707</v>
      </c>
      <c r="V450" s="49">
        <v>3.3199909605901112</v>
      </c>
      <c r="W450" s="49">
        <v>3.2066466951627133</v>
      </c>
      <c r="X450" s="49">
        <v>3.0935960351646932</v>
      </c>
      <c r="Y450" s="49">
        <v>2.9818967450777292</v>
      </c>
      <c r="Z450" s="49">
        <v>2.8754564866912795</v>
      </c>
      <c r="AA450" s="49">
        <v>2.7449038736567646</v>
      </c>
      <c r="AB450" s="49">
        <v>2.6336710344204199</v>
      </c>
      <c r="AC450" s="49">
        <v>2.5236434067251854</v>
      </c>
      <c r="AD450" s="49">
        <v>2.4146604559227907</v>
      </c>
      <c r="AE450" s="49">
        <v>2.3065862606232606</v>
      </c>
      <c r="AF450" s="50">
        <v>2.1993046843222892</v>
      </c>
    </row>
    <row r="451" spans="1:32" hidden="1">
      <c r="A451" s="49" t="s">
        <v>785</v>
      </c>
      <c r="B451" s="49">
        <v>10.093861850479911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3.8521756241692486</v>
      </c>
      <c r="V451" s="49">
        <v>3.726380047614632</v>
      </c>
      <c r="W451" s="49">
        <v>3.6025041107146336</v>
      </c>
      <c r="X451" s="49">
        <v>3.4785455235201126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2.9692015254892192</v>
      </c>
      <c r="AC451" s="49">
        <v>2.8464882286665389</v>
      </c>
      <c r="AD451" s="49">
        <v>2.7244506163178359</v>
      </c>
      <c r="AE451" s="49">
        <v>2.6029000572481786</v>
      </c>
      <c r="AF451" s="50">
        <v>2.4816724893005597</v>
      </c>
    </row>
    <row r="452" spans="1:32" hidden="1">
      <c r="A452" s="49" t="s">
        <v>786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5.0811066786099905</v>
      </c>
      <c r="L452" s="49">
        <v>4.9114383957536418</v>
      </c>
      <c r="M452" s="49">
        <v>4.7871701436982201</v>
      </c>
      <c r="N452" s="49">
        <v>4.6720259229819865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4.1715633794227704</v>
      </c>
      <c r="T452" s="49">
        <v>4.0830391199451475</v>
      </c>
      <c r="U452" s="49">
        <v>3.9981212699785669</v>
      </c>
      <c r="V452" s="49">
        <v>3.9153654028239986</v>
      </c>
      <c r="W452" s="49">
        <v>3.8316556648668172</v>
      </c>
      <c r="X452" s="49">
        <v>3.7492080994180572</v>
      </c>
      <c r="Y452" s="49">
        <v>3.6702273342630485</v>
      </c>
      <c r="Z452" s="49">
        <v>3.602888663562398</v>
      </c>
      <c r="AA452" s="49">
        <v>3.4857529722652525</v>
      </c>
      <c r="AB452" s="49">
        <v>3.4096404160638256</v>
      </c>
      <c r="AC452" s="49">
        <v>3.3366988576014762</v>
      </c>
      <c r="AD452" s="49">
        <v>3.266600795271791</v>
      </c>
      <c r="AE452" s="49">
        <v>3.1990694209046593</v>
      </c>
      <c r="AF452" s="50">
        <v>3.1338687056671022</v>
      </c>
    </row>
    <row r="453" spans="1:32" hidden="1">
      <c r="A453" s="49" t="s">
        <v>787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11.014432818745757</v>
      </c>
      <c r="F453" s="49">
        <v>10.385882659452795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4.2873044495290085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3.6650491891811354</v>
      </c>
      <c r="AF453" s="50">
        <v>3.5128768287477259</v>
      </c>
    </row>
    <row r="454" spans="1:32" hidden="1">
      <c r="A454" s="49" t="s">
        <v>788</v>
      </c>
      <c r="B454" s="49">
        <v>10.772398706632311</v>
      </c>
      <c r="C454" s="49">
        <v>10.430512942016554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7.6047417439968426</v>
      </c>
      <c r="R454" s="49">
        <v>7.4646708936154305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789</v>
      </c>
      <c r="B455" s="49">
        <v>13.553673217952355</v>
      </c>
      <c r="C455" s="49">
        <v>13.125328769213551</v>
      </c>
      <c r="D455" s="49">
        <v>12.758336721037349</v>
      </c>
      <c r="E455" s="49">
        <v>12.435118709849236</v>
      </c>
      <c r="F455" s="49">
        <v>12.144589365309045</v>
      </c>
      <c r="G455" s="49">
        <v>11.87932356848669</v>
      </c>
      <c r="H455" s="49">
        <v>11.634112385312941</v>
      </c>
      <c r="I455" s="49">
        <v>11.405165001581944</v>
      </c>
      <c r="J455" s="49">
        <v>11.189638990485957</v>
      </c>
      <c r="K455" s="49">
        <v>10.985349472323442</v>
      </c>
      <c r="L455" s="49">
        <v>10.790581378876764</v>
      </c>
      <c r="M455" s="49">
        <v>10.502785368671091</v>
      </c>
      <c r="N455" s="49">
        <v>10.252234092595458</v>
      </c>
      <c r="O455" s="49">
        <v>10.026030544106982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7.4426268058440135</v>
      </c>
    </row>
    <row r="456" spans="1:32" hidden="1">
      <c r="A456" s="49" t="s">
        <v>790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3.6025220872238073</v>
      </c>
      <c r="I456" s="49">
        <v>3.4727649317560196</v>
      </c>
      <c r="J456" s="49">
        <v>3.3478969418443061</v>
      </c>
      <c r="K456" s="49">
        <v>3.2271506514868187</v>
      </c>
      <c r="L456" s="49">
        <v>3.109925359156255</v>
      </c>
      <c r="M456" s="49">
        <v>3.0343371959313177</v>
      </c>
      <c r="N456" s="49">
        <v>2.9636983718429075</v>
      </c>
      <c r="O456" s="49">
        <v>2.8964460385063484</v>
      </c>
      <c r="P456" s="49">
        <v>2.8323066154365408</v>
      </c>
      <c r="Q456" s="49">
        <v>2.7702677174398174</v>
      </c>
      <c r="R456" s="49">
        <v>2.7097085702578703</v>
      </c>
      <c r="S456" s="49">
        <v>2.6519374031928296</v>
      </c>
      <c r="T456" s="49">
        <v>2.5960130706396227</v>
      </c>
      <c r="U456" s="49">
        <v>2.5420970751177334</v>
      </c>
      <c r="V456" s="49">
        <v>2.4894185791310548</v>
      </c>
      <c r="W456" s="49">
        <v>2.4363192145686692</v>
      </c>
      <c r="X456" s="49">
        <v>2.3839749648244655</v>
      </c>
      <c r="Y456" s="49">
        <v>2.3335603983854849</v>
      </c>
      <c r="Z456" s="49">
        <v>2.2894343360454381</v>
      </c>
      <c r="AA456" s="49">
        <v>2.2188294036110436</v>
      </c>
      <c r="AB456" s="49">
        <v>2.1701799829091888</v>
      </c>
      <c r="AC456" s="49">
        <v>2.1232979668105734</v>
      </c>
      <c r="AD456" s="49">
        <v>2.0780076168190327</v>
      </c>
      <c r="AE456" s="49">
        <v>2.0341602500837039</v>
      </c>
      <c r="AF456" s="50">
        <v>1.9916289516168169</v>
      </c>
    </row>
    <row r="457" spans="1:32" hidden="1">
      <c r="A457" s="49" t="s">
        <v>791</v>
      </c>
      <c r="B457" s="49">
        <v>13.01342604554106</v>
      </c>
      <c r="C457" s="49">
        <v>12.491260123100201</v>
      </c>
      <c r="D457" s="49">
        <v>12.013153614625114</v>
      </c>
      <c r="E457" s="49">
        <v>11.565306184398613</v>
      </c>
      <c r="F457" s="49">
        <v>11.138912085660014</v>
      </c>
      <c r="G457" s="49">
        <v>10.727979019777788</v>
      </c>
      <c r="H457" s="49">
        <v>10.328214550379297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6.3526585413959085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792</v>
      </c>
      <c r="B458" s="49">
        <v>15.560744426000465</v>
      </c>
      <c r="C458" s="49">
        <v>14.952844710056354</v>
      </c>
      <c r="D458" s="49">
        <v>14.401473711070608</v>
      </c>
      <c r="E458" s="49">
        <v>13.889151781891893</v>
      </c>
      <c r="F458" s="49">
        <v>13.404737968661081</v>
      </c>
      <c r="G458" s="49">
        <v>12.940661622461654</v>
      </c>
      <c r="H458" s="49">
        <v>12.491509165913326</v>
      </c>
      <c r="I458" s="49">
        <v>12.053241678542012</v>
      </c>
      <c r="J458" s="49">
        <v>11.622733265797088</v>
      </c>
      <c r="K458" s="49">
        <v>11.19748426013866</v>
      </c>
      <c r="L458" s="49">
        <v>10.775435179345264</v>
      </c>
      <c r="M458" s="49">
        <v>10.498129014677877</v>
      </c>
      <c r="N458" s="49">
        <v>10.252380344718562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793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3.8850745452374817</v>
      </c>
      <c r="T459" s="49">
        <v>3.7630074029195173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3.0583733426805493</v>
      </c>
      <c r="AA459" s="49">
        <v>2.9201527477572875</v>
      </c>
      <c r="AB459" s="49">
        <v>2.8031440615917091</v>
      </c>
      <c r="AC459" s="49">
        <v>2.6872500122932221</v>
      </c>
      <c r="AD459" s="49">
        <v>2.5722805773753645</v>
      </c>
      <c r="AE459" s="49">
        <v>2.4580739484298553</v>
      </c>
      <c r="AF459" s="50">
        <v>2.3444909758762327</v>
      </c>
    </row>
    <row r="460" spans="1:32" hidden="1">
      <c r="A460" s="49" t="s">
        <v>794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4.7474011025408895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3.9001554743397175</v>
      </c>
      <c r="AA460" s="49">
        <v>3.8057509371060045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3.5927332598361787</v>
      </c>
      <c r="AF460" s="50">
        <v>3.5434503564646271</v>
      </c>
    </row>
    <row r="461" spans="1:32" hidden="1">
      <c r="A461" s="49" t="s">
        <v>795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5.6710444437981735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4.3820064134117835</v>
      </c>
      <c r="X461" s="49">
        <v>4.3024056529188233</v>
      </c>
      <c r="Y461" s="49">
        <v>4.2277455448584975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3.9312803494196635</v>
      </c>
      <c r="AD461" s="49">
        <v>3.8699982330847638</v>
      </c>
      <c r="AE461" s="49">
        <v>3.8114233144525542</v>
      </c>
      <c r="AF461" s="50">
        <v>3.7552678270249578</v>
      </c>
    </row>
    <row r="462" spans="1:32" hidden="1">
      <c r="A462" s="49" t="s">
        <v>796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6.6638514652371965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4.9597789548811395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4.5247862811937205</v>
      </c>
      <c r="AC462" s="49">
        <v>4.452790771873091</v>
      </c>
      <c r="AD462" s="49">
        <v>4.3843287126620547</v>
      </c>
      <c r="AE462" s="49">
        <v>4.3189981315727515</v>
      </c>
      <c r="AF462" s="50">
        <v>4.2564644276711503</v>
      </c>
    </row>
    <row r="463" spans="1:32" hidden="1">
      <c r="A463" s="49" t="s">
        <v>797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3.4022300123171645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2.8309161924887056</v>
      </c>
      <c r="L463" s="49">
        <v>2.7287371224971606</v>
      </c>
      <c r="M463" s="49">
        <v>2.6621975857206084</v>
      </c>
      <c r="N463" s="49">
        <v>2.6000614471852055</v>
      </c>
      <c r="O463" s="49">
        <v>2.5409357793445624</v>
      </c>
      <c r="P463" s="49">
        <v>2.4845760063843452</v>
      </c>
      <c r="Q463" s="49">
        <v>2.4300802632374765</v>
      </c>
      <c r="R463" s="49">
        <v>2.3768956808468866</v>
      </c>
      <c r="S463" s="49">
        <v>2.3261857651912199</v>
      </c>
      <c r="T463" s="49">
        <v>2.2771125711257127</v>
      </c>
      <c r="U463" s="49">
        <v>2.2298192785466058</v>
      </c>
      <c r="V463" s="49">
        <v>2.1836199580371725</v>
      </c>
      <c r="W463" s="49">
        <v>2.1370355373175158</v>
      </c>
      <c r="X463" s="49">
        <v>2.0911164367469439</v>
      </c>
      <c r="Y463" s="49">
        <v>2.0469071464531896</v>
      </c>
      <c r="Z463" s="49">
        <v>2.0082835252438782</v>
      </c>
      <c r="AA463" s="49">
        <v>1.9461095962062176</v>
      </c>
      <c r="AB463" s="49">
        <v>1.903452279496086</v>
      </c>
      <c r="AC463" s="49">
        <v>1.8623608154929223</v>
      </c>
      <c r="AD463" s="49">
        <v>1.8226790215707842</v>
      </c>
      <c r="AE463" s="49">
        <v>1.7842747709091074</v>
      </c>
      <c r="AF463" s="50">
        <v>1.7470352907428075</v>
      </c>
    </row>
    <row r="464" spans="1:32" hidden="1">
      <c r="A464" s="49" t="s">
        <v>798</v>
      </c>
      <c r="B464" s="49">
        <v>4.2333508242868714</v>
      </c>
      <c r="C464" s="49">
        <v>4.0467300622020375</v>
      </c>
      <c r="D464" s="49">
        <v>3.8806136901695352</v>
      </c>
      <c r="E464" s="49">
        <v>3.7292423263541741</v>
      </c>
      <c r="F464" s="49">
        <v>3.5889467118428344</v>
      </c>
      <c r="G464" s="49">
        <v>3.4572559282626227</v>
      </c>
      <c r="H464" s="49">
        <v>3.3324325782472526</v>
      </c>
      <c r="I464" s="49">
        <v>3.213211954590256</v>
      </c>
      <c r="J464" s="49">
        <v>3.0986468739107513</v>
      </c>
      <c r="K464" s="49">
        <v>2.9880108828948666</v>
      </c>
      <c r="L464" s="49">
        <v>2.8807354527061886</v>
      </c>
      <c r="M464" s="49">
        <v>2.810297126756363</v>
      </c>
      <c r="N464" s="49">
        <v>2.7445598315119977</v>
      </c>
      <c r="O464" s="49">
        <v>2.6820343569990235</v>
      </c>
      <c r="P464" s="49">
        <v>2.6224590040562954</v>
      </c>
      <c r="Q464" s="49">
        <v>2.5648697502664319</v>
      </c>
      <c r="R464" s="49">
        <v>2.5086756938552996</v>
      </c>
      <c r="S464" s="49">
        <v>2.4551199744765237</v>
      </c>
      <c r="T464" s="49">
        <v>2.4033070611799277</v>
      </c>
      <c r="U464" s="49">
        <v>2.3533898155048862</v>
      </c>
      <c r="V464" s="49">
        <v>2.3046353159962978</v>
      </c>
      <c r="W464" s="49">
        <v>2.2554621634788785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2.0538164663226683</v>
      </c>
      <c r="AB464" s="49">
        <v>2.0088110879617642</v>
      </c>
      <c r="AC464" s="49">
        <v>1.9654721645611524</v>
      </c>
      <c r="AD464" s="49">
        <v>1.9236327032662897</v>
      </c>
      <c r="AE464" s="49">
        <v>1.883151445949381</v>
      </c>
      <c r="AF464" s="50">
        <v>1.8439078393234629</v>
      </c>
    </row>
    <row r="465" spans="1:32" hidden="1">
      <c r="A465" s="49" t="s">
        <v>799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3.8940142542883183</v>
      </c>
      <c r="F465" s="49">
        <v>3.7476549716101015</v>
      </c>
      <c r="G465" s="49">
        <v>3.6103560710494982</v>
      </c>
      <c r="H465" s="49">
        <v>3.4802846901275108</v>
      </c>
      <c r="I465" s="49">
        <v>3.3561066168655342</v>
      </c>
      <c r="J465" s="49">
        <v>3.2368226050709961</v>
      </c>
      <c r="K465" s="49">
        <v>3.1216662658794574</v>
      </c>
      <c r="L465" s="49">
        <v>3.0100378131024641</v>
      </c>
      <c r="M465" s="49">
        <v>2.9362980089178556</v>
      </c>
      <c r="N465" s="49">
        <v>2.8675045481010191</v>
      </c>
      <c r="O465" s="49">
        <v>2.8020890722736818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2.4585029708892208</v>
      </c>
      <c r="V465" s="49">
        <v>2.4075691178485883</v>
      </c>
      <c r="W465" s="49">
        <v>2.3561929352619044</v>
      </c>
      <c r="X465" s="49">
        <v>2.3055557087878227</v>
      </c>
      <c r="Y465" s="49">
        <v>2.2568349444901474</v>
      </c>
      <c r="Z465" s="49">
        <v>2.2143996579653411</v>
      </c>
      <c r="AA465" s="49">
        <v>2.1454079927562133</v>
      </c>
      <c r="AB465" s="49">
        <v>2.0984050372600036</v>
      </c>
      <c r="AC465" s="49">
        <v>2.0531568817511419</v>
      </c>
      <c r="AD465" s="49">
        <v>2.0094876220244426</v>
      </c>
      <c r="AE465" s="49">
        <v>1.9672484668158079</v>
      </c>
      <c r="AF465" s="50">
        <v>1.9263124380632579</v>
      </c>
    </row>
    <row r="466" spans="1:32" hidden="1">
      <c r="A466" s="49" t="s">
        <v>800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3.7357416804104253</v>
      </c>
      <c r="M466" s="49">
        <v>3.6434845749819864</v>
      </c>
      <c r="N466" s="49">
        <v>3.5575616125797085</v>
      </c>
      <c r="O466" s="49">
        <v>3.4759565250061142</v>
      </c>
      <c r="P466" s="49">
        <v>3.3983164890606092</v>
      </c>
      <c r="Q466" s="49">
        <v>3.3233359136746405</v>
      </c>
      <c r="R466" s="49">
        <v>3.2502145825947819</v>
      </c>
      <c r="S466" s="49">
        <v>3.1806400098596193</v>
      </c>
      <c r="T466" s="49">
        <v>3.1133987707980273</v>
      </c>
      <c r="U466" s="49">
        <v>3.0486994718464135</v>
      </c>
      <c r="V466" s="49">
        <v>2.9855486032017575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2.7463213553729644</v>
      </c>
      <c r="AA466" s="49">
        <v>2.6598328675917733</v>
      </c>
      <c r="AB466" s="49">
        <v>2.601607921700015</v>
      </c>
      <c r="AC466" s="49">
        <v>2.5456190755255026</v>
      </c>
      <c r="AD466" s="49">
        <v>2.4916403551749378</v>
      </c>
      <c r="AE466" s="49">
        <v>2.439480657683665</v>
      </c>
      <c r="AF466" s="50">
        <v>2.3889769338647455</v>
      </c>
    </row>
    <row r="467" spans="1:32" hidden="1">
      <c r="A467" s="49" t="s">
        <v>801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4.2998223320968165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3.8587515339778555</v>
      </c>
      <c r="AC467" s="49">
        <v>3.7736095414155946</v>
      </c>
      <c r="AD467" s="49">
        <v>3.6890208263984254</v>
      </c>
      <c r="AE467" s="49">
        <v>3.604846164164651</v>
      </c>
      <c r="AF467" s="50">
        <v>3.5209596696762846</v>
      </c>
    </row>
    <row r="468" spans="1:32" hidden="1">
      <c r="A468" s="49" t="s">
        <v>802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5.4903576070698135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4.4227584388546495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3.9341684588376222</v>
      </c>
      <c r="AD468" s="49">
        <v>3.8462489645250777</v>
      </c>
      <c r="AE468" s="49">
        <v>3.7601784551161472</v>
      </c>
      <c r="AF468" s="50">
        <v>3.675705395893925</v>
      </c>
    </row>
    <row r="469" spans="1:32" hidden="1">
      <c r="A469" s="49" t="s">
        <v>803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804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5.3902760703042105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4.0907159228007846</v>
      </c>
      <c r="N470" s="49">
        <v>3.9718766341606759</v>
      </c>
      <c r="O470" s="49">
        <v>3.8557600319640803</v>
      </c>
      <c r="P470" s="49">
        <v>3.7421300191050317</v>
      </c>
      <c r="Q470" s="49">
        <v>3.6300996102750505</v>
      </c>
      <c r="R470" s="49">
        <v>3.5191271313581778</v>
      </c>
      <c r="S470" s="49">
        <v>3.4103683755866556</v>
      </c>
      <c r="T470" s="49">
        <v>3.3029987341159561</v>
      </c>
      <c r="U470" s="49">
        <v>3.1971637546825513</v>
      </c>
      <c r="V470" s="49">
        <v>3.0921892570052876</v>
      </c>
      <c r="W470" s="49">
        <v>2.9880121658154413</v>
      </c>
      <c r="X470" s="49">
        <v>2.8839718144071362</v>
      </c>
      <c r="Y470" s="49">
        <v>2.7810879174044425</v>
      </c>
      <c r="Z470" s="49">
        <v>2.6831223301198337</v>
      </c>
      <c r="AA470" s="49">
        <v>2.5617476504540035</v>
      </c>
      <c r="AB470" s="49">
        <v>2.4588594252034714</v>
      </c>
      <c r="AC470" s="49">
        <v>2.3569596922948461</v>
      </c>
      <c r="AD470" s="49">
        <v>2.2558839690648154</v>
      </c>
      <c r="AE470" s="49">
        <v>2.1554922856079308</v>
      </c>
      <c r="AF470" s="50">
        <v>2.0556643613081049</v>
      </c>
    </row>
    <row r="471" spans="1:32" hidden="1">
      <c r="A471" s="49" t="s">
        <v>805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7.3478331655211955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3.8079665836636165</v>
      </c>
      <c r="R471" s="49">
        <v>3.6919550324957657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3.0281790448349817</v>
      </c>
      <c r="Y471" s="49">
        <v>2.9206941423274264</v>
      </c>
      <c r="Z471" s="49">
        <v>2.8184096636814902</v>
      </c>
      <c r="AA471" s="49">
        <v>2.6911799198479076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2.2662247955458774</v>
      </c>
      <c r="AF471" s="50">
        <v>2.1617302542145809</v>
      </c>
    </row>
    <row r="472" spans="1:32" hidden="1">
      <c r="A472" s="49" t="s">
        <v>806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3.7199698905523633</v>
      </c>
      <c r="T472" s="49">
        <v>3.6034765328850069</v>
      </c>
      <c r="U472" s="49">
        <v>3.488610229336071</v>
      </c>
      <c r="V472" s="49">
        <v>3.3746103959766627</v>
      </c>
      <c r="W472" s="49">
        <v>3.2616784332175826</v>
      </c>
      <c r="X472" s="49">
        <v>3.1488992197335159</v>
      </c>
      <c r="Y472" s="49">
        <v>3.0374130231681349</v>
      </c>
      <c r="Z472" s="49">
        <v>2.9314275045456446</v>
      </c>
      <c r="AA472" s="49">
        <v>2.799262962430892</v>
      </c>
      <c r="AB472" s="49">
        <v>2.6877716143846508</v>
      </c>
      <c r="AC472" s="49">
        <v>2.5773878929308527</v>
      </c>
      <c r="AD472" s="49">
        <v>2.4679287555391252</v>
      </c>
      <c r="AE472" s="49">
        <v>2.3592384618452047</v>
      </c>
      <c r="AF472" s="50">
        <v>2.2511832005464418</v>
      </c>
    </row>
    <row r="473" spans="1:32" hidden="1">
      <c r="A473" s="49" t="s">
        <v>807</v>
      </c>
      <c r="B473" s="49">
        <v>10.843895574389046</v>
      </c>
      <c r="C473" s="49">
        <v>10.237105909601341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4.0855621199500085</v>
      </c>
      <c r="W473" s="49">
        <v>3.9513739451467416</v>
      </c>
      <c r="X473" s="49">
        <v>3.8174666881190107</v>
      </c>
      <c r="Y473" s="49">
        <v>3.685327927268971</v>
      </c>
      <c r="Z473" s="49">
        <v>3.5604526151626792</v>
      </c>
      <c r="AA473" s="49">
        <v>3.4015175411786043</v>
      </c>
      <c r="AB473" s="49">
        <v>3.2696294622577486</v>
      </c>
      <c r="AC473" s="49">
        <v>3.1392932327407612</v>
      </c>
      <c r="AD473" s="49">
        <v>3.0102790897831433</v>
      </c>
      <c r="AE473" s="49">
        <v>2.8823920885020193</v>
      </c>
      <c r="AF473" s="50">
        <v>2.755465259367063</v>
      </c>
    </row>
    <row r="474" spans="1:32" hidden="1">
      <c r="A474" s="49" t="s">
        <v>808</v>
      </c>
      <c r="B474" s="49">
        <v>15.737817092457693</v>
      </c>
      <c r="C474" s="49">
        <v>15.238043556521955</v>
      </c>
      <c r="D474" s="49">
        <v>14.807494505866035</v>
      </c>
      <c r="E474" s="49">
        <v>14.426398507856321</v>
      </c>
      <c r="F474" s="49">
        <v>14.082289606746009</v>
      </c>
      <c r="G474" s="49">
        <v>13.766820054723857</v>
      </c>
      <c r="H474" s="49">
        <v>13.474135560615926</v>
      </c>
      <c r="I474" s="49">
        <v>13.199977394755045</v>
      </c>
      <c r="J474" s="49">
        <v>12.941153913325717</v>
      </c>
      <c r="K474" s="49">
        <v>12.695213357061196</v>
      </c>
      <c r="L474" s="49">
        <v>12.460232652340492</v>
      </c>
      <c r="M474" s="49">
        <v>12.13007963869004</v>
      </c>
      <c r="N474" s="49">
        <v>11.842005056672951</v>
      </c>
      <c r="O474" s="49">
        <v>11.581456431106716</v>
      </c>
      <c r="P474" s="49">
        <v>11.342400910376664</v>
      </c>
      <c r="Q474" s="49">
        <v>11.121116977508473</v>
      </c>
      <c r="R474" s="49">
        <v>10.916392281313248</v>
      </c>
      <c r="S474" s="49">
        <v>10.722093867247878</v>
      </c>
      <c r="T474" s="49">
        <v>10.538725917625651</v>
      </c>
      <c r="U474" s="49">
        <v>10.367097217235861</v>
      </c>
      <c r="V474" s="49">
        <v>10.199344574100396</v>
      </c>
      <c r="W474" s="49">
        <v>10.009627133199913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809</v>
      </c>
      <c r="B475" s="49">
        <v>17.267664095107591</v>
      </c>
      <c r="C475" s="49">
        <v>16.721885117723112</v>
      </c>
      <c r="D475" s="49">
        <v>16.254550013894406</v>
      </c>
      <c r="E475" s="49">
        <v>15.843248637248665</v>
      </c>
      <c r="F475" s="49">
        <v>15.473851787077312</v>
      </c>
      <c r="G475" s="49">
        <v>15.136898257731779</v>
      </c>
      <c r="H475" s="49">
        <v>14.825753118584117</v>
      </c>
      <c r="I475" s="49">
        <v>14.53558992953446</v>
      </c>
      <c r="J475" s="49">
        <v>14.262791710732738</v>
      </c>
      <c r="K475" s="49">
        <v>14.004580063372241</v>
      </c>
      <c r="L475" s="49">
        <v>13.7587757813957</v>
      </c>
      <c r="M475" s="49">
        <v>13.391365291108315</v>
      </c>
      <c r="N475" s="49">
        <v>13.071636717514107</v>
      </c>
      <c r="O475" s="49">
        <v>12.783075103614941</v>
      </c>
      <c r="P475" s="49">
        <v>12.518834672949051</v>
      </c>
      <c r="Q475" s="49">
        <v>12.274692837171948</v>
      </c>
      <c r="R475" s="49">
        <v>12.049274721738326</v>
      </c>
      <c r="S475" s="49">
        <v>11.835620875048278</v>
      </c>
      <c r="T475" s="49">
        <v>11.634304531626725</v>
      </c>
      <c r="U475" s="49">
        <v>11.446244609354435</v>
      </c>
      <c r="V475" s="49">
        <v>11.262517892483926</v>
      </c>
      <c r="W475" s="49">
        <v>11.053806835972505</v>
      </c>
      <c r="X475" s="49">
        <v>10.854490139860454</v>
      </c>
      <c r="Y475" s="49">
        <v>10.668068421872071</v>
      </c>
      <c r="Z475" s="49">
        <v>10.501459319218451</v>
      </c>
      <c r="AA475" s="49">
        <v>10.255487752886358</v>
      </c>
      <c r="AB475" s="49">
        <v>10.086800045619325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810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3.3371277661055774</v>
      </c>
      <c r="J476" s="49">
        <v>3.2188279714191346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2.8520342699077563</v>
      </c>
      <c r="O476" s="49">
        <v>2.7868978557146944</v>
      </c>
      <c r="P476" s="49">
        <v>2.7248712410385636</v>
      </c>
      <c r="Q476" s="49">
        <v>2.6649352672295121</v>
      </c>
      <c r="R476" s="49">
        <v>2.6064653598963474</v>
      </c>
      <c r="S476" s="49">
        <v>2.5507744669002266</v>
      </c>
      <c r="T476" s="49">
        <v>2.4969161791640868</v>
      </c>
      <c r="U476" s="49">
        <v>2.4450516460856777</v>
      </c>
      <c r="V476" s="49">
        <v>2.3944066001654827</v>
      </c>
      <c r="W476" s="49">
        <v>2.3433072544267217</v>
      </c>
      <c r="X476" s="49">
        <v>2.2929443712210018</v>
      </c>
      <c r="Y476" s="49">
        <v>2.2444964321860397</v>
      </c>
      <c r="Z476" s="49">
        <v>2.2023359510948683</v>
      </c>
      <c r="AA476" s="49">
        <v>2.1335951469936014</v>
      </c>
      <c r="AB476" s="49">
        <v>2.0868575338789008</v>
      </c>
      <c r="AC476" s="49">
        <v>2.0418732447504522</v>
      </c>
      <c r="AD476" s="49">
        <v>1.9984662767858479</v>
      </c>
      <c r="AE476" s="49">
        <v>1.9564877607824753</v>
      </c>
      <c r="AF476" s="50">
        <v>1.9158106572458611</v>
      </c>
    </row>
    <row r="477" spans="1:32" hidden="1">
      <c r="A477" s="49" t="s">
        <v>811</v>
      </c>
      <c r="B477" s="49">
        <v>19.086061883865248</v>
      </c>
      <c r="C477" s="49">
        <v>18.326408302821335</v>
      </c>
      <c r="D477" s="49">
        <v>17.630385790388093</v>
      </c>
      <c r="E477" s="49">
        <v>16.977469518488995</v>
      </c>
      <c r="F477" s="49">
        <v>16.354498366784917</v>
      </c>
      <c r="G477" s="49">
        <v>15.752452198196529</v>
      </c>
      <c r="H477" s="49">
        <v>15.164805394859549</v>
      </c>
      <c r="I477" s="49">
        <v>14.586614143185297</v>
      </c>
      <c r="J477" s="49">
        <v>14.013976773259797</v>
      </c>
      <c r="K477" s="49">
        <v>13.443697303944308</v>
      </c>
      <c r="L477" s="49">
        <v>12.873065952455363</v>
      </c>
      <c r="M477" s="49">
        <v>12.538216998169437</v>
      </c>
      <c r="N477" s="49">
        <v>12.239027130719821</v>
      </c>
      <c r="O477" s="49">
        <v>11.962666678383821</v>
      </c>
      <c r="P477" s="49">
        <v>11.703861272282575</v>
      </c>
      <c r="Q477" s="49">
        <v>11.459374516371895</v>
      </c>
      <c r="R477" s="49">
        <v>11.228205387187792</v>
      </c>
      <c r="S477" s="49">
        <v>11.004899938327004</v>
      </c>
      <c r="T477" s="49">
        <v>10.78996760247648</v>
      </c>
      <c r="U477" s="49">
        <v>10.584194396105897</v>
      </c>
      <c r="V477" s="49">
        <v>10.380503073978611</v>
      </c>
      <c r="W477" s="49">
        <v>10.160547502319911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812</v>
      </c>
      <c r="B478" s="49">
        <v>19.987528339207863</v>
      </c>
      <c r="C478" s="49">
        <v>19.205268874035514</v>
      </c>
      <c r="D478" s="49">
        <v>18.494170102907816</v>
      </c>
      <c r="E478" s="49">
        <v>17.831929076181218</v>
      </c>
      <c r="F478" s="49">
        <v>17.204301572730127</v>
      </c>
      <c r="G478" s="49">
        <v>16.601579809742923</v>
      </c>
      <c r="H478" s="49">
        <v>16.016793891055713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13.767681123663476</v>
      </c>
      <c r="M478" s="49">
        <v>13.412317052085893</v>
      </c>
      <c r="N478" s="49">
        <v>13.096850799495435</v>
      </c>
      <c r="O478" s="49">
        <v>12.806978120558005</v>
      </c>
      <c r="P478" s="49">
        <v>12.536829528495327</v>
      </c>
      <c r="Q478" s="49">
        <v>12.282808567340648</v>
      </c>
      <c r="R478" s="49">
        <v>12.043818061673049</v>
      </c>
      <c r="S478" s="49">
        <v>11.813766520347581</v>
      </c>
      <c r="T478" s="49">
        <v>11.593241070272519</v>
      </c>
      <c r="U478" s="49">
        <v>11.383140896744511</v>
      </c>
      <c r="V478" s="49">
        <v>11.175537504650833</v>
      </c>
      <c r="W478" s="49">
        <v>10.947751836857428</v>
      </c>
      <c r="X478" s="49">
        <v>10.726403717823347</v>
      </c>
      <c r="Y478" s="49">
        <v>10.514680022594147</v>
      </c>
      <c r="Z478" s="49">
        <v>10.318867637116186</v>
      </c>
      <c r="AA478" s="49">
        <v>10.049368179165647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813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3.9091962935971845</v>
      </c>
      <c r="R479" s="49">
        <v>3.7905561507747056</v>
      </c>
      <c r="S479" s="49">
        <v>3.6743987069053015</v>
      </c>
      <c r="T479" s="49">
        <v>3.5598007093149957</v>
      </c>
      <c r="U479" s="49">
        <v>3.4469274852868343</v>
      </c>
      <c r="V479" s="49">
        <v>3.3350232115449741</v>
      </c>
      <c r="W479" s="49">
        <v>3.2239279752920496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2.7692129662439973</v>
      </c>
      <c r="AB479" s="49">
        <v>2.6598035860129583</v>
      </c>
      <c r="AC479" s="49">
        <v>2.5515696310144707</v>
      </c>
      <c r="AD479" s="49">
        <v>2.444330471065157</v>
      </c>
      <c r="AE479" s="49">
        <v>2.3379327044600258</v>
      </c>
      <c r="AF479" s="50">
        <v>2.2322448057367219</v>
      </c>
    </row>
    <row r="480" spans="1:32" hidden="1">
      <c r="A480" s="49" t="s">
        <v>814</v>
      </c>
      <c r="B480" s="49">
        <v>4.9942634170819717</v>
      </c>
      <c r="C480" s="49">
        <v>4.8590040360982787</v>
      </c>
      <c r="D480" s="49">
        <v>4.7354055699040245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3.6916610775469163</v>
      </c>
      <c r="Q480" s="49">
        <v>3.6325608553348552</v>
      </c>
      <c r="R480" s="49">
        <v>3.5746234599177997</v>
      </c>
      <c r="S480" s="49">
        <v>3.5180976111612496</v>
      </c>
      <c r="T480" s="49">
        <v>3.4657360920961233</v>
      </c>
      <c r="U480" s="49">
        <v>3.4131177351027917</v>
      </c>
      <c r="V480" s="49">
        <v>3.3605575991627359</v>
      </c>
      <c r="W480" s="49">
        <v>3.3142754686197007</v>
      </c>
      <c r="X480" s="49">
        <v>3.2698714790353924</v>
      </c>
      <c r="Y480" s="49">
        <v>3.2264891324659448</v>
      </c>
      <c r="Z480" s="49">
        <v>3.1885441696451782</v>
      </c>
      <c r="AA480" s="49">
        <v>3.1114236360549405</v>
      </c>
      <c r="AB480" s="49">
        <v>3.0654863639403254</v>
      </c>
      <c r="AC480" s="49">
        <v>3.0210639847313883</v>
      </c>
      <c r="AD480" s="49">
        <v>2.9780326667298986</v>
      </c>
      <c r="AE480" s="49">
        <v>2.9362840636811041</v>
      </c>
      <c r="AF480" s="50">
        <v>2.89572281180812</v>
      </c>
    </row>
    <row r="481" spans="1:32" hidden="1">
      <c r="A481" s="49" t="s">
        <v>815</v>
      </c>
      <c r="B481" s="49">
        <v>6.5373196743202184</v>
      </c>
      <c r="C481" s="49">
        <v>6.3615878977115345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4.6949846388938345</v>
      </c>
      <c r="S481" s="49">
        <v>4.6209889001862843</v>
      </c>
      <c r="T481" s="49">
        <v>4.5525154210472945</v>
      </c>
      <c r="U481" s="49">
        <v>4.4836873006764977</v>
      </c>
      <c r="V481" s="49">
        <v>4.4149235918751657</v>
      </c>
      <c r="W481" s="49">
        <v>4.3545025048565895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3.9709460121222544</v>
      </c>
      <c r="AD481" s="49">
        <v>3.914704691349328</v>
      </c>
      <c r="AE481" s="49">
        <v>3.8601460479881227</v>
      </c>
      <c r="AF481" s="50">
        <v>3.8071430297046103</v>
      </c>
    </row>
    <row r="482" spans="1:32" hidden="1">
      <c r="A482" s="49" t="s">
        <v>816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16.902580443512896</v>
      </c>
      <c r="F482" s="49">
        <v>16.51309737755907</v>
      </c>
      <c r="G482" s="49">
        <v>16.158567266606848</v>
      </c>
      <c r="H482" s="49">
        <v>15.831781006871342</v>
      </c>
      <c r="I482" s="49">
        <v>15.527492003708399</v>
      </c>
      <c r="J482" s="49">
        <v>15.241766077069723</v>
      </c>
      <c r="K482" s="49">
        <v>14.971578951058286</v>
      </c>
      <c r="L482" s="49">
        <v>14.714556437490341</v>
      </c>
      <c r="M482" s="49">
        <v>14.320336619162426</v>
      </c>
      <c r="N482" s="49">
        <v>13.977660830742952</v>
      </c>
      <c r="O482" s="49">
        <v>13.668665644176189</v>
      </c>
      <c r="P482" s="49">
        <v>13.385946595466594</v>
      </c>
      <c r="Q482" s="49">
        <v>13.124936665018684</v>
      </c>
      <c r="R482" s="49">
        <v>12.884149143165317</v>
      </c>
      <c r="S482" s="49">
        <v>12.65605657707092</v>
      </c>
      <c r="T482" s="49">
        <v>12.441279472360876</v>
      </c>
      <c r="U482" s="49">
        <v>12.240812245140775</v>
      </c>
      <c r="V482" s="49">
        <v>12.0450032486761</v>
      </c>
      <c r="W482" s="49">
        <v>11.822125367517144</v>
      </c>
      <c r="X482" s="49">
        <v>11.609381861453496</v>
      </c>
      <c r="Y482" s="49">
        <v>11.41055973476424</v>
      </c>
      <c r="Z482" s="49">
        <v>11.2331421567592</v>
      </c>
      <c r="AA482" s="49">
        <v>10.969852880819534</v>
      </c>
      <c r="AB482" s="49">
        <v>10.790134926007905</v>
      </c>
      <c r="AC482" s="49">
        <v>10.620170080168979</v>
      </c>
      <c r="AD482" s="49">
        <v>10.45876457362977</v>
      </c>
      <c r="AE482" s="49">
        <v>10.304936688722556</v>
      </c>
      <c r="AF482" s="50">
        <v>10.157869361673491</v>
      </c>
    </row>
    <row r="483" spans="1:32" hidden="1">
      <c r="A483" s="49" t="s">
        <v>817</v>
      </c>
      <c r="B483" s="49">
        <v>22.512824893149627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20.211099958019954</v>
      </c>
      <c r="G483" s="49">
        <v>19.786390270789649</v>
      </c>
      <c r="H483" s="49">
        <v>19.396467424142696</v>
      </c>
      <c r="I483" s="49">
        <v>19.034778087423465</v>
      </c>
      <c r="J483" s="49">
        <v>18.696409250138824</v>
      </c>
      <c r="K483" s="49">
        <v>18.377585131401336</v>
      </c>
      <c r="L483" s="49">
        <v>18.075342448854549</v>
      </c>
      <c r="M483" s="49">
        <v>17.588295396566984</v>
      </c>
      <c r="N483" s="49">
        <v>17.165756469960321</v>
      </c>
      <c r="O483" s="49">
        <v>16.785346161387764</v>
      </c>
      <c r="P483" s="49">
        <v>16.437788674228663</v>
      </c>
      <c r="Q483" s="49">
        <v>16.117363142683061</v>
      </c>
      <c r="R483" s="49">
        <v>15.822207911463973</v>
      </c>
      <c r="S483" s="49">
        <v>15.54289303364625</v>
      </c>
      <c r="T483" s="49">
        <v>15.280196883557098</v>
      </c>
      <c r="U483" s="49">
        <v>15.035366278204245</v>
      </c>
      <c r="V483" s="49">
        <v>14.796309873055336</v>
      </c>
      <c r="W483" s="49">
        <v>14.52325984196934</v>
      </c>
      <c r="X483" s="49">
        <v>14.262852031724853</v>
      </c>
      <c r="Y483" s="49">
        <v>14.019833986389425</v>
      </c>
      <c r="Z483" s="49">
        <v>13.80358583787949</v>
      </c>
      <c r="AA483" s="49">
        <v>13.479676947337474</v>
      </c>
      <c r="AB483" s="49">
        <v>13.26044268268817</v>
      </c>
      <c r="AC483" s="49">
        <v>13.053383176278755</v>
      </c>
      <c r="AD483" s="49">
        <v>12.857004419763383</v>
      </c>
      <c r="AE483" s="49">
        <v>12.670077908276069</v>
      </c>
      <c r="AF483" s="50">
        <v>12.491581290095123</v>
      </c>
    </row>
    <row r="484" spans="1:32" hidden="1">
      <c r="A484" s="49" t="s">
        <v>818</v>
      </c>
      <c r="B484" s="49">
        <v>4.3191939275847622</v>
      </c>
      <c r="C484" s="49">
        <v>4.1261040063726675</v>
      </c>
      <c r="D484" s="49">
        <v>3.955609325019239</v>
      </c>
      <c r="E484" s="49">
        <v>3.8013340981166106</v>
      </c>
      <c r="F484" s="49">
        <v>3.6592160565637686</v>
      </c>
      <c r="G484" s="49">
        <v>3.5265194316074493</v>
      </c>
      <c r="H484" s="49">
        <v>3.4013204719168817</v>
      </c>
      <c r="I484" s="49">
        <v>3.2822187303790606</v>
      </c>
      <c r="J484" s="49">
        <v>3.1681653024765675</v>
      </c>
      <c r="K484" s="49">
        <v>3.058355675149703</v>
      </c>
      <c r="L484" s="49">
        <v>2.9521601974077614</v>
      </c>
      <c r="M484" s="49">
        <v>2.878791321321418</v>
      </c>
      <c r="N484" s="49">
        <v>2.8105518258400863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2.4587698312849913</v>
      </c>
      <c r="U484" s="49">
        <v>2.4076643235975426</v>
      </c>
      <c r="V484" s="49">
        <v>2.3578022457458303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2.1001942031451684</v>
      </c>
      <c r="AB484" s="49">
        <v>2.0542511757820092</v>
      </c>
      <c r="AC484" s="49">
        <v>2.0101105063499021</v>
      </c>
      <c r="AD484" s="49">
        <v>1.9675886249034402</v>
      </c>
      <c r="AE484" s="49">
        <v>1.9265303169263635</v>
      </c>
      <c r="AF484" s="50">
        <v>1.886803179617363</v>
      </c>
    </row>
    <row r="485" spans="1:32" hidden="1">
      <c r="A485" s="49" t="s">
        <v>819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3.8436762886301468</v>
      </c>
      <c r="G485" s="49">
        <v>3.7044528700191872</v>
      </c>
      <c r="H485" s="49">
        <v>3.5732064357321036</v>
      </c>
      <c r="I485" s="49">
        <v>3.4484572145818841</v>
      </c>
      <c r="J485" s="49">
        <v>3.3290970462717278</v>
      </c>
      <c r="K485" s="49">
        <v>3.2142760964334345</v>
      </c>
      <c r="L485" s="49">
        <v>3.1033293510504638</v>
      </c>
      <c r="M485" s="49">
        <v>3.025991437534552</v>
      </c>
      <c r="N485" s="49">
        <v>2.9541066943015766</v>
      </c>
      <c r="O485" s="49">
        <v>2.885931770746561</v>
      </c>
      <c r="P485" s="49">
        <v>2.8211608683870786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2.4779150370520817</v>
      </c>
      <c r="W485" s="49">
        <v>2.4249859701343368</v>
      </c>
      <c r="X485" s="49">
        <v>2.3728374268639341</v>
      </c>
      <c r="Y485" s="49">
        <v>2.3227763545299323</v>
      </c>
      <c r="Z485" s="49">
        <v>2.2796499173477258</v>
      </c>
      <c r="AA485" s="49">
        <v>2.2070251562832022</v>
      </c>
      <c r="AB485" s="49">
        <v>2.1587573378281717</v>
      </c>
      <c r="AC485" s="49">
        <v>2.1123989721258978</v>
      </c>
      <c r="AD485" s="49">
        <v>2.0677551190867636</v>
      </c>
      <c r="AE485" s="49">
        <v>2.0246609602596868</v>
      </c>
      <c r="AF485" s="50">
        <v>1.9829759095938142</v>
      </c>
    </row>
    <row r="486" spans="1:32" hidden="1">
      <c r="A486" s="49" t="s">
        <v>820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3.9856537877281943</v>
      </c>
      <c r="I486" s="49">
        <v>3.8474522984767399</v>
      </c>
      <c r="J486" s="49">
        <v>3.7153681150000786</v>
      </c>
      <c r="K486" s="49">
        <v>3.5884304619357552</v>
      </c>
      <c r="L486" s="49">
        <v>3.4658796728664418</v>
      </c>
      <c r="M486" s="49">
        <v>3.3790795377336917</v>
      </c>
      <c r="N486" s="49">
        <v>3.2984790290859207</v>
      </c>
      <c r="O486" s="49">
        <v>3.2220919777928074</v>
      </c>
      <c r="P486" s="49">
        <v>3.1495711639086279</v>
      </c>
      <c r="Q486" s="49">
        <v>3.0796307719642622</v>
      </c>
      <c r="R486" s="49">
        <v>3.0114829514425923</v>
      </c>
      <c r="S486" s="49">
        <v>2.9467905737391815</v>
      </c>
      <c r="T486" s="49">
        <v>2.8843586966460788</v>
      </c>
      <c r="U486" s="49">
        <v>2.8243932537381227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2.4631650264278075</v>
      </c>
      <c r="AB486" s="49">
        <v>2.4093252555947196</v>
      </c>
      <c r="AC486" s="49">
        <v>2.3576534091683303</v>
      </c>
      <c r="AD486" s="49">
        <v>2.3079270572439086</v>
      </c>
      <c r="AE486" s="49">
        <v>2.2599581627222647</v>
      </c>
      <c r="AF486" s="50">
        <v>2.2135863564814491</v>
      </c>
    </row>
    <row r="487" spans="1:32" hidden="1">
      <c r="A487" s="49" t="s">
        <v>821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4.6750632830484085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4.0014189029712695</v>
      </c>
      <c r="R487" s="49">
        <v>3.92180680960315</v>
      </c>
      <c r="S487" s="49">
        <v>3.8430363018773686</v>
      </c>
      <c r="T487" s="49">
        <v>3.7676302789274452</v>
      </c>
      <c r="U487" s="49">
        <v>3.6915653182983341</v>
      </c>
      <c r="V487" s="49">
        <v>3.6151308816305066</v>
      </c>
      <c r="W487" s="49">
        <v>3.5459942187179259</v>
      </c>
      <c r="X487" s="49">
        <v>3.4778905564210953</v>
      </c>
      <c r="Y487" s="49">
        <v>3.410031634279421</v>
      </c>
      <c r="Z487" s="49">
        <v>3.3464716362142695</v>
      </c>
      <c r="AA487" s="49">
        <v>3.2461865389321241</v>
      </c>
      <c r="AB487" s="49">
        <v>3.1738480533423115</v>
      </c>
      <c r="AC487" s="49">
        <v>3.1021852271645201</v>
      </c>
      <c r="AD487" s="49">
        <v>3.0310790326955153</v>
      </c>
      <c r="AE487" s="49">
        <v>2.9604237039488468</v>
      </c>
      <c r="AF487" s="50">
        <v>2.890124502583816</v>
      </c>
    </row>
    <row r="488" spans="1:32" hidden="1">
      <c r="A488" s="49" t="s">
        <v>822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6.5665850759784234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4.1308967153877285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823</v>
      </c>
      <c r="B489" s="49">
        <v>20.570702750685747</v>
      </c>
      <c r="C489" s="49">
        <v>19.773450321696764</v>
      </c>
      <c r="D489" s="49">
        <v>19.053591001183491</v>
      </c>
      <c r="E489" s="49">
        <v>18.38777523717259</v>
      </c>
      <c r="F489" s="49">
        <v>17.761172959223646</v>
      </c>
      <c r="G489" s="49">
        <v>17.163756526706866</v>
      </c>
      <c r="H489" s="49">
        <v>16.588403989138442</v>
      </c>
      <c r="I489" s="49">
        <v>16.029849648336693</v>
      </c>
      <c r="J489" s="49">
        <v>15.484065500732308</v>
      </c>
      <c r="K489" s="49">
        <v>14.947877555061801</v>
      </c>
      <c r="L489" s="49">
        <v>14.418717566693159</v>
      </c>
      <c r="M489" s="49">
        <v>14.04939085090456</v>
      </c>
      <c r="N489" s="49">
        <v>13.723327645475582</v>
      </c>
      <c r="O489" s="49">
        <v>13.424995677566615</v>
      </c>
      <c r="P489" s="49">
        <v>13.148021454154208</v>
      </c>
      <c r="Q489" s="49">
        <v>12.888499440535098</v>
      </c>
      <c r="R489" s="49">
        <v>12.645237938945455</v>
      </c>
      <c r="S489" s="49">
        <v>12.411621294616634</v>
      </c>
      <c r="T489" s="49">
        <v>12.188286459866436</v>
      </c>
      <c r="U489" s="49">
        <v>11.976209166704695</v>
      </c>
      <c r="V489" s="49">
        <v>11.766778207656905</v>
      </c>
      <c r="W489" s="49">
        <v>11.535484450536238</v>
      </c>
      <c r="X489" s="49">
        <v>11.311114490416802</v>
      </c>
      <c r="Y489" s="49">
        <v>11.097123124509515</v>
      </c>
      <c r="Z489" s="49">
        <v>10.900330591223492</v>
      </c>
      <c r="AA489" s="49">
        <v>10.62343284044489</v>
      </c>
      <c r="AB489" s="49">
        <v>10.420090141375908</v>
      </c>
      <c r="AC489" s="49">
        <v>10.223405529455373</v>
      </c>
      <c r="AD489" s="49">
        <v>10.032297331269387</v>
      </c>
      <c r="AE489" s="49">
        <v>9.8458677640304231</v>
      </c>
      <c r="AF489" s="50">
        <v>9.6633611456982855</v>
      </c>
    </row>
    <row r="490" spans="1:32" hidden="1">
      <c r="A490" s="49" t="s">
        <v>824</v>
      </c>
      <c r="B490" s="49">
        <v>24.130632716107279</v>
      </c>
      <c r="C490" s="49">
        <v>23.218166360668288</v>
      </c>
      <c r="D490" s="49">
        <v>22.401708377440706</v>
      </c>
      <c r="E490" s="49">
        <v>21.65241798763288</v>
      </c>
      <c r="F490" s="49">
        <v>20.951979710658936</v>
      </c>
      <c r="G490" s="49">
        <v>20.288009975857136</v>
      </c>
      <c r="H490" s="49">
        <v>19.651713236127208</v>
      </c>
      <c r="I490" s="49">
        <v>19.03658509139515</v>
      </c>
      <c r="J490" s="49">
        <v>18.437647807601309</v>
      </c>
      <c r="K490" s="49">
        <v>17.850976015890346</v>
      </c>
      <c r="L490" s="49">
        <v>17.273389686987649</v>
      </c>
      <c r="M490" s="49">
        <v>16.834059748161035</v>
      </c>
      <c r="N490" s="49">
        <v>16.44843269660646</v>
      </c>
      <c r="O490" s="49">
        <v>16.097228611553682</v>
      </c>
      <c r="P490" s="49">
        <v>15.772539122323032</v>
      </c>
      <c r="Q490" s="49">
        <v>15.469519330592638</v>
      </c>
      <c r="R490" s="49">
        <v>15.186694849529438</v>
      </c>
      <c r="S490" s="49">
        <v>14.915849889892229</v>
      </c>
      <c r="T490" s="49">
        <v>14.657779779374582</v>
      </c>
      <c r="U490" s="49">
        <v>14.41370128743416</v>
      </c>
      <c r="V490" s="49">
        <v>14.172913548235639</v>
      </c>
      <c r="W490" s="49">
        <v>13.904064790397925</v>
      </c>
      <c r="X490" s="49">
        <v>13.644155663278298</v>
      </c>
      <c r="Y490" s="49">
        <v>13.397515065714224</v>
      </c>
      <c r="Z490" s="49">
        <v>13.172674723930818</v>
      </c>
      <c r="AA490" s="49">
        <v>12.848412648277177</v>
      </c>
      <c r="AB490" s="49">
        <v>12.616200675456875</v>
      </c>
      <c r="AC490" s="49">
        <v>12.392741148247694</v>
      </c>
      <c r="AD490" s="49">
        <v>12.176719230180694</v>
      </c>
      <c r="AE490" s="49">
        <v>11.967048663240121</v>
      </c>
      <c r="AF490" s="50">
        <v>11.762820141314027</v>
      </c>
    </row>
    <row r="491" spans="1:32" hidden="1">
      <c r="A491" s="49" t="s">
        <v>825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4.7238305933960225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3.8597283423782764</v>
      </c>
      <c r="Q491" s="49">
        <v>3.7462379006485169</v>
      </c>
      <c r="R491" s="49">
        <v>3.633910962822716</v>
      </c>
      <c r="S491" s="49">
        <v>3.5240728678778255</v>
      </c>
      <c r="T491" s="49">
        <v>3.4157791479394235</v>
      </c>
      <c r="U491" s="49">
        <v>3.3091972504561911</v>
      </c>
      <c r="V491" s="49">
        <v>3.2035547675019993</v>
      </c>
      <c r="W491" s="49">
        <v>3.0984162100363601</v>
      </c>
      <c r="X491" s="49">
        <v>2.9935348430349347</v>
      </c>
      <c r="Y491" s="49">
        <v>2.8900904633551736</v>
      </c>
      <c r="Z491" s="49">
        <v>2.7924416026244891</v>
      </c>
      <c r="AA491" s="49">
        <v>2.6678219736965674</v>
      </c>
      <c r="AB491" s="49">
        <v>2.5646839124444125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826</v>
      </c>
      <c r="B492" s="49">
        <v>8.8251596108933086</v>
      </c>
      <c r="C492" s="49">
        <v>8.3292474753286605</v>
      </c>
      <c r="D492" s="49">
        <v>7.8604361008680375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4.3938197880129115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3.7904920319992548</v>
      </c>
      <c r="S492" s="49">
        <v>3.676424877179393</v>
      </c>
      <c r="T492" s="49">
        <v>3.5639938225645613</v>
      </c>
      <c r="U492" s="49">
        <v>3.4533772247557892</v>
      </c>
      <c r="V492" s="49">
        <v>3.3437534417607413</v>
      </c>
      <c r="W492" s="49">
        <v>3.2345685154023327</v>
      </c>
      <c r="X492" s="49">
        <v>3.125683367380391</v>
      </c>
      <c r="Y492" s="49">
        <v>3.0183556895820143</v>
      </c>
      <c r="Z492" s="49">
        <v>2.917233212578382</v>
      </c>
      <c r="AA492" s="49">
        <v>2.7873874080317176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2.3672898770730892</v>
      </c>
      <c r="AF492" s="50">
        <v>2.2648851348884627</v>
      </c>
    </row>
    <row r="493" spans="1:32" hidden="1">
      <c r="A493" s="49" t="s">
        <v>827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5.3914252084072825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4.5500344806255395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3.9181056945029775</v>
      </c>
      <c r="U493" s="49">
        <v>3.7980970464790951</v>
      </c>
      <c r="V493" s="49">
        <v>3.6792216692835344</v>
      </c>
      <c r="W493" s="49">
        <v>3.5609530682908712</v>
      </c>
      <c r="X493" s="49">
        <v>3.4429855294496945</v>
      </c>
      <c r="Y493" s="49">
        <v>3.3267644859342984</v>
      </c>
      <c r="Z493" s="49">
        <v>3.2176321296778525</v>
      </c>
      <c r="AA493" s="49">
        <v>3.0754355768678145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2.6203209725986003</v>
      </c>
      <c r="AF493" s="50">
        <v>2.5094325574040552</v>
      </c>
    </row>
    <row r="494" spans="1:32" hidden="1">
      <c r="A494" s="49" t="s">
        <v>828</v>
      </c>
      <c r="B494" s="49">
        <v>3.2613304045088451</v>
      </c>
      <c r="C494" s="49">
        <v>3.1702949146844581</v>
      </c>
      <c r="D494" s="49">
        <v>3.0862196510299587</v>
      </c>
      <c r="E494" s="49">
        <v>3.0075890207023406</v>
      </c>
      <c r="F494" s="49">
        <v>2.9333220267348015</v>
      </c>
      <c r="G494" s="49">
        <v>2.8626215162816289</v>
      </c>
      <c r="H494" s="49">
        <v>2.7948833194786817</v>
      </c>
      <c r="I494" s="49">
        <v>2.7296388980301063</v>
      </c>
      <c r="J494" s="49">
        <v>2.6665177307464192</v>
      </c>
      <c r="K494" s="49">
        <v>2.605221832545507</v>
      </c>
      <c r="L494" s="49">
        <v>2.5455080082753554</v>
      </c>
      <c r="M494" s="49">
        <v>2.4926838442263062</v>
      </c>
      <c r="N494" s="49">
        <v>2.4497607527417964</v>
      </c>
      <c r="O494" s="49">
        <v>2.4081448706462334</v>
      </c>
      <c r="P494" s="49">
        <v>2.3678986389394536</v>
      </c>
      <c r="Q494" s="49">
        <v>2.3293235801626748</v>
      </c>
      <c r="R494" s="49">
        <v>2.2914741624385511</v>
      </c>
      <c r="S494" s="49">
        <v>2.2544974769556085</v>
      </c>
      <c r="T494" s="49">
        <v>2.2200264057061894</v>
      </c>
      <c r="U494" s="49">
        <v>2.1854373871438137</v>
      </c>
      <c r="V494" s="49">
        <v>2.1509168158053225</v>
      </c>
      <c r="W494" s="49">
        <v>2.1201636866055993</v>
      </c>
      <c r="X494" s="49">
        <v>2.0905520837837064</v>
      </c>
      <c r="Y494" s="49">
        <v>2.0615731979287961</v>
      </c>
      <c r="Z494" s="49">
        <v>2.0358452338056408</v>
      </c>
      <c r="AA494" s="49">
        <v>1.9869124486694698</v>
      </c>
      <c r="AB494" s="49">
        <v>1.9564991228731501</v>
      </c>
      <c r="AC494" s="49">
        <v>1.9270096544143165</v>
      </c>
      <c r="AD494" s="49">
        <v>1.8983699759410357</v>
      </c>
      <c r="AE494" s="49">
        <v>1.8705152429687311</v>
      </c>
      <c r="AF494" s="50">
        <v>1.8433883442917514</v>
      </c>
    </row>
    <row r="495" spans="1:32" hidden="1">
      <c r="A495" s="49" t="s">
        <v>829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3.5341898003481935</v>
      </c>
      <c r="G495" s="49">
        <v>3.4502257520343314</v>
      </c>
      <c r="H495" s="49">
        <v>3.3697845693636062</v>
      </c>
      <c r="I495" s="49">
        <v>3.2922831298140767</v>
      </c>
      <c r="J495" s="49">
        <v>3.2172594154268572</v>
      </c>
      <c r="K495" s="49">
        <v>3.1443410075649409</v>
      </c>
      <c r="L495" s="49">
        <v>3.073223142046893</v>
      </c>
      <c r="M495" s="49">
        <v>3.0093905898558977</v>
      </c>
      <c r="N495" s="49">
        <v>2.9576444667853359</v>
      </c>
      <c r="O495" s="49">
        <v>2.9074876244747143</v>
      </c>
      <c r="P495" s="49">
        <v>2.8589963471611739</v>
      </c>
      <c r="Q495" s="49">
        <v>2.8125388998620986</v>
      </c>
      <c r="R495" s="49">
        <v>2.7669605047747536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2.5978152528679717</v>
      </c>
      <c r="W495" s="49">
        <v>2.5608833620354545</v>
      </c>
      <c r="X495" s="49">
        <v>2.5253367399706241</v>
      </c>
      <c r="Y495" s="49">
        <v>2.4905540705045817</v>
      </c>
      <c r="Z495" s="49">
        <v>2.4597318097531176</v>
      </c>
      <c r="AA495" s="49">
        <v>2.4005727211865335</v>
      </c>
      <c r="AB495" s="49">
        <v>2.3640152206394949</v>
      </c>
      <c r="AC495" s="49">
        <v>2.328577570153803</v>
      </c>
      <c r="AD495" s="49">
        <v>2.2941692966155918</v>
      </c>
      <c r="AE495" s="49">
        <v>2.2607111999870591</v>
      </c>
      <c r="AF495" s="50">
        <v>2.2281335323853604</v>
      </c>
    </row>
    <row r="496" spans="1:32" hidden="1">
      <c r="A496" s="49" t="s">
        <v>830</v>
      </c>
      <c r="B496" s="49">
        <v>5.1250104848518507</v>
      </c>
      <c r="C496" s="49">
        <v>4.9839714420256103</v>
      </c>
      <c r="D496" s="49">
        <v>4.8541503670314174</v>
      </c>
      <c r="E496" s="49">
        <v>4.733050689008012</v>
      </c>
      <c r="F496" s="49">
        <v>4.6188895059947193</v>
      </c>
      <c r="G496" s="49">
        <v>4.5103500149425475</v>
      </c>
      <c r="H496" s="49">
        <v>4.4064322762615831</v>
      </c>
      <c r="I496" s="49">
        <v>4.3063590029832834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3.8723071058837486</v>
      </c>
      <c r="O496" s="49">
        <v>3.8067465608221078</v>
      </c>
      <c r="P496" s="49">
        <v>3.7433796160226764</v>
      </c>
      <c r="Q496" s="49">
        <v>3.682693162077161</v>
      </c>
      <c r="R496" s="49">
        <v>3.6231586185758236</v>
      </c>
      <c r="S496" s="49">
        <v>3.5650136589600674</v>
      </c>
      <c r="T496" s="49">
        <v>3.5108959830918707</v>
      </c>
      <c r="U496" s="49">
        <v>3.4565667234182857</v>
      </c>
      <c r="V496" s="49">
        <v>3.4023275079808744</v>
      </c>
      <c r="W496" s="49">
        <v>3.354189385934101</v>
      </c>
      <c r="X496" s="49">
        <v>3.3078737325264327</v>
      </c>
      <c r="Y496" s="49">
        <v>3.2625588803055505</v>
      </c>
      <c r="Z496" s="49">
        <v>3.222471138465234</v>
      </c>
      <c r="AA496" s="49">
        <v>3.1449091440974284</v>
      </c>
      <c r="AB496" s="49">
        <v>3.0972219670241605</v>
      </c>
      <c r="AC496" s="49">
        <v>3.0510066444615989</v>
      </c>
      <c r="AD496" s="49">
        <v>3.006143484662565</v>
      </c>
      <c r="AE496" s="49">
        <v>2.9625277165449138</v>
      </c>
      <c r="AF496" s="50">
        <v>2.9200670793465537</v>
      </c>
    </row>
    <row r="497" spans="1:32" hidden="1">
      <c r="A497" s="49" t="s">
        <v>831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4.1028854454591865</v>
      </c>
      <c r="H497" s="49">
        <v>4.0092662181721952</v>
      </c>
      <c r="I497" s="49">
        <v>3.9208353248606365</v>
      </c>
      <c r="J497" s="49">
        <v>3.8367087168841456</v>
      </c>
      <c r="K497" s="49">
        <v>3.7562073651762948</v>
      </c>
      <c r="L497" s="49">
        <v>3.6787987432985099</v>
      </c>
      <c r="M497" s="49">
        <v>3.5830115326310525</v>
      </c>
      <c r="N497" s="49">
        <v>3.4989261822718887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3.2258149881012934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3.0111396998166597</v>
      </c>
      <c r="W497" s="49">
        <v>2.9546722032185522</v>
      </c>
      <c r="X497" s="49">
        <v>2.9005520697874294</v>
      </c>
      <c r="Y497" s="49">
        <v>2.8496333189099294</v>
      </c>
      <c r="Z497" s="49">
        <v>2.8036043375322244</v>
      </c>
      <c r="AA497" s="49">
        <v>2.7382511792303941</v>
      </c>
      <c r="AB497" s="49">
        <v>2.6918176844574577</v>
      </c>
      <c r="AC497" s="49">
        <v>2.6476420888596888</v>
      </c>
      <c r="AD497" s="49">
        <v>2.6054543127338303</v>
      </c>
      <c r="AE497" s="49">
        <v>2.5650321301775558</v>
      </c>
      <c r="AF497" s="50">
        <v>2.5261904755053517</v>
      </c>
    </row>
    <row r="498" spans="1:32" hidden="1">
      <c r="A498" s="49" t="s">
        <v>832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3.7183928120681013</v>
      </c>
      <c r="T498" s="49">
        <v>3.6398522907905777</v>
      </c>
      <c r="U498" s="49">
        <v>3.5642403043932873</v>
      </c>
      <c r="V498" s="49">
        <v>3.4904170054954813</v>
      </c>
      <c r="W498" s="49">
        <v>3.4159178071086966</v>
      </c>
      <c r="X498" s="49">
        <v>3.342496145743735</v>
      </c>
      <c r="Y498" s="49">
        <v>3.2718875388321624</v>
      </c>
      <c r="Z498" s="49">
        <v>3.2105299182286808</v>
      </c>
      <c r="AA498" s="49">
        <v>3.1100278022076933</v>
      </c>
      <c r="AB498" s="49">
        <v>3.0419184347620303</v>
      </c>
      <c r="AC498" s="49">
        <v>2.9763829591289888</v>
      </c>
      <c r="AD498" s="49">
        <v>2.9131617276669051</v>
      </c>
      <c r="AE498" s="49">
        <v>2.8520351424794219</v>
      </c>
      <c r="AF498" s="50">
        <v>2.7928158269584795</v>
      </c>
    </row>
    <row r="499" spans="1:32" hidden="1">
      <c r="A499" s="49" t="s">
        <v>833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3.8721537798216827</v>
      </c>
      <c r="I499" s="49">
        <v>3.6730275914767159</v>
      </c>
      <c r="J499" s="49">
        <v>3.4747479459977848</v>
      </c>
      <c r="K499" s="49">
        <v>3.2769241514820484</v>
      </c>
      <c r="L499" s="49">
        <v>3.0792232746266821</v>
      </c>
      <c r="M499" s="49">
        <v>3.0067520194297592</v>
      </c>
      <c r="N499" s="49">
        <v>2.9430336323717761</v>
      </c>
      <c r="O499" s="49">
        <v>2.8801863238976932</v>
      </c>
      <c r="P499" s="49">
        <v>2.8182742542076187</v>
      </c>
      <c r="Q499" s="49">
        <v>2.7575822314211496</v>
      </c>
      <c r="R499" s="49">
        <v>2.6972434528954912</v>
      </c>
      <c r="S499" s="49">
        <v>2.6373980195389666</v>
      </c>
      <c r="T499" s="49">
        <v>2.5795619696188457</v>
      </c>
      <c r="U499" s="49">
        <v>2.5213121631363618</v>
      </c>
      <c r="V499" s="49">
        <v>2.4628227907544291</v>
      </c>
      <c r="W499" s="49">
        <v>2.409110450096799</v>
      </c>
      <c r="X499" s="49">
        <v>2.3559397793939745</v>
      </c>
      <c r="Y499" s="49">
        <v>2.3028345741963689</v>
      </c>
      <c r="Z499" s="49">
        <v>2.2522179975189527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2.0123656856271577</v>
      </c>
      <c r="AE499" s="49">
        <v>1.9570788602627296</v>
      </c>
      <c r="AF499" s="50">
        <v>1.9019077201276295</v>
      </c>
    </row>
    <row r="500" spans="1:32" hidden="1">
      <c r="A500" s="49" t="s">
        <v>834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4.0993282508702835</v>
      </c>
      <c r="K500" s="49">
        <v>3.8749435587212466</v>
      </c>
      <c r="L500" s="49">
        <v>3.6502048043925788</v>
      </c>
      <c r="M500" s="49">
        <v>3.5655609398921193</v>
      </c>
      <c r="N500" s="49">
        <v>3.4917025049393535</v>
      </c>
      <c r="O500" s="49">
        <v>3.4188735871554012</v>
      </c>
      <c r="P500" s="49">
        <v>3.347151759741426</v>
      </c>
      <c r="Q500" s="49">
        <v>3.2768870127577134</v>
      </c>
      <c r="R500" s="49">
        <v>3.207006466168596</v>
      </c>
      <c r="S500" s="49">
        <v>3.1376818260391257</v>
      </c>
      <c r="T500" s="49">
        <v>3.0707825171047203</v>
      </c>
      <c r="U500" s="49">
        <v>3.0033155595935952</v>
      </c>
      <c r="V500" s="49">
        <v>2.9354954193095466</v>
      </c>
      <c r="W500" s="49">
        <v>2.8736226416066968</v>
      </c>
      <c r="X500" s="49">
        <v>2.8123686542812414</v>
      </c>
      <c r="Y500" s="49">
        <v>2.7511434162767285</v>
      </c>
      <c r="Z500" s="49">
        <v>2.6929285176527706</v>
      </c>
      <c r="AA500" s="49">
        <v>2.6075089889931689</v>
      </c>
      <c r="AB500" s="49">
        <v>2.5425260130990748</v>
      </c>
      <c r="AC500" s="49">
        <v>2.4778716331144928</v>
      </c>
      <c r="AD500" s="49">
        <v>2.4134498759118492</v>
      </c>
      <c r="AE500" s="49">
        <v>2.3491745528239822</v>
      </c>
      <c r="AF500" s="50">
        <v>2.2849675620491929</v>
      </c>
    </row>
    <row r="501" spans="1:32" hidden="1">
      <c r="A501" s="49" t="s">
        <v>835</v>
      </c>
      <c r="B501" s="49">
        <v>7.5011859637421585</v>
      </c>
      <c r="C501" s="49">
        <v>7.1998652312105165</v>
      </c>
      <c r="D501" s="49">
        <v>6.9084695396996665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4.1347168312281095</v>
      </c>
      <c r="S501" s="49">
        <v>4.0478156657298019</v>
      </c>
      <c r="T501" s="49">
        <v>3.9641330925852385</v>
      </c>
      <c r="U501" s="49">
        <v>3.8796586956634878</v>
      </c>
      <c r="V501" s="49">
        <v>3.7946792197360724</v>
      </c>
      <c r="W501" s="49">
        <v>3.7181577791259621</v>
      </c>
      <c r="X501" s="49">
        <v>3.6423261382100987</v>
      </c>
      <c r="Y501" s="49">
        <v>3.5663848013640664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3.2230955893122646</v>
      </c>
      <c r="AD501" s="49">
        <v>3.1420211989132154</v>
      </c>
      <c r="AE501" s="49">
        <v>3.0609319067539191</v>
      </c>
      <c r="AF501" s="50">
        <v>2.9797091358509373</v>
      </c>
    </row>
    <row r="502" spans="1:32" hidden="1">
      <c r="A502" s="49" t="s">
        <v>836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5.8001480172859345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4.0163178708420375</v>
      </c>
      <c r="N502" s="49">
        <v>3.9159368225262088</v>
      </c>
      <c r="O502" s="49">
        <v>3.8219109561263971</v>
      </c>
      <c r="P502" s="49">
        <v>3.7327935538226287</v>
      </c>
      <c r="Q502" s="49">
        <v>3.6476976568546844</v>
      </c>
      <c r="R502" s="49">
        <v>3.5663509109592537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3.2630401037713623</v>
      </c>
      <c r="W502" s="49">
        <v>3.1849500773929069</v>
      </c>
      <c r="X502" s="49">
        <v>3.1084672125977493</v>
      </c>
      <c r="Y502" s="49">
        <v>3.0343730099481494</v>
      </c>
      <c r="Z502" s="49">
        <v>2.9642080116210496</v>
      </c>
      <c r="AA502" s="49">
        <v>2.8760210039923662</v>
      </c>
      <c r="AB502" s="49">
        <v>2.8044861762261384</v>
      </c>
      <c r="AC502" s="49">
        <v>2.7345112628546673</v>
      </c>
      <c r="AD502" s="49">
        <v>2.6658560196259615</v>
      </c>
      <c r="AE502" s="49">
        <v>2.598322281746138</v>
      </c>
      <c r="AF502" s="50">
        <v>2.5317445064869295</v>
      </c>
    </row>
    <row r="503" spans="1:32" hidden="1">
      <c r="A503" s="49" t="s">
        <v>837</v>
      </c>
      <c r="B503" s="49">
        <v>12.62420457773174</v>
      </c>
      <c r="C503" s="49">
        <v>11.919605258554778</v>
      </c>
      <c r="D503" s="49">
        <v>11.254985006445992</v>
      </c>
      <c r="E503" s="49">
        <v>10.618109589865341</v>
      </c>
      <c r="F503" s="49">
        <v>10.001107871244098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5.6123268988460016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3.8470341443669698</v>
      </c>
      <c r="AC503" s="49">
        <v>3.6933204468478023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1668</v>
      </c>
      <c r="B504" s="49">
        <v>2.6002853371792685</v>
      </c>
      <c r="C504" s="49">
        <v>2.5245993763388932</v>
      </c>
      <c r="D504" s="49">
        <v>2.4574187335215729</v>
      </c>
      <c r="E504" s="49">
        <v>2.3968807182021212</v>
      </c>
      <c r="F504" s="49">
        <v>2.3416653039212831</v>
      </c>
      <c r="G504" s="49">
        <v>2.2908049418062082</v>
      </c>
      <c r="H504" s="49">
        <v>2.2435705344284473</v>
      </c>
      <c r="I504" s="49">
        <v>2.1993998075820529</v>
      </c>
      <c r="J504" s="49">
        <v>2.1578505392609992</v>
      </c>
      <c r="K504" s="49">
        <v>2.1185690051789119</v>
      </c>
      <c r="L504" s="49">
        <v>2.0812680864784014</v>
      </c>
      <c r="M504" s="49">
        <v>2.0260825461940453</v>
      </c>
      <c r="N504" s="49">
        <v>1.9822577310980907</v>
      </c>
      <c r="O504" s="49">
        <v>1.9399286420070412</v>
      </c>
      <c r="P504" s="49">
        <v>1.899156073303349</v>
      </c>
      <c r="Q504" s="49">
        <v>1.8602696083161987</v>
      </c>
      <c r="R504" s="49">
        <v>1.8221935866360011</v>
      </c>
      <c r="S504" s="49">
        <v>1.7850895301880607</v>
      </c>
      <c r="T504" s="49">
        <v>1.7507771047010339</v>
      </c>
      <c r="U504" s="49">
        <v>1.716313011166446</v>
      </c>
      <c r="V504" s="49">
        <v>1.6819088899074637</v>
      </c>
      <c r="W504" s="49">
        <v>1.6517912295123613</v>
      </c>
      <c r="X504" s="49">
        <v>1.6228954139217815</v>
      </c>
      <c r="Y504" s="49">
        <v>1.5946539863254292</v>
      </c>
      <c r="Z504" s="49">
        <v>1.5699523852414854</v>
      </c>
      <c r="AA504" s="49">
        <v>1.5196884047757988</v>
      </c>
      <c r="AB504" s="49">
        <v>1.4897862734419753</v>
      </c>
      <c r="AC504" s="49">
        <v>1.460861842084286</v>
      </c>
      <c r="AD504" s="49">
        <v>1.4328295928841448</v>
      </c>
      <c r="AE504" s="49">
        <v>1.4056148783411022</v>
      </c>
      <c r="AF504" s="50">
        <v>1.3791521420089039</v>
      </c>
    </row>
    <row r="505" spans="1:32">
      <c r="A505" s="49" t="s">
        <v>838</v>
      </c>
      <c r="B505" s="49">
        <v>3.0773020329770842</v>
      </c>
      <c r="C505" s="49">
        <v>2.9920553690175686</v>
      </c>
      <c r="D505" s="49">
        <v>2.9135903713264772</v>
      </c>
      <c r="E505" s="49">
        <v>2.8404432846232832</v>
      </c>
      <c r="F505" s="49">
        <v>2.7715705068907117</v>
      </c>
      <c r="G505" s="49">
        <v>2.7062028252686523</v>
      </c>
      <c r="H505" s="49">
        <v>2.6437575683117607</v>
      </c>
      <c r="I505" s="49">
        <v>2.5837831612107633</v>
      </c>
      <c r="J505" s="49">
        <v>2.5259227648439562</v>
      </c>
      <c r="K505" s="49">
        <v>2.4698896460199986</v>
      </c>
      <c r="L505" s="49">
        <v>2.4154500256231275</v>
      </c>
      <c r="M505" s="49">
        <v>2.3652035884929541</v>
      </c>
      <c r="N505" s="49">
        <v>2.3246065171786854</v>
      </c>
      <c r="O505" s="49">
        <v>2.2852734075512968</v>
      </c>
      <c r="P505" s="49">
        <v>2.2472656785736036</v>
      </c>
      <c r="Q505" s="49">
        <v>2.2108781969268954</v>
      </c>
      <c r="R505" s="49">
        <v>2.175188297188587</v>
      </c>
      <c r="S505" s="49">
        <v>2.1403398983759208</v>
      </c>
      <c r="T505" s="49">
        <v>2.1079280678808447</v>
      </c>
      <c r="U505" s="49">
        <v>2.0753910935433</v>
      </c>
      <c r="V505" s="49">
        <v>2.0429110647562552</v>
      </c>
      <c r="W505" s="49">
        <v>2.0140770591704502</v>
      </c>
      <c r="X505" s="49">
        <v>1.9863546223355566</v>
      </c>
      <c r="Y505" s="49">
        <v>1.9592470985917234</v>
      </c>
      <c r="Z505" s="49">
        <v>1.935315057993368</v>
      </c>
      <c r="AA505" s="49">
        <v>1.8886847469712746</v>
      </c>
      <c r="AB505" s="49">
        <v>1.8601592000458309</v>
      </c>
      <c r="AC505" s="49">
        <v>1.8325333288866648</v>
      </c>
      <c r="AD505" s="49">
        <v>1.8057352450778317</v>
      </c>
      <c r="AE505" s="49">
        <v>1.779702022735459</v>
      </c>
      <c r="AF505" s="50">
        <v>1.7543782504817442</v>
      </c>
    </row>
    <row r="506" spans="1:32">
      <c r="A506" s="49" t="s">
        <v>1669</v>
      </c>
      <c r="B506" s="49">
        <v>3.1787871396868908</v>
      </c>
      <c r="C506" s="49">
        <v>3.0858992201968602</v>
      </c>
      <c r="D506" s="49">
        <v>3.0035779187473475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2.7424367511071592</v>
      </c>
      <c r="I506" s="49">
        <v>2.6886829098691836</v>
      </c>
      <c r="J506" s="49">
        <v>2.6381801209438382</v>
      </c>
      <c r="K506" s="49">
        <v>2.5904885966163911</v>
      </c>
      <c r="L506" s="49">
        <v>2.545251364633105</v>
      </c>
      <c r="M506" s="49">
        <v>2.4778962954009005</v>
      </c>
      <c r="N506" s="49">
        <v>2.4246461926173657</v>
      </c>
      <c r="O506" s="49">
        <v>2.3732448430351858</v>
      </c>
      <c r="P506" s="49">
        <v>2.3237681418367817</v>
      </c>
      <c r="Q506" s="49">
        <v>2.2766260253613595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2.0607594627360175</v>
      </c>
      <c r="W506" s="49">
        <v>2.0244745271573659</v>
      </c>
      <c r="X506" s="49">
        <v>1.989687522220577</v>
      </c>
      <c r="Y506" s="49">
        <v>1.9556929250460118</v>
      </c>
      <c r="Z506" s="49">
        <v>1.9260756600692042</v>
      </c>
      <c r="AA506" s="49">
        <v>1.8646792267207049</v>
      </c>
      <c r="AB506" s="49">
        <v>1.8285618652047342</v>
      </c>
      <c r="AC506" s="49">
        <v>1.793638705626732</v>
      </c>
      <c r="AD506" s="49">
        <v>1.7598031719693084</v>
      </c>
      <c r="AE506" s="49">
        <v>1.7269622130069218</v>
      </c>
      <c r="AF506" s="50">
        <v>1.6950340870123273</v>
      </c>
    </row>
    <row r="507" spans="1:32">
      <c r="A507" s="49" t="s">
        <v>1674</v>
      </c>
      <c r="B507" s="49">
        <v>3.623527998183568</v>
      </c>
      <c r="C507" s="49">
        <v>3.4489291289365953</v>
      </c>
      <c r="D507" s="49">
        <v>3.2817116007022271</v>
      </c>
      <c r="E507" s="49">
        <v>3.1199783331695077</v>
      </c>
      <c r="F507" s="49">
        <v>2.9623674658567554</v>
      </c>
      <c r="G507" s="49">
        <v>2.8078646097028379</v>
      </c>
      <c r="H507" s="49">
        <v>2.6556901197947513</v>
      </c>
      <c r="I507" s="49">
        <v>2.5052281663364604</v>
      </c>
      <c r="J507" s="49">
        <v>2.3559803301760698</v>
      </c>
      <c r="K507" s="49">
        <v>2.2075342216582197</v>
      </c>
      <c r="L507" s="49">
        <v>2.0595416444658063</v>
      </c>
      <c r="M507" s="49">
        <v>2.0141934815467923</v>
      </c>
      <c r="N507" s="49">
        <v>1.9784087685767813</v>
      </c>
      <c r="O507" s="49">
        <v>1.9436877422705088</v>
      </c>
      <c r="P507" s="49">
        <v>1.9100984256758045</v>
      </c>
      <c r="Q507" s="49">
        <v>1.8779456109062069</v>
      </c>
      <c r="R507" s="49">
        <v>1.8462993903559934</v>
      </c>
      <c r="S507" s="49">
        <v>1.8153109772642253</v>
      </c>
      <c r="T507" s="49">
        <v>1.7866050666267672</v>
      </c>
      <c r="U507" s="49">
        <v>1.7575868472854494</v>
      </c>
      <c r="V507" s="49">
        <v>1.7284449233935057</v>
      </c>
      <c r="W507" s="49">
        <v>1.7028695723857998</v>
      </c>
      <c r="X507" s="49">
        <v>1.6782435596176735</v>
      </c>
      <c r="Y507" s="49">
        <v>1.6540663376511233</v>
      </c>
      <c r="Z507" s="49">
        <v>1.632953931636836</v>
      </c>
      <c r="AA507" s="49">
        <v>1.5885375165788354</v>
      </c>
      <c r="AB507" s="49">
        <v>1.5623930769995469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1.4646665021324008</v>
      </c>
    </row>
    <row r="508" spans="1:32">
      <c r="A508" s="49" t="s">
        <v>839</v>
      </c>
      <c r="B508" s="49">
        <v>3.7199670536110929</v>
      </c>
      <c r="C508" s="49">
        <v>3.6179471206972424</v>
      </c>
      <c r="D508" s="49">
        <v>3.5243614200418971</v>
      </c>
      <c r="E508" s="49">
        <v>3.4373825325906555</v>
      </c>
      <c r="F508" s="49">
        <v>3.3557074749535212</v>
      </c>
      <c r="G508" s="49">
        <v>3.2783757584113742</v>
      </c>
      <c r="H508" s="49">
        <v>3.2046597371506667</v>
      </c>
      <c r="I508" s="49">
        <v>3.1339954011425126</v>
      </c>
      <c r="J508" s="49">
        <v>3.0659369892408805</v>
      </c>
      <c r="K508" s="49">
        <v>3.0001262451499024</v>
      </c>
      <c r="L508" s="49">
        <v>2.9362710073879272</v>
      </c>
      <c r="M508" s="49">
        <v>2.8750645599296916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2.6882433711553073</v>
      </c>
      <c r="R508" s="49">
        <v>2.6451042817586825</v>
      </c>
      <c r="S508" s="49">
        <v>2.6029992294893631</v>
      </c>
      <c r="T508" s="49">
        <v>2.5639155243731717</v>
      </c>
      <c r="U508" s="49">
        <v>2.5246616309795527</v>
      </c>
      <c r="V508" s="49">
        <v>2.48546467307199</v>
      </c>
      <c r="W508" s="49">
        <v>2.4508136621847667</v>
      </c>
      <c r="X508" s="49">
        <v>2.4175308400834092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2.2651855846699407</v>
      </c>
      <c r="AC508" s="49">
        <v>2.2319468260904114</v>
      </c>
      <c r="AD508" s="49">
        <v>2.1997236299414054</v>
      </c>
      <c r="AE508" s="49">
        <v>2.1684376316058298</v>
      </c>
      <c r="AF508" s="50">
        <v>2.1380198423462473</v>
      </c>
    </row>
    <row r="509" spans="1:32">
      <c r="A509" s="49" t="s">
        <v>1670</v>
      </c>
      <c r="B509" s="49">
        <v>4.1851922540548721</v>
      </c>
      <c r="C509" s="49">
        <v>4.0623655541096237</v>
      </c>
      <c r="D509" s="49">
        <v>3.9536958248646012</v>
      </c>
      <c r="E509" s="49">
        <v>3.8560784309721825</v>
      </c>
      <c r="F509" s="49">
        <v>3.7673132233127395</v>
      </c>
      <c r="G509" s="49">
        <v>3.6857875510194464</v>
      </c>
      <c r="H509" s="49">
        <v>3.610286210115965</v>
      </c>
      <c r="I509" s="49">
        <v>3.5398720573188944</v>
      </c>
      <c r="J509" s="49">
        <v>3.4738080539214891</v>
      </c>
      <c r="K509" s="49">
        <v>3.4115046716089257</v>
      </c>
      <c r="L509" s="49">
        <v>3.3524834026774837</v>
      </c>
      <c r="M509" s="49">
        <v>3.2639750632495321</v>
      </c>
      <c r="N509" s="49">
        <v>3.1943530475753827</v>
      </c>
      <c r="O509" s="49">
        <v>3.1271892394456402</v>
      </c>
      <c r="P509" s="49">
        <v>3.0625854218360544</v>
      </c>
      <c r="Q509" s="49">
        <v>3.001091024957653</v>
      </c>
      <c r="R509" s="49">
        <v>2.9409150988927881</v>
      </c>
      <c r="S509" s="49">
        <v>2.8823271141684588</v>
      </c>
      <c r="T509" s="49">
        <v>2.8283581945293599</v>
      </c>
      <c r="U509" s="49">
        <v>2.7741067418943484</v>
      </c>
      <c r="V509" s="49">
        <v>2.7199256264360381</v>
      </c>
      <c r="W509" s="49">
        <v>2.6729119727254593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2.4649187577934306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2.2859878383756627</v>
      </c>
      <c r="AF509" s="50">
        <v>2.2445195396366211</v>
      </c>
    </row>
    <row r="510" spans="1:32">
      <c r="A510" s="49" t="s">
        <v>1675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3.6851779639859785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2.9902919376836286</v>
      </c>
      <c r="J510" s="49">
        <v>2.8216873147514487</v>
      </c>
      <c r="K510" s="49">
        <v>2.6538843442836453</v>
      </c>
      <c r="L510" s="49">
        <v>2.4864319414208036</v>
      </c>
      <c r="M510" s="49">
        <v>2.4315767812490341</v>
      </c>
      <c r="N510" s="49">
        <v>2.3886566869952444</v>
      </c>
      <c r="O510" s="49">
        <v>2.3470543963986299</v>
      </c>
      <c r="P510" s="49">
        <v>2.3068541929145585</v>
      </c>
      <c r="Q510" s="49">
        <v>2.2684357507819106</v>
      </c>
      <c r="R510" s="49">
        <v>2.2306379792275233</v>
      </c>
      <c r="S510" s="49">
        <v>2.193649263692973</v>
      </c>
      <c r="T510" s="49">
        <v>2.1594955307575949</v>
      </c>
      <c r="U510" s="49">
        <v>2.1249397018679974</v>
      </c>
      <c r="V510" s="49">
        <v>2.0902172437127327</v>
      </c>
      <c r="W510" s="49">
        <v>2.059936213700698</v>
      </c>
      <c r="X510" s="49">
        <v>2.0308333569316974</v>
      </c>
      <c r="Y510" s="49">
        <v>2.0022846687409075</v>
      </c>
      <c r="Z510" s="49">
        <v>1.9775516525992556</v>
      </c>
      <c r="AA510" s="49">
        <v>1.9237593621077327</v>
      </c>
      <c r="AB510" s="49">
        <v>1.8927419731984367</v>
      </c>
      <c r="AC510" s="49">
        <v>1.8626543816606995</v>
      </c>
      <c r="AD510" s="49">
        <v>1.833410245021754</v>
      </c>
      <c r="AE510" s="49">
        <v>1.8049344572192503</v>
      </c>
      <c r="AF510" s="50">
        <v>1.7771612968320476</v>
      </c>
    </row>
    <row r="511" spans="1:32">
      <c r="A511" s="49" t="s">
        <v>1673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3.5663879296640713</v>
      </c>
      <c r="J511" s="49">
        <v>3.4601804396666305</v>
      </c>
      <c r="K511" s="49">
        <v>3.360814381586148</v>
      </c>
      <c r="L511" s="49">
        <v>3.2672645483985967</v>
      </c>
      <c r="M511" s="49">
        <v>3.1556601265127409</v>
      </c>
      <c r="N511" s="49">
        <v>3.0523130858025738</v>
      </c>
      <c r="O511" s="49">
        <v>2.9546154665239306</v>
      </c>
      <c r="P511" s="49">
        <v>2.862042404450138</v>
      </c>
      <c r="Q511" s="49">
        <v>2.772949712512355</v>
      </c>
      <c r="R511" s="49">
        <v>2.6863390653134047</v>
      </c>
      <c r="S511" s="49">
        <v>2.6041654469176327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2.3002864434425705</v>
      </c>
      <c r="X511" s="49">
        <v>2.2270023110582846</v>
      </c>
      <c r="Y511" s="49">
        <v>2.1566129924822564</v>
      </c>
      <c r="Z511" s="49">
        <v>2.0953843899416125</v>
      </c>
      <c r="AA511" s="49">
        <v>1.9961130825156344</v>
      </c>
      <c r="AB511" s="49">
        <v>1.9286040369145807</v>
      </c>
      <c r="AC511" s="49">
        <v>1.8636542993504208</v>
      </c>
      <c r="AD511" s="49">
        <v>1.8009781440281749</v>
      </c>
      <c r="AE511" s="49">
        <v>1.7403353433096487</v>
      </c>
      <c r="AF511" s="50">
        <v>1.6815220805835476</v>
      </c>
    </row>
    <row r="512" spans="1:32">
      <c r="A512" s="49" t="s">
        <v>844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3.9687662179473637</v>
      </c>
      <c r="G512" s="49">
        <v>3.7809331237149837</v>
      </c>
      <c r="H512" s="49">
        <v>3.5955535412626083</v>
      </c>
      <c r="I512" s="49">
        <v>3.4121382219527998</v>
      </c>
      <c r="J512" s="49">
        <v>3.2302939751561306</v>
      </c>
      <c r="K512" s="49">
        <v>3.0496986626421085</v>
      </c>
      <c r="L512" s="49">
        <v>2.8700837590980766</v>
      </c>
      <c r="M512" s="49">
        <v>2.8027991107593655</v>
      </c>
      <c r="N512" s="49">
        <v>2.743860595025057</v>
      </c>
      <c r="O512" s="49">
        <v>2.6857892729160735</v>
      </c>
      <c r="P512" s="49">
        <v>2.6286482410903207</v>
      </c>
      <c r="Q512" s="49">
        <v>2.5727109223013316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2.2524979452067897</v>
      </c>
      <c r="X512" s="49">
        <v>2.2036444601464162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1.9907541751110505</v>
      </c>
      <c r="AC512" s="49">
        <v>1.9402159773964098</v>
      </c>
      <c r="AD512" s="49">
        <v>1.8900792963603412</v>
      </c>
      <c r="AE512" s="49">
        <v>1.8402870005177423</v>
      </c>
      <c r="AF512" s="50">
        <v>1.7907884238685601</v>
      </c>
    </row>
    <row r="513" spans="1:32">
      <c r="A513" s="49" t="s">
        <v>840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4.0924098218860365</v>
      </c>
      <c r="J513" s="49">
        <v>4.0063976976830347</v>
      </c>
      <c r="K513" s="49">
        <v>3.9232790702666414</v>
      </c>
      <c r="L513" s="49">
        <v>3.8426556823914186</v>
      </c>
      <c r="M513" s="49">
        <v>3.7623831445319511</v>
      </c>
      <c r="N513" s="49">
        <v>3.6981995182134431</v>
      </c>
      <c r="O513" s="49">
        <v>3.6360907507963502</v>
      </c>
      <c r="P513" s="49">
        <v>3.5761599769363444</v>
      </c>
      <c r="Q513" s="49">
        <v>3.5189004403241912</v>
      </c>
      <c r="R513" s="49">
        <v>3.4627706809466998</v>
      </c>
      <c r="S513" s="49">
        <v>3.4080117062303525</v>
      </c>
      <c r="T513" s="49">
        <v>3.3572894720543411</v>
      </c>
      <c r="U513" s="49">
        <v>3.3063235709512293</v>
      </c>
      <c r="V513" s="49">
        <v>3.2554188193265237</v>
      </c>
      <c r="W513" s="49">
        <v>3.2105923446250086</v>
      </c>
      <c r="X513" s="49">
        <v>3.1675840609597357</v>
      </c>
      <c r="Y513" s="49">
        <v>3.1255643283593608</v>
      </c>
      <c r="Z513" s="49">
        <v>3.0888100633503353</v>
      </c>
      <c r="AA513" s="49">
        <v>3.0141110735705428</v>
      </c>
      <c r="AB513" s="49">
        <v>2.9696142500840677</v>
      </c>
      <c r="AC513" s="49">
        <v>2.9265837741968501</v>
      </c>
      <c r="AD513" s="49">
        <v>2.88489967076986</v>
      </c>
      <c r="AE513" s="49">
        <v>2.8444569679620364</v>
      </c>
      <c r="AF513" s="50">
        <v>2.8051632721933468</v>
      </c>
    </row>
    <row r="514" spans="1:32">
      <c r="A514" s="49" t="s">
        <v>1671</v>
      </c>
      <c r="B514" s="49">
        <v>4.8401288461320675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3.6730910970802846</v>
      </c>
      <c r="N514" s="49">
        <v>3.5650177943955859</v>
      </c>
      <c r="O514" s="49">
        <v>3.4675516360039684</v>
      </c>
      <c r="P514" s="49">
        <v>3.3783337055802498</v>
      </c>
      <c r="Q514" s="49">
        <v>3.2959037779677218</v>
      </c>
      <c r="R514" s="49">
        <v>3.2197503623740302</v>
      </c>
      <c r="S514" s="49">
        <v>3.1475714471951948</v>
      </c>
      <c r="T514" s="49">
        <v>3.0795195758847118</v>
      </c>
      <c r="U514" s="49">
        <v>3.0158576098032457</v>
      </c>
      <c r="V514" s="49">
        <v>2.9536993904323312</v>
      </c>
      <c r="W514" s="49">
        <v>2.8837550421963889</v>
      </c>
      <c r="X514" s="49">
        <v>2.8169568855413853</v>
      </c>
      <c r="Y514" s="49">
        <v>2.7543893149715526</v>
      </c>
      <c r="Z514" s="49">
        <v>2.698204625467449</v>
      </c>
      <c r="AA514" s="49">
        <v>2.6171351707432997</v>
      </c>
      <c r="AB514" s="49">
        <v>2.5605567447462674</v>
      </c>
      <c r="AC514" s="49">
        <v>2.5069096730322054</v>
      </c>
      <c r="AD514" s="49">
        <v>2.455830160589068</v>
      </c>
      <c r="AE514" s="49">
        <v>2.4070197835548566</v>
      </c>
      <c r="AF514" s="50">
        <v>2.3602307486904368</v>
      </c>
    </row>
    <row r="515" spans="1:32">
      <c r="A515" s="49" t="s">
        <v>1676</v>
      </c>
      <c r="B515" s="49">
        <v>5.3581933874773595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3.8355814992979718</v>
      </c>
      <c r="J515" s="49">
        <v>3.6332875806371847</v>
      </c>
      <c r="K515" s="49">
        <v>3.4315329832322177</v>
      </c>
      <c r="L515" s="49">
        <v>3.2296544852930746</v>
      </c>
      <c r="M515" s="49">
        <v>3.1582314234681492</v>
      </c>
      <c r="N515" s="49">
        <v>3.102865819294101</v>
      </c>
      <c r="O515" s="49">
        <v>3.0492647138982703</v>
      </c>
      <c r="P515" s="49">
        <v>2.9975415210736505</v>
      </c>
      <c r="Q515" s="49">
        <v>2.9482072624804081</v>
      </c>
      <c r="R515" s="49">
        <v>2.8996989695659701</v>
      </c>
      <c r="S515" s="49">
        <v>2.8522702182527784</v>
      </c>
      <c r="T515" s="49">
        <v>2.8086478969551618</v>
      </c>
      <c r="U515" s="49">
        <v>2.7644748068291509</v>
      </c>
      <c r="V515" s="49">
        <v>2.7200679518148734</v>
      </c>
      <c r="W515" s="49">
        <v>2.6816715660719184</v>
      </c>
      <c r="X515" s="49">
        <v>2.6448357938521663</v>
      </c>
      <c r="Y515" s="49">
        <v>2.6087201305576788</v>
      </c>
      <c r="Z515" s="49">
        <v>2.5777094782987664</v>
      </c>
      <c r="AA515" s="49">
        <v>2.5076060622823428</v>
      </c>
      <c r="AB515" s="49">
        <v>2.468102558657614</v>
      </c>
      <c r="AC515" s="49">
        <v>2.4298241653194372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850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3.8318748536621676</v>
      </c>
      <c r="N516" s="49">
        <v>3.7665458835485963</v>
      </c>
      <c r="O516" s="49">
        <v>3.7033365363169328</v>
      </c>
      <c r="P516" s="49">
        <v>3.6423523572409273</v>
      </c>
      <c r="Q516" s="49">
        <v>3.5840981229950475</v>
      </c>
      <c r="R516" s="49">
        <v>3.5269962833416502</v>
      </c>
      <c r="S516" s="49">
        <v>3.4712935097858146</v>
      </c>
      <c r="T516" s="49">
        <v>3.4197180558548137</v>
      </c>
      <c r="U516" s="49">
        <v>3.3678894807462676</v>
      </c>
      <c r="V516" s="49">
        <v>3.3161197982563442</v>
      </c>
      <c r="W516" s="49">
        <v>3.2705543816552343</v>
      </c>
      <c r="X516" s="49">
        <v>3.2268507186343363</v>
      </c>
      <c r="Y516" s="49">
        <v>3.1841599641230514</v>
      </c>
      <c r="Z516" s="49">
        <v>3.1468602355311495</v>
      </c>
      <c r="AA516" s="49">
        <v>3.0707183501100372</v>
      </c>
      <c r="AB516" s="49">
        <v>3.0254928265199599</v>
      </c>
      <c r="AC516" s="49">
        <v>2.9817692042820103</v>
      </c>
      <c r="AD516" s="49">
        <v>2.9394249076015</v>
      </c>
      <c r="AE516" s="49">
        <v>2.8983526922658376</v>
      </c>
      <c r="AF516" s="50">
        <v>2.8584581674116114</v>
      </c>
    </row>
    <row r="517" spans="1:32" hidden="1">
      <c r="A517" s="49" t="s">
        <v>851</v>
      </c>
      <c r="B517" s="49">
        <v>6.4680765256477093</v>
      </c>
      <c r="C517" s="49">
        <v>6.2944206881640445</v>
      </c>
      <c r="D517" s="49">
        <v>6.1362531725598535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5.6034808500778555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5.0555338311794165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4.2055911178451915</v>
      </c>
      <c r="Z517" s="49">
        <v>4.1570658554127755</v>
      </c>
      <c r="AA517" s="49">
        <v>4.0563346152687956</v>
      </c>
      <c r="AB517" s="49">
        <v>3.9971257988754543</v>
      </c>
      <c r="AC517" s="49">
        <v>3.9399174150545084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852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6.2764137193666425</v>
      </c>
      <c r="F518" s="49">
        <v>6.1247050500091245</v>
      </c>
      <c r="G518" s="49">
        <v>5.985228180970724</v>
      </c>
      <c r="H518" s="49">
        <v>5.855484097768799</v>
      </c>
      <c r="I518" s="49">
        <v>5.7336548489328925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3.9576291478557475</v>
      </c>
      <c r="AC518" s="49">
        <v>3.8938503699195302</v>
      </c>
      <c r="AD518" s="49">
        <v>3.8330934283011158</v>
      </c>
      <c r="AE518" s="49">
        <v>3.775016814535209</v>
      </c>
      <c r="AF518" s="50">
        <v>3.7193362069720517</v>
      </c>
    </row>
    <row r="519" spans="1:32" hidden="1">
      <c r="A519" s="49" t="s">
        <v>853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854</v>
      </c>
      <c r="B520" s="49">
        <v>3.810744647800782</v>
      </c>
      <c r="C520" s="49">
        <v>3.6441861586514195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3.1127042488817818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2.6846677497765845</v>
      </c>
      <c r="L520" s="49">
        <v>2.5863291348117423</v>
      </c>
      <c r="M520" s="49">
        <v>2.5237318276867491</v>
      </c>
      <c r="N520" s="49">
        <v>2.4651835965053372</v>
      </c>
      <c r="O520" s="49">
        <v>2.4094087348099729</v>
      </c>
      <c r="P520" s="49">
        <v>2.3561829136967463</v>
      </c>
      <c r="Q520" s="49">
        <v>2.3046801446093514</v>
      </c>
      <c r="R520" s="49">
        <v>2.2543939953927188</v>
      </c>
      <c r="S520" s="49">
        <v>2.2063891949648822</v>
      </c>
      <c r="T520" s="49">
        <v>2.1598983625930397</v>
      </c>
      <c r="U520" s="49">
        <v>2.1150522392965598</v>
      </c>
      <c r="V520" s="49">
        <v>2.0712226803037144</v>
      </c>
      <c r="W520" s="49">
        <v>2.0270551491727931</v>
      </c>
      <c r="X520" s="49">
        <v>1.9835114060777399</v>
      </c>
      <c r="Y520" s="49">
        <v>1.9415472496439663</v>
      </c>
      <c r="Z520" s="49">
        <v>1.9047100110164568</v>
      </c>
      <c r="AA520" s="49">
        <v>1.8463315644179934</v>
      </c>
      <c r="AB520" s="49">
        <v>1.8058305041362908</v>
      </c>
      <c r="AC520" s="49">
        <v>1.7667764492834661</v>
      </c>
      <c r="AD520" s="49">
        <v>1.7290262522638518</v>
      </c>
      <c r="AE520" s="49">
        <v>1.6924587872177104</v>
      </c>
      <c r="AF520" s="50">
        <v>1.6569706464630352</v>
      </c>
    </row>
    <row r="521" spans="1:32" hidden="1">
      <c r="A521" s="49" t="s">
        <v>855</v>
      </c>
      <c r="B521" s="49">
        <v>3.9339049425225614</v>
      </c>
      <c r="C521" s="49">
        <v>3.7616739104067776</v>
      </c>
      <c r="D521" s="49">
        <v>3.6077598564159263</v>
      </c>
      <c r="E521" s="49">
        <v>3.4670303998049707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2.7724175308211403</v>
      </c>
      <c r="L521" s="49">
        <v>2.6713000817160681</v>
      </c>
      <c r="M521" s="49">
        <v>2.6065039505557159</v>
      </c>
      <c r="N521" s="49">
        <v>2.5459293825192733</v>
      </c>
      <c r="O521" s="49">
        <v>2.4882446816337005</v>
      </c>
      <c r="P521" s="49">
        <v>2.4332153341521194</v>
      </c>
      <c r="Q521" s="49">
        <v>2.3799793233715443</v>
      </c>
      <c r="R521" s="49">
        <v>2.3280082017332937</v>
      </c>
      <c r="S521" s="49">
        <v>2.2784122657493064</v>
      </c>
      <c r="T521" s="49">
        <v>2.2303908839386173</v>
      </c>
      <c r="U521" s="49">
        <v>2.1840801877368956</v>
      </c>
      <c r="V521" s="49">
        <v>2.138825003190028</v>
      </c>
      <c r="W521" s="49">
        <v>2.0932106363659559</v>
      </c>
      <c r="X521" s="49">
        <v>2.0482424280841434</v>
      </c>
      <c r="Y521" s="49">
        <v>2.00491701248973</v>
      </c>
      <c r="Z521" s="49">
        <v>1.9669331092595232</v>
      </c>
      <c r="AA521" s="49">
        <v>1.9064849954457703</v>
      </c>
      <c r="AB521" s="49">
        <v>1.8646729115596323</v>
      </c>
      <c r="AC521" s="49">
        <v>1.8243656172025775</v>
      </c>
      <c r="AD521" s="49">
        <v>1.7854139138827601</v>
      </c>
      <c r="AE521" s="49">
        <v>1.7476915632410286</v>
      </c>
      <c r="AF521" s="50">
        <v>1.7110907999283018</v>
      </c>
    </row>
    <row r="522" spans="1:32" hidden="1">
      <c r="A522" s="49" t="s">
        <v>856</v>
      </c>
      <c r="B522" s="49">
        <v>4.1654723087044001</v>
      </c>
      <c r="C522" s="49">
        <v>3.9825649104378353</v>
      </c>
      <c r="D522" s="49">
        <v>3.819411792475111</v>
      </c>
      <c r="E522" s="49">
        <v>3.6704637721692412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3.1608405447216525</v>
      </c>
      <c r="J522" s="49">
        <v>3.0473436579474091</v>
      </c>
      <c r="K522" s="49">
        <v>2.9376294246924375</v>
      </c>
      <c r="L522" s="49">
        <v>2.8311498625373428</v>
      </c>
      <c r="M522" s="49">
        <v>2.7622572719691334</v>
      </c>
      <c r="N522" s="49">
        <v>2.6978942872583378</v>
      </c>
      <c r="O522" s="49">
        <v>2.6366296518762624</v>
      </c>
      <c r="P522" s="49">
        <v>2.5782121724683336</v>
      </c>
      <c r="Q522" s="49">
        <v>2.5217150561173374</v>
      </c>
      <c r="R522" s="49">
        <v>2.4665701043735826</v>
      </c>
      <c r="S522" s="49">
        <v>2.4139732681653001</v>
      </c>
      <c r="T522" s="49">
        <v>2.3630633443121143</v>
      </c>
      <c r="U522" s="49">
        <v>2.3139875602259004</v>
      </c>
      <c r="V522" s="49">
        <v>2.2660408600324109</v>
      </c>
      <c r="W522" s="49">
        <v>2.217703707829441</v>
      </c>
      <c r="X522" s="49">
        <v>2.1700548465084943</v>
      </c>
      <c r="Y522" s="49">
        <v>2.1241679230029398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1.9327371249995569</v>
      </c>
      <c r="AD522" s="49">
        <v>1.8915249267829088</v>
      </c>
      <c r="AE522" s="49">
        <v>1.8516299525830147</v>
      </c>
      <c r="AF522" s="50">
        <v>1.8129362196113874</v>
      </c>
    </row>
    <row r="523" spans="1:32" hidden="1">
      <c r="A523" s="49" t="s">
        <v>857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3.5396690584070933</v>
      </c>
      <c r="I523" s="49">
        <v>3.413094095014805</v>
      </c>
      <c r="J523" s="49">
        <v>3.2915043251587459</v>
      </c>
      <c r="K523" s="49">
        <v>3.1741306067059223</v>
      </c>
      <c r="L523" s="49">
        <v>3.060371051278528</v>
      </c>
      <c r="M523" s="49">
        <v>2.9854821331245587</v>
      </c>
      <c r="N523" s="49">
        <v>2.9156058323816443</v>
      </c>
      <c r="O523" s="49">
        <v>2.8491535093226137</v>
      </c>
      <c r="P523" s="49">
        <v>2.7858453638036735</v>
      </c>
      <c r="Q523" s="49">
        <v>2.7246533399120736</v>
      </c>
      <c r="R523" s="49">
        <v>2.6649473717952303</v>
      </c>
      <c r="S523" s="49">
        <v>2.6080515456603135</v>
      </c>
      <c r="T523" s="49">
        <v>2.5530112030040537</v>
      </c>
      <c r="U523" s="49">
        <v>2.4999887514579693</v>
      </c>
      <c r="V523" s="49">
        <v>2.4482031706658036</v>
      </c>
      <c r="W523" s="49">
        <v>2.3959647375536348</v>
      </c>
      <c r="X523" s="49">
        <v>2.3444758748763865</v>
      </c>
      <c r="Y523" s="49">
        <v>2.2949250576515485</v>
      </c>
      <c r="Z523" s="49">
        <v>2.2517221467064878</v>
      </c>
      <c r="AA523" s="49">
        <v>2.1817178063371188</v>
      </c>
      <c r="AB523" s="49">
        <v>2.133911497850689</v>
      </c>
      <c r="AC523" s="49">
        <v>2.0878798553382638</v>
      </c>
      <c r="AD523" s="49">
        <v>2.0434452793738047</v>
      </c>
      <c r="AE523" s="49">
        <v>2.0004575381841954</v>
      </c>
      <c r="AF523" s="50">
        <v>1.9587884182789272</v>
      </c>
    </row>
    <row r="524" spans="1:32" hidden="1">
      <c r="A524" s="49" t="s">
        <v>858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3.9501618246419627</v>
      </c>
      <c r="R524" s="49">
        <v>3.8714267766909005</v>
      </c>
      <c r="S524" s="49">
        <v>3.7934975637249817</v>
      </c>
      <c r="T524" s="49">
        <v>3.7188553620462987</v>
      </c>
      <c r="U524" s="49">
        <v>3.643540794070693</v>
      </c>
      <c r="V524" s="49">
        <v>3.5678384688802796</v>
      </c>
      <c r="W524" s="49">
        <v>3.4991670381252495</v>
      </c>
      <c r="X524" s="49">
        <v>3.431561726136791</v>
      </c>
      <c r="Y524" s="49">
        <v>3.3642495982879543</v>
      </c>
      <c r="Z524" s="49">
        <v>3.3012237279424648</v>
      </c>
      <c r="AA524" s="49">
        <v>3.2020977917707176</v>
      </c>
      <c r="AB524" s="49">
        <v>3.130537707552449</v>
      </c>
      <c r="AC524" s="49">
        <v>3.0597025187524718</v>
      </c>
      <c r="AD524" s="49">
        <v>2.9894780456861936</v>
      </c>
      <c r="AE524" s="49">
        <v>2.9197632155065687</v>
      </c>
      <c r="AF524" s="50">
        <v>2.8504678773403036</v>
      </c>
    </row>
    <row r="525" spans="1:32" hidden="1">
      <c r="A525" s="49" t="s">
        <v>859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5.1950409206940105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4.8097958480205865</v>
      </c>
      <c r="U525" s="49">
        <v>4.7165448948753994</v>
      </c>
      <c r="V525" s="49">
        <v>4.622728921232504</v>
      </c>
      <c r="W525" s="49">
        <v>4.5382793434686866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3.9065532048932656</v>
      </c>
      <c r="AE525" s="49">
        <v>3.8202436632461749</v>
      </c>
      <c r="AF525" s="50">
        <v>3.7344272118469162</v>
      </c>
    </row>
    <row r="526" spans="1:32" hidden="1">
      <c r="A526" s="49" t="s">
        <v>860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7.1307893450255495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4.8709168098372935</v>
      </c>
      <c r="T526" s="49">
        <v>4.7718064886474103</v>
      </c>
      <c r="U526" s="49">
        <v>4.6766793224330678</v>
      </c>
      <c r="V526" s="49">
        <v>4.5825446945672565</v>
      </c>
      <c r="W526" s="49">
        <v>4.4809445892290487</v>
      </c>
      <c r="X526" s="49">
        <v>4.3818153110070863</v>
      </c>
      <c r="Y526" s="49">
        <v>4.2863611981112335</v>
      </c>
      <c r="Z526" s="49">
        <v>4.1969560789881815</v>
      </c>
      <c r="AA526" s="49">
        <v>4.0798095979886977</v>
      </c>
      <c r="AB526" s="49">
        <v>3.9882964218361332</v>
      </c>
      <c r="AC526" s="49">
        <v>3.8991889360582515</v>
      </c>
      <c r="AD526" s="49">
        <v>3.8121186306513262</v>
      </c>
      <c r="AE526" s="49">
        <v>3.7267814384170235</v>
      </c>
      <c r="AF526" s="50">
        <v>3.6429232357509678</v>
      </c>
    </row>
    <row r="527" spans="1:32" hidden="1">
      <c r="A527" s="49" t="s">
        <v>861</v>
      </c>
      <c r="B527" s="49">
        <v>10.967023683653476</v>
      </c>
      <c r="C527" s="49">
        <v>10.521590427782687</v>
      </c>
      <c r="D527" s="49">
        <v>10.114048338256996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7.4106355157633175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6.7419285018465445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5.9953071682413785</v>
      </c>
      <c r="W527" s="49">
        <v>5.8703690924887049</v>
      </c>
      <c r="X527" s="49">
        <v>5.7489256699542892</v>
      </c>
      <c r="Y527" s="49">
        <v>5.6326630829445286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4.8550166530298595</v>
      </c>
    </row>
    <row r="528" spans="1:32" hidden="1">
      <c r="A528" s="49" t="s">
        <v>862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3.9531525591051366</v>
      </c>
      <c r="N528" s="49">
        <v>3.837768105291107</v>
      </c>
      <c r="O528" s="49">
        <v>3.7249017571439573</v>
      </c>
      <c r="P528" s="49">
        <v>3.6143350576513793</v>
      </c>
      <c r="Q528" s="49">
        <v>3.5052523360336028</v>
      </c>
      <c r="R528" s="49">
        <v>3.3971555543907899</v>
      </c>
      <c r="S528" s="49">
        <v>3.2911043434787866</v>
      </c>
      <c r="T528" s="49">
        <v>3.1863409688046662</v>
      </c>
      <c r="U528" s="49">
        <v>3.0829979722068268</v>
      </c>
      <c r="V528" s="49">
        <v>2.9804563312044134</v>
      </c>
      <c r="W528" s="49">
        <v>2.8789529815137236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2.4638617102081635</v>
      </c>
      <c r="AB528" s="49">
        <v>2.3633612292076149</v>
      </c>
      <c r="AC528" s="49">
        <v>2.2637210579113338</v>
      </c>
      <c r="AD528" s="49">
        <v>2.1647878065730666</v>
      </c>
      <c r="AE528" s="49">
        <v>2.0664307346644484</v>
      </c>
      <c r="AF528" s="50">
        <v>1.9685372899413829</v>
      </c>
    </row>
    <row r="529" spans="1:32" hidden="1">
      <c r="A529" s="49" t="s">
        <v>863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5.3708364470925885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3.7166196370469944</v>
      </c>
      <c r="Q529" s="49">
        <v>3.6046817559730169</v>
      </c>
      <c r="R529" s="49">
        <v>3.4937595128300067</v>
      </c>
      <c r="S529" s="49">
        <v>3.384956190581768</v>
      </c>
      <c r="T529" s="49">
        <v>3.2774819465105121</v>
      </c>
      <c r="U529" s="49">
        <v>3.1714743108070147</v>
      </c>
      <c r="V529" s="49">
        <v>3.0662883119110935</v>
      </c>
      <c r="W529" s="49">
        <v>2.9620526468717587</v>
      </c>
      <c r="X529" s="49">
        <v>2.8579187029715629</v>
      </c>
      <c r="Y529" s="49">
        <v>2.754856448203082</v>
      </c>
      <c r="Z529" s="49">
        <v>2.6564425994619913</v>
      </c>
      <c r="AA529" s="49">
        <v>2.5357276611813031</v>
      </c>
      <c r="AB529" s="49">
        <v>2.432571515370217</v>
      </c>
      <c r="AC529" s="49">
        <v>2.3303188826965053</v>
      </c>
      <c r="AD529" s="49">
        <v>2.2288103111803474</v>
      </c>
      <c r="AE529" s="49">
        <v>2.1279099199307536</v>
      </c>
      <c r="AF529" s="50">
        <v>2.0275007571997272</v>
      </c>
    </row>
    <row r="530" spans="1:32" hidden="1">
      <c r="A530" s="49" t="s">
        <v>864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3.9077116823711693</v>
      </c>
      <c r="Q530" s="49">
        <v>3.7904564145334803</v>
      </c>
      <c r="R530" s="49">
        <v>3.6742560202838574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3.2264628806138056</v>
      </c>
      <c r="W530" s="49">
        <v>3.1169536142735366</v>
      </c>
      <c r="X530" s="49">
        <v>3.007608543940564</v>
      </c>
      <c r="Y530" s="49">
        <v>2.8994701330610755</v>
      </c>
      <c r="Z530" s="49">
        <v>2.796383135659446</v>
      </c>
      <c r="AA530" s="49">
        <v>2.6693986500626954</v>
      </c>
      <c r="AB530" s="49">
        <v>2.5613324349947364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865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7.8253786122735285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3.9275673625219465</v>
      </c>
      <c r="S531" s="49">
        <v>3.806085220885544</v>
      </c>
      <c r="T531" s="49">
        <v>3.6860847942246391</v>
      </c>
      <c r="U531" s="49">
        <v>3.5677218961059514</v>
      </c>
      <c r="V531" s="49">
        <v>3.4502421571186512</v>
      </c>
      <c r="W531" s="49">
        <v>3.3334288456853569</v>
      </c>
      <c r="X531" s="49">
        <v>3.2169208024774143</v>
      </c>
      <c r="Y531" s="49">
        <v>3.1018595033088072</v>
      </c>
      <c r="Z531" s="49">
        <v>2.9924611505917844</v>
      </c>
      <c r="AA531" s="49">
        <v>2.8570328795233184</v>
      </c>
      <c r="AB531" s="49">
        <v>2.742440462586841</v>
      </c>
      <c r="AC531" s="49">
        <v>2.6291357894188465</v>
      </c>
      <c r="AD531" s="49">
        <v>2.5169451165463945</v>
      </c>
      <c r="AE531" s="49">
        <v>2.4057213118300274</v>
      </c>
      <c r="AF531" s="50">
        <v>2.2953386334172974</v>
      </c>
    </row>
    <row r="532" spans="1:32" hidden="1">
      <c r="A532" s="49" t="s">
        <v>866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5.5249585650973305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4.3234219919243815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4.0212644075954005</v>
      </c>
      <c r="Y532" s="49">
        <v>3.9686482669357264</v>
      </c>
      <c r="Z532" s="49">
        <v>3.9228527743772497</v>
      </c>
      <c r="AA532" s="49">
        <v>3.8277941222773957</v>
      </c>
      <c r="AB532" s="49">
        <v>3.7719206380907506</v>
      </c>
      <c r="AC532" s="49">
        <v>3.7179373120621801</v>
      </c>
      <c r="AD532" s="49">
        <v>3.665688901754323</v>
      </c>
      <c r="AE532" s="49">
        <v>3.6150396013035104</v>
      </c>
      <c r="AF532" s="50">
        <v>3.56586989913768</v>
      </c>
    </row>
    <row r="533" spans="1:32" hidden="1">
      <c r="A533" s="49" t="s">
        <v>867</v>
      </c>
      <c r="B533" s="49">
        <v>10.84166414158525</v>
      </c>
      <c r="C533" s="49">
        <v>10.498661778457391</v>
      </c>
      <c r="D533" s="49">
        <v>10.204432546739149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7.1731506727901335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6.3197575388099825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5.9458420920931205</v>
      </c>
    </row>
    <row r="534" spans="1:32" hidden="1">
      <c r="A534" s="49" t="s">
        <v>868</v>
      </c>
      <c r="B534" s="49">
        <v>13.373177964771944</v>
      </c>
      <c r="C534" s="49">
        <v>12.95145834961429</v>
      </c>
      <c r="D534" s="49">
        <v>12.591705402723452</v>
      </c>
      <c r="E534" s="49">
        <v>12.27624817317831</v>
      </c>
      <c r="F534" s="49">
        <v>11.993946972930578</v>
      </c>
      <c r="G534" s="49">
        <v>11.737343661065989</v>
      </c>
      <c r="H534" s="49">
        <v>11.501209038081541</v>
      </c>
      <c r="I534" s="49">
        <v>11.281740124801093</v>
      </c>
      <c r="J534" s="49">
        <v>11.07608772711216</v>
      </c>
      <c r="K534" s="49">
        <v>10.882063946253439</v>
      </c>
      <c r="L534" s="49">
        <v>10.697953394731982</v>
      </c>
      <c r="M534" s="49">
        <v>10.410836733158073</v>
      </c>
      <c r="N534" s="49">
        <v>10.161410587032776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869</v>
      </c>
      <c r="B535" s="49">
        <v>4.3250792746731861</v>
      </c>
      <c r="C535" s="49">
        <v>4.1348772562802143</v>
      </c>
      <c r="D535" s="49">
        <v>3.9653242287671686</v>
      </c>
      <c r="E535" s="49">
        <v>3.8106301468512784</v>
      </c>
      <c r="F535" s="49">
        <v>3.6671063951828815</v>
      </c>
      <c r="G535" s="49">
        <v>3.5322691342287804</v>
      </c>
      <c r="H535" s="49">
        <v>3.4043719559684211</v>
      </c>
      <c r="I535" s="49">
        <v>3.2821436443584107</v>
      </c>
      <c r="J535" s="49">
        <v>3.1646321757523701</v>
      </c>
      <c r="K535" s="49">
        <v>3.0511074083206857</v>
      </c>
      <c r="L535" s="49">
        <v>2.9409979430302822</v>
      </c>
      <c r="M535" s="49">
        <v>2.8692737162157167</v>
      </c>
      <c r="N535" s="49">
        <v>2.8023015681433208</v>
      </c>
      <c r="O535" s="49">
        <v>2.7385781160190259</v>
      </c>
      <c r="P535" s="49">
        <v>2.677838338817335</v>
      </c>
      <c r="Q535" s="49">
        <v>2.6191093727589116</v>
      </c>
      <c r="R535" s="49">
        <v>2.5617949440928669</v>
      </c>
      <c r="S535" s="49">
        <v>2.507147429660515</v>
      </c>
      <c r="T535" s="49">
        <v>2.4542634903017477</v>
      </c>
      <c r="U535" s="49">
        <v>2.4032965483158666</v>
      </c>
      <c r="V535" s="49">
        <v>2.3535076070188312</v>
      </c>
      <c r="W535" s="49">
        <v>2.3032997818398226</v>
      </c>
      <c r="X535" s="49">
        <v>2.2538086926927234</v>
      </c>
      <c r="Y535" s="49">
        <v>2.206158430272724</v>
      </c>
      <c r="Z535" s="49">
        <v>2.1645202603622211</v>
      </c>
      <c r="AA535" s="49">
        <v>2.0975374593683496</v>
      </c>
      <c r="AB535" s="49">
        <v>2.0515594876750498</v>
      </c>
      <c r="AC535" s="49">
        <v>2.0072673738100106</v>
      </c>
      <c r="AD535" s="49">
        <v>1.9644930216730385</v>
      </c>
      <c r="AE535" s="49">
        <v>1.9230942246706966</v>
      </c>
      <c r="AF535" s="50">
        <v>1.8829496055961468</v>
      </c>
    </row>
    <row r="536" spans="1:32" hidden="1">
      <c r="A536" s="49" t="s">
        <v>870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3.8499705222129315</v>
      </c>
      <c r="G536" s="49">
        <v>3.7086675603238515</v>
      </c>
      <c r="H536" s="49">
        <v>3.5747305506275771</v>
      </c>
      <c r="I536" s="49">
        <v>3.4468067948788539</v>
      </c>
      <c r="J536" s="49">
        <v>3.3238832442919675</v>
      </c>
      <c r="K536" s="49">
        <v>3.205182955036125</v>
      </c>
      <c r="L536" s="49">
        <v>3.0900979037356744</v>
      </c>
      <c r="M536" s="49">
        <v>3.0145502909972297</v>
      </c>
      <c r="N536" s="49">
        <v>2.9440429632430325</v>
      </c>
      <c r="O536" s="49">
        <v>2.8769793058089244</v>
      </c>
      <c r="P536" s="49">
        <v>2.8130788012033179</v>
      </c>
      <c r="Q536" s="49">
        <v>2.7513078703892102</v>
      </c>
      <c r="R536" s="49">
        <v>2.6910329689603856</v>
      </c>
      <c r="S536" s="49">
        <v>2.6335870769557537</v>
      </c>
      <c r="T536" s="49">
        <v>2.5780100168999867</v>
      </c>
      <c r="U536" s="49">
        <v>2.5244657337054646</v>
      </c>
      <c r="V536" s="49">
        <v>2.4721683718361804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2.2031238602188914</v>
      </c>
      <c r="AB536" s="49">
        <v>2.1548464937265726</v>
      </c>
      <c r="AC536" s="49">
        <v>2.1083558215435962</v>
      </c>
      <c r="AD536" s="49">
        <v>2.0634726928221947</v>
      </c>
      <c r="AE536" s="49">
        <v>2.0200455660729708</v>
      </c>
      <c r="AF536" s="50">
        <v>1.9779451129893735</v>
      </c>
    </row>
    <row r="537" spans="1:32" hidden="1">
      <c r="A537" s="49" t="s">
        <v>871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3.1453252335666306</v>
      </c>
      <c r="Q537" s="49">
        <v>3.0761036346871231</v>
      </c>
      <c r="R537" s="49">
        <v>3.0085730778838209</v>
      </c>
      <c r="S537" s="49">
        <v>2.9442582874286742</v>
      </c>
      <c r="T537" s="49">
        <v>2.8820644880240005</v>
      </c>
      <c r="U537" s="49">
        <v>2.8221809561203219</v>
      </c>
      <c r="V537" s="49">
        <v>2.7637106318436619</v>
      </c>
      <c r="W537" s="49">
        <v>2.7047250873567013</v>
      </c>
      <c r="X537" s="49">
        <v>2.6465914426364652</v>
      </c>
      <c r="Y537" s="49">
        <v>2.5906788032343355</v>
      </c>
      <c r="Z537" s="49">
        <v>2.5420668093565717</v>
      </c>
      <c r="AA537" s="49">
        <v>2.4625727170847207</v>
      </c>
      <c r="AB537" s="49">
        <v>2.4086364786582966</v>
      </c>
      <c r="AC537" s="49">
        <v>2.3567336916287287</v>
      </c>
      <c r="AD537" s="49">
        <v>2.3066599400035779</v>
      </c>
      <c r="AE537" s="49">
        <v>2.2582423282576576</v>
      </c>
      <c r="AF537" s="50">
        <v>2.211333319752506</v>
      </c>
    </row>
    <row r="538" spans="1:32" hidden="1">
      <c r="A538" s="49" t="s">
        <v>872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7.0225843741761205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4.1344472424666305</v>
      </c>
      <c r="Z538" s="49">
        <v>4.0610363181312241</v>
      </c>
      <c r="AA538" s="49">
        <v>3.9417548214647367</v>
      </c>
      <c r="AB538" s="49">
        <v>3.8573765445632655</v>
      </c>
      <c r="AC538" s="49">
        <v>3.7738401514739088</v>
      </c>
      <c r="AD538" s="49">
        <v>3.6909962184280416</v>
      </c>
      <c r="AE538" s="49">
        <v>3.608711779602491</v>
      </c>
      <c r="AF538" s="50">
        <v>3.5268675368702436</v>
      </c>
    </row>
    <row r="539" spans="1:32" hidden="1">
      <c r="A539" s="49" t="s">
        <v>873</v>
      </c>
      <c r="B539" s="49">
        <v>12.725517522673908</v>
      </c>
      <c r="C539" s="49">
        <v>12.220290402911235</v>
      </c>
      <c r="D539" s="49">
        <v>11.759710267704925</v>
      </c>
      <c r="E539" s="49">
        <v>11.329958554506304</v>
      </c>
      <c r="F539" s="49">
        <v>10.922230540413519</v>
      </c>
      <c r="G539" s="49">
        <v>10.53054644269654</v>
      </c>
      <c r="H539" s="49">
        <v>10.150634054368101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7.6002551442292665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6.7602840417825805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6.2005046256968175</v>
      </c>
      <c r="AC539" s="49">
        <v>6.0756055463469565</v>
      </c>
      <c r="AD539" s="49">
        <v>5.9539424162343648</v>
      </c>
      <c r="AE539" s="49">
        <v>5.8350035447650814</v>
      </c>
      <c r="AF539" s="50">
        <v>5.7183594303891905</v>
      </c>
    </row>
    <row r="540" spans="1:32" hidden="1">
      <c r="A540" s="49" t="s">
        <v>874</v>
      </c>
      <c r="B540" s="49">
        <v>14.963147658485646</v>
      </c>
      <c r="C540" s="49">
        <v>14.381901549987562</v>
      </c>
      <c r="D540" s="49">
        <v>13.856857827667472</v>
      </c>
      <c r="E540" s="49">
        <v>13.370964889329139</v>
      </c>
      <c r="F540" s="49">
        <v>12.913383327480526</v>
      </c>
      <c r="G540" s="49">
        <v>12.476775000819963</v>
      </c>
      <c r="H540" s="49">
        <v>12.055919543293054</v>
      </c>
      <c r="I540" s="49">
        <v>11.64694877578277</v>
      </c>
      <c r="J540" s="49">
        <v>11.246895345772282</v>
      </c>
      <c r="K540" s="49">
        <v>10.853412652130784</v>
      </c>
      <c r="L540" s="49">
        <v>10.464593517417555</v>
      </c>
      <c r="M540" s="49">
        <v>10.196196084495611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7.7079740522340074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875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4.9324761609397845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4.1347644421768806</v>
      </c>
      <c r="P541" s="49">
        <v>4.0131128492175385</v>
      </c>
      <c r="Q541" s="49">
        <v>3.8932406781279765</v>
      </c>
      <c r="R541" s="49">
        <v>3.7745595079451779</v>
      </c>
      <c r="S541" s="49">
        <v>3.6583374152448163</v>
      </c>
      <c r="T541" s="49">
        <v>3.5436768719143767</v>
      </c>
      <c r="U541" s="49">
        <v>3.4307413209303022</v>
      </c>
      <c r="V541" s="49">
        <v>3.3187947443521475</v>
      </c>
      <c r="W541" s="49">
        <v>3.2080046291512607</v>
      </c>
      <c r="X541" s="49">
        <v>3.0972739184728857</v>
      </c>
      <c r="Y541" s="49">
        <v>2.9877166555573789</v>
      </c>
      <c r="Z541" s="49">
        <v>2.8834424302973631</v>
      </c>
      <c r="AA541" s="49">
        <v>2.7534718437847587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2.3191986488884138</v>
      </c>
      <c r="AF541" s="50">
        <v>2.2122285968363196</v>
      </c>
    </row>
    <row r="542" spans="1:32" hidden="1">
      <c r="A542" s="49" t="s">
        <v>876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6.9064027208311884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3.9462545531474147</v>
      </c>
      <c r="S542" s="49">
        <v>3.8253311093374265</v>
      </c>
      <c r="T542" s="49">
        <v>3.7060054672993754</v>
      </c>
      <c r="U542" s="49">
        <v>3.5884476758816435</v>
      </c>
      <c r="V542" s="49">
        <v>3.4718713068942493</v>
      </c>
      <c r="W542" s="49">
        <v>3.3562072729028198</v>
      </c>
      <c r="X542" s="49">
        <v>3.2406229630262047</v>
      </c>
      <c r="Y542" s="49">
        <v>3.126302638018724</v>
      </c>
      <c r="Z542" s="49">
        <v>3.0176142602390539</v>
      </c>
      <c r="AA542" s="49">
        <v>2.8816344875150337</v>
      </c>
      <c r="AB542" s="49">
        <v>2.7670580184057059</v>
      </c>
      <c r="AC542" s="49">
        <v>2.6535338270753037</v>
      </c>
      <c r="AD542" s="49">
        <v>2.5408649517279778</v>
      </c>
      <c r="AE542" s="49">
        <v>2.4288832253887089</v>
      </c>
      <c r="AF542" s="50">
        <v>2.3174435897075689</v>
      </c>
    </row>
    <row r="543" spans="1:32" hidden="1">
      <c r="A543" s="49" t="s">
        <v>877</v>
      </c>
      <c r="B543" s="49">
        <v>10.239241883774032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4.3642909005361945</v>
      </c>
      <c r="S543" s="49">
        <v>4.2310934393996398</v>
      </c>
      <c r="T543" s="49">
        <v>4.09962803972312</v>
      </c>
      <c r="U543" s="49">
        <v>3.9700808286930682</v>
      </c>
      <c r="V543" s="49">
        <v>3.8415590198014096</v>
      </c>
      <c r="W543" s="49">
        <v>3.7142517010868827</v>
      </c>
      <c r="X543" s="49">
        <v>3.5870912060144513</v>
      </c>
      <c r="Y543" s="49">
        <v>3.461418114124605</v>
      </c>
      <c r="Z543" s="49">
        <v>3.3421796504271968</v>
      </c>
      <c r="AA543" s="49">
        <v>3.1921189309166316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2.6957414373828996</v>
      </c>
      <c r="AF543" s="50">
        <v>2.5738388303874782</v>
      </c>
    </row>
    <row r="544" spans="1:32" hidden="1">
      <c r="A544" s="49" t="s">
        <v>878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4.3073549383667205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3.9403156643259494</v>
      </c>
      <c r="J544" s="49">
        <v>3.8587374614675416</v>
      </c>
      <c r="K544" s="49">
        <v>3.7801005248492521</v>
      </c>
      <c r="L544" s="49">
        <v>3.7040240400108804</v>
      </c>
      <c r="M544" s="49">
        <v>3.626551950752932</v>
      </c>
      <c r="N544" s="49">
        <v>3.5647707413682506</v>
      </c>
      <c r="O544" s="49">
        <v>3.5050055064687315</v>
      </c>
      <c r="P544" s="49">
        <v>3.4473569262415547</v>
      </c>
      <c r="Q544" s="49">
        <v>3.3923063026933602</v>
      </c>
      <c r="R544" s="49">
        <v>3.3383496539253086</v>
      </c>
      <c r="S544" s="49">
        <v>3.2857222149946885</v>
      </c>
      <c r="T544" s="49">
        <v>3.2370251094259599</v>
      </c>
      <c r="U544" s="49">
        <v>3.1880821417179446</v>
      </c>
      <c r="V544" s="49">
        <v>3.1391908544574187</v>
      </c>
      <c r="W544" s="49">
        <v>3.0962084158942451</v>
      </c>
      <c r="X544" s="49">
        <v>3.0549959531803124</v>
      </c>
      <c r="Y544" s="49">
        <v>3.0147442336730061</v>
      </c>
      <c r="Z544" s="49">
        <v>2.9796269640024686</v>
      </c>
      <c r="AA544" s="49">
        <v>2.9074770467711621</v>
      </c>
      <c r="AB544" s="49">
        <v>2.8647952343306611</v>
      </c>
      <c r="AC544" s="49">
        <v>2.8235406073111777</v>
      </c>
      <c r="AD544" s="49">
        <v>2.7835963202987517</v>
      </c>
      <c r="AE544" s="49">
        <v>2.7448601484753343</v>
      </c>
      <c r="AF544" s="50">
        <v>2.7072421241803144</v>
      </c>
    </row>
    <row r="545" spans="1:32" hidden="1">
      <c r="A545" s="49" t="s">
        <v>879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4.9003059119308565</v>
      </c>
      <c r="L545" s="49">
        <v>4.8045028161611576</v>
      </c>
      <c r="M545" s="49">
        <v>4.7038535951019096</v>
      </c>
      <c r="N545" s="49">
        <v>4.6239125755336365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3.9664028683322905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3.7211231797283557</v>
      </c>
      <c r="AC545" s="49">
        <v>3.6681034215998229</v>
      </c>
      <c r="AD545" s="49">
        <v>3.6168082416872096</v>
      </c>
      <c r="AE545" s="49">
        <v>3.5671029688600462</v>
      </c>
      <c r="AF545" s="50">
        <v>3.518869095340178</v>
      </c>
    </row>
    <row r="546" spans="1:32" hidden="1">
      <c r="A546" s="49" t="s">
        <v>880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5.8686297122929165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881</v>
      </c>
      <c r="B547" s="49">
        <v>11.540068062128874</v>
      </c>
      <c r="C547" s="49">
        <v>11.174205067076755</v>
      </c>
      <c r="D547" s="49">
        <v>10.859934314044869</v>
      </c>
      <c r="E547" s="49">
        <v>10.582541517268403</v>
      </c>
      <c r="F547" s="49">
        <v>10.33275023498787</v>
      </c>
      <c r="G547" s="49">
        <v>10.104349324069807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7.7507615435250194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7.2297517461117415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6.6101239190242325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882</v>
      </c>
      <c r="B548" s="49">
        <v>3.9170695210969644</v>
      </c>
      <c r="C548" s="49">
        <v>3.7464037456665018</v>
      </c>
      <c r="D548" s="49">
        <v>3.5935057054116966</v>
      </c>
      <c r="E548" s="49">
        <v>3.45339156625848</v>
      </c>
      <c r="F548" s="49">
        <v>3.3228859559614818</v>
      </c>
      <c r="G548" s="49">
        <v>3.1998503879412175</v>
      </c>
      <c r="H548" s="49">
        <v>3.082781087084598</v>
      </c>
      <c r="I548" s="49">
        <v>2.970583306848221</v>
      </c>
      <c r="J548" s="49">
        <v>2.8624370691420764</v>
      </c>
      <c r="K548" s="49">
        <v>2.7577134101142979</v>
      </c>
      <c r="L548" s="49">
        <v>2.6559200341733096</v>
      </c>
      <c r="M548" s="49">
        <v>2.5918946711689599</v>
      </c>
      <c r="N548" s="49">
        <v>2.5319577320548428</v>
      </c>
      <c r="O548" s="49">
        <v>2.4748240264467398</v>
      </c>
      <c r="P548" s="49">
        <v>2.4202678471333887</v>
      </c>
      <c r="Q548" s="49">
        <v>2.3674568202319222</v>
      </c>
      <c r="R548" s="49">
        <v>2.3158805015518364</v>
      </c>
      <c r="S548" s="49">
        <v>2.2666125903175431</v>
      </c>
      <c r="T548" s="49">
        <v>2.2188795506459336</v>
      </c>
      <c r="U548" s="49">
        <v>2.1728133811318795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1.9945644699522145</v>
      </c>
      <c r="Z548" s="49">
        <v>1.9566175283906213</v>
      </c>
      <c r="AA548" s="49">
        <v>1.896951305310683</v>
      </c>
      <c r="AB548" s="49">
        <v>1.8553240005923726</v>
      </c>
      <c r="AC548" s="49">
        <v>1.8151635286302059</v>
      </c>
      <c r="AD548" s="49">
        <v>1.7763254042007441</v>
      </c>
      <c r="AE548" s="49">
        <v>1.738687355551932</v>
      </c>
      <c r="AF548" s="50">
        <v>1.7021449837108826</v>
      </c>
    </row>
    <row r="549" spans="1:32" hidden="1">
      <c r="A549" s="49" t="s">
        <v>883</v>
      </c>
      <c r="B549" s="49">
        <v>4.0826382269945034</v>
      </c>
      <c r="C549" s="49">
        <v>3.9044601259108944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3.3350291571622077</v>
      </c>
      <c r="H549" s="49">
        <v>3.2132429293417513</v>
      </c>
      <c r="I549" s="49">
        <v>3.0965673508718101</v>
      </c>
      <c r="J549" s="49">
        <v>2.9841374710182156</v>
      </c>
      <c r="K549" s="49">
        <v>2.8752898028454128</v>
      </c>
      <c r="L549" s="49">
        <v>2.7695050085356776</v>
      </c>
      <c r="M549" s="49">
        <v>2.7026210688833632</v>
      </c>
      <c r="N549" s="49">
        <v>2.6400334730931845</v>
      </c>
      <c r="O549" s="49">
        <v>2.5803902955729487</v>
      </c>
      <c r="P549" s="49">
        <v>2.5234537924508098</v>
      </c>
      <c r="Q549" s="49">
        <v>2.4683485708785056</v>
      </c>
      <c r="R549" s="49">
        <v>2.4145378714270462</v>
      </c>
      <c r="S549" s="49">
        <v>2.3631500693683929</v>
      </c>
      <c r="T549" s="49">
        <v>2.3133718534650534</v>
      </c>
      <c r="U549" s="49">
        <v>2.2653417516281236</v>
      </c>
      <c r="V549" s="49">
        <v>2.218393986529283</v>
      </c>
      <c r="W549" s="49">
        <v>2.1710939935343796</v>
      </c>
      <c r="X549" s="49">
        <v>2.1244598656461697</v>
      </c>
      <c r="Y549" s="49">
        <v>2.0795045473492113</v>
      </c>
      <c r="Z549" s="49">
        <v>2.0399876469407561</v>
      </c>
      <c r="AA549" s="49">
        <v>1.9776446100368201</v>
      </c>
      <c r="AB549" s="49">
        <v>1.9342535760546404</v>
      </c>
      <c r="AC549" s="49">
        <v>1.8924005727061421</v>
      </c>
      <c r="AD549" s="49">
        <v>1.8519338212550434</v>
      </c>
      <c r="AE549" s="49">
        <v>1.8127248840972365</v>
      </c>
      <c r="AF549" s="50">
        <v>1.7746641035629476</v>
      </c>
    </row>
    <row r="550" spans="1:32" hidden="1">
      <c r="A550" s="49" t="s">
        <v>884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3.8900834973167733</v>
      </c>
      <c r="G550" s="49">
        <v>3.7467591536470746</v>
      </c>
      <c r="H550" s="49">
        <v>3.6106758121446876</v>
      </c>
      <c r="I550" s="49">
        <v>3.4805053358081124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2.9701185926197358</v>
      </c>
      <c r="O550" s="49">
        <v>2.9027393578718677</v>
      </c>
      <c r="P550" s="49">
        <v>2.8384772005234415</v>
      </c>
      <c r="Q550" s="49">
        <v>2.7763186415021512</v>
      </c>
      <c r="R550" s="49">
        <v>2.7156423027577277</v>
      </c>
      <c r="S550" s="49">
        <v>2.6577561667286673</v>
      </c>
      <c r="T550" s="49">
        <v>2.6017184154268316</v>
      </c>
      <c r="U550" s="49">
        <v>2.547690097893605</v>
      </c>
      <c r="V550" s="49">
        <v>2.4949001015653751</v>
      </c>
      <c r="W550" s="49">
        <v>2.4416861357132005</v>
      </c>
      <c r="X550" s="49">
        <v>2.3892284043125942</v>
      </c>
      <c r="Y550" s="49">
        <v>2.3387006500951184</v>
      </c>
      <c r="Z550" s="49">
        <v>2.2944579976053996</v>
      </c>
      <c r="AA550" s="49">
        <v>2.223758724401776</v>
      </c>
      <c r="AB550" s="49">
        <v>2.1750000304868045</v>
      </c>
      <c r="AC550" s="49">
        <v>2.128008051538786</v>
      </c>
      <c r="AD550" s="49">
        <v>2.0826067843845837</v>
      </c>
      <c r="AE550" s="49">
        <v>2.0386473249969344</v>
      </c>
      <c r="AF550" s="50">
        <v>1.9960025726114612</v>
      </c>
    </row>
    <row r="551" spans="1:32" hidden="1">
      <c r="A551" s="49" t="s">
        <v>885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5.0104697155104745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3.6427161164409396</v>
      </c>
      <c r="S551" s="49">
        <v>3.5700181128402475</v>
      </c>
      <c r="T551" s="49">
        <v>3.5004499469471777</v>
      </c>
      <c r="U551" s="49">
        <v>3.4302469707166297</v>
      </c>
      <c r="V551" s="49">
        <v>3.359679844824413</v>
      </c>
      <c r="W551" s="49">
        <v>3.2958060874854129</v>
      </c>
      <c r="X551" s="49">
        <v>3.2329476936217123</v>
      </c>
      <c r="Y551" s="49">
        <v>3.1703695758493042</v>
      </c>
      <c r="Z551" s="49">
        <v>3.1118698997678331</v>
      </c>
      <c r="AA551" s="49">
        <v>3.0190326687702345</v>
      </c>
      <c r="AB551" s="49">
        <v>2.9524167640978969</v>
      </c>
      <c r="AC551" s="49">
        <v>2.8864914354832454</v>
      </c>
      <c r="AD551" s="49">
        <v>2.8211480908900466</v>
      </c>
      <c r="AE551" s="49">
        <v>2.7562905856560143</v>
      </c>
      <c r="AF551" s="50">
        <v>2.6918331456820166</v>
      </c>
    </row>
    <row r="552" spans="1:32" hidden="1">
      <c r="A552" s="49" t="s">
        <v>886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7.0770006912355665</v>
      </c>
      <c r="F552" s="49">
        <v>6.7981848464535357</v>
      </c>
      <c r="G552" s="49">
        <v>6.5249076766181755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4.5343563268199345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3.9797327692130438</v>
      </c>
      <c r="AA552" s="49">
        <v>3.8639951079940276</v>
      </c>
      <c r="AB552" s="49">
        <v>3.7830194908242945</v>
      </c>
      <c r="AC552" s="49">
        <v>3.7029309829237689</v>
      </c>
      <c r="AD552" s="49">
        <v>3.6235832738966662</v>
      </c>
      <c r="AE552" s="49">
        <v>3.544846439251419</v>
      </c>
      <c r="AF552" s="50">
        <v>3.4666041778939736</v>
      </c>
    </row>
    <row r="553" spans="1:32" hidden="1">
      <c r="A553" s="49" t="s">
        <v>887</v>
      </c>
      <c r="B553" s="49">
        <v>11.563742234652313</v>
      </c>
      <c r="C553" s="49">
        <v>11.084933736809507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7.3400383924820485</v>
      </c>
      <c r="N553" s="49">
        <v>7.1612994868593365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888</v>
      </c>
      <c r="B554" s="49">
        <v>13.957775596348785</v>
      </c>
      <c r="C554" s="49">
        <v>13.392816691803262</v>
      </c>
      <c r="D554" s="49">
        <v>12.874742410472919</v>
      </c>
      <c r="E554" s="49">
        <v>12.388896049798008</v>
      </c>
      <c r="F554" s="49">
        <v>11.925928728675196</v>
      </c>
      <c r="G554" s="49">
        <v>11.479482140017204</v>
      </c>
      <c r="H554" s="49">
        <v>11.045005491441078</v>
      </c>
      <c r="I554" s="49">
        <v>10.61910049024382</v>
      </c>
      <c r="J554" s="49">
        <v>10.199134898537224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7.2448623908899865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889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4.0556114536569385</v>
      </c>
      <c r="N555" s="49">
        <v>3.9372531431179176</v>
      </c>
      <c r="O555" s="49">
        <v>3.8214958590974639</v>
      </c>
      <c r="P555" s="49">
        <v>3.70811595856489</v>
      </c>
      <c r="Q555" s="49">
        <v>3.5962735622413504</v>
      </c>
      <c r="R555" s="49">
        <v>3.4854557373143593</v>
      </c>
      <c r="S555" s="49">
        <v>3.376756683724115</v>
      </c>
      <c r="T555" s="49">
        <v>3.2693956041402812</v>
      </c>
      <c r="U555" s="49">
        <v>3.1635102317581705</v>
      </c>
      <c r="V555" s="49">
        <v>3.0584622032335891</v>
      </c>
      <c r="W555" s="49">
        <v>2.9542173334348094</v>
      </c>
      <c r="X555" s="49">
        <v>2.8501490470694999</v>
      </c>
      <c r="Y555" s="49">
        <v>2.7472254510241543</v>
      </c>
      <c r="Z555" s="49">
        <v>2.6490187414364081</v>
      </c>
      <c r="AA555" s="49">
        <v>2.5286444663803134</v>
      </c>
      <c r="AB555" s="49">
        <v>2.4258628808415676</v>
      </c>
      <c r="AC555" s="49">
        <v>2.3240742439131257</v>
      </c>
      <c r="AD555" s="49">
        <v>2.2231251650078145</v>
      </c>
      <c r="AE555" s="49">
        <v>2.1228853559270648</v>
      </c>
      <c r="AF555" s="50">
        <v>2.0232430924623284</v>
      </c>
    </row>
    <row r="556" spans="1:32" hidden="1">
      <c r="A556" s="49" t="s">
        <v>890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5.9736074441305185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3.8480683180897914</v>
      </c>
      <c r="Q556" s="49">
        <v>3.7323558608673233</v>
      </c>
      <c r="R556" s="49">
        <v>3.6177091654741576</v>
      </c>
      <c r="S556" s="49">
        <v>3.5052827126605894</v>
      </c>
      <c r="T556" s="49">
        <v>3.3942519198308858</v>
      </c>
      <c r="U556" s="49">
        <v>3.2847616992017032</v>
      </c>
      <c r="V556" s="49">
        <v>3.1761381400357589</v>
      </c>
      <c r="W556" s="49">
        <v>3.0685048075508767</v>
      </c>
      <c r="X556" s="49">
        <v>2.9610167446778783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2.5222052669413446</v>
      </c>
      <c r="AC556" s="49">
        <v>2.4169031485356438</v>
      </c>
      <c r="AD556" s="49">
        <v>2.312436442688111</v>
      </c>
      <c r="AE556" s="49">
        <v>2.2086660289497764</v>
      </c>
      <c r="AF556" s="50">
        <v>2.1054724236620865</v>
      </c>
    </row>
    <row r="557" spans="1:32" hidden="1">
      <c r="A557" s="49" t="s">
        <v>891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4.6733275988534055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3.8988578112198216</v>
      </c>
      <c r="T557" s="49">
        <v>3.7766308420418495</v>
      </c>
      <c r="U557" s="49">
        <v>3.6561319612673553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3.1832913904572164</v>
      </c>
      <c r="Z557" s="49">
        <v>3.0718859358535537</v>
      </c>
      <c r="AA557" s="49">
        <v>2.9332676516955023</v>
      </c>
      <c r="AB557" s="49">
        <v>2.8158873654458372</v>
      </c>
      <c r="AC557" s="49">
        <v>2.6994863225548</v>
      </c>
      <c r="AD557" s="49">
        <v>2.5838643330438726</v>
      </c>
      <c r="AE557" s="49">
        <v>2.4688500830233635</v>
      </c>
      <c r="AF557" s="50">
        <v>2.3542954184256848</v>
      </c>
    </row>
    <row r="558" spans="1:32" hidden="1">
      <c r="A558" s="49" t="s">
        <v>892</v>
      </c>
      <c r="B558" s="49">
        <v>4.0456011947459185</v>
      </c>
      <c r="C558" s="49">
        <v>3.9349023231719924</v>
      </c>
      <c r="D558" s="49">
        <v>3.8333911283971607</v>
      </c>
      <c r="E558" s="49">
        <v>3.7390668702366359</v>
      </c>
      <c r="F558" s="49">
        <v>3.6505026853418068</v>
      </c>
      <c r="G558" s="49">
        <v>3.5666465019862179</v>
      </c>
      <c r="H558" s="49">
        <v>3.4867010519717194</v>
      </c>
      <c r="I558" s="49">
        <v>3.4100481372049285</v>
      </c>
      <c r="J558" s="49">
        <v>3.3361989610916343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3.0234384582138527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2.7903002171137805</v>
      </c>
      <c r="U558" s="49">
        <v>2.7476062927235931</v>
      </c>
      <c r="V558" s="49">
        <v>2.7049738081766477</v>
      </c>
      <c r="W558" s="49">
        <v>2.6672886328571654</v>
      </c>
      <c r="X558" s="49">
        <v>2.6310938170240901</v>
      </c>
      <c r="Y558" s="49">
        <v>2.5957148812359039</v>
      </c>
      <c r="Z558" s="49">
        <v>2.5646279651709927</v>
      </c>
      <c r="AA558" s="49">
        <v>2.5027113373743948</v>
      </c>
      <c r="AB558" s="49">
        <v>2.4653550213330853</v>
      </c>
      <c r="AC558" s="49">
        <v>2.4292022838195204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893</v>
      </c>
      <c r="B559" s="49">
        <v>5.5084899756851371</v>
      </c>
      <c r="C559" s="49">
        <v>5.3594953867155155</v>
      </c>
      <c r="D559" s="49">
        <v>5.2233943139620447</v>
      </c>
      <c r="E559" s="49">
        <v>5.0973674955165835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3.7672953947346697</v>
      </c>
      <c r="V559" s="49">
        <v>3.7093563468770068</v>
      </c>
      <c r="W559" s="49">
        <v>3.6583570945955093</v>
      </c>
      <c r="X559" s="49">
        <v>3.6094281011739104</v>
      </c>
      <c r="Y559" s="49">
        <v>3.5616207588135449</v>
      </c>
      <c r="Z559" s="49">
        <v>3.5198220598390564</v>
      </c>
      <c r="AA559" s="49">
        <v>3.4346599356381162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3.2415055358195315</v>
      </c>
      <c r="AF559" s="50">
        <v>3.1967617243208188</v>
      </c>
    </row>
    <row r="560" spans="1:32" hidden="1">
      <c r="A560" s="49" t="s">
        <v>894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4.1316781442544634</v>
      </c>
      <c r="J560" s="49">
        <v>4.0440330105575981</v>
      </c>
      <c r="K560" s="49">
        <v>3.9602551333298752</v>
      </c>
      <c r="L560" s="49">
        <v>3.8797792831844826</v>
      </c>
      <c r="M560" s="49">
        <v>3.7785240740002388</v>
      </c>
      <c r="N560" s="49">
        <v>3.6897104315604623</v>
      </c>
      <c r="O560" s="49">
        <v>3.6090488610776026</v>
      </c>
      <c r="P560" s="49">
        <v>3.5347607700031496</v>
      </c>
      <c r="Q560" s="49">
        <v>3.4657487706967638</v>
      </c>
      <c r="R560" s="49">
        <v>3.4016549846054334</v>
      </c>
      <c r="S560" s="49">
        <v>3.3406713522489406</v>
      </c>
      <c r="T560" s="49">
        <v>3.2829459117163742</v>
      </c>
      <c r="U560" s="49">
        <v>3.2287164839486073</v>
      </c>
      <c r="V560" s="49">
        <v>3.1756651093396338</v>
      </c>
      <c r="W560" s="49">
        <v>3.1161756589461214</v>
      </c>
      <c r="X560" s="49">
        <v>3.0591773730134149</v>
      </c>
      <c r="Y560" s="49">
        <v>3.0055786831922711</v>
      </c>
      <c r="Z560" s="49">
        <v>2.9571754820451925</v>
      </c>
      <c r="AA560" s="49">
        <v>2.8882115545752449</v>
      </c>
      <c r="AB560" s="49">
        <v>2.8393668335571149</v>
      </c>
      <c r="AC560" s="49">
        <v>2.7929181159383063</v>
      </c>
      <c r="AD560" s="49">
        <v>2.748578119678879</v>
      </c>
      <c r="AE560" s="49">
        <v>2.7061104767418915</v>
      </c>
      <c r="AF560" s="50">
        <v>2.6653183555032163</v>
      </c>
    </row>
    <row r="561" spans="1:32" hidden="1">
      <c r="A561" s="49" t="s">
        <v>895</v>
      </c>
      <c r="B561" s="49">
        <v>6.2134431364663643</v>
      </c>
      <c r="C561" s="49">
        <v>6.0155916759326287</v>
      </c>
      <c r="D561" s="49">
        <v>5.8447454204128615</v>
      </c>
      <c r="E561" s="49">
        <v>5.6932161690781857</v>
      </c>
      <c r="F561" s="49">
        <v>5.5561571831109404</v>
      </c>
      <c r="G561" s="49">
        <v>5.4303234318808205</v>
      </c>
      <c r="H561" s="49">
        <v>5.3134396363868222</v>
      </c>
      <c r="I561" s="49">
        <v>5.2038510407703145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4.5623067886017425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3.9424538174901356</v>
      </c>
      <c r="X561" s="49">
        <v>3.8708977261381898</v>
      </c>
      <c r="Y561" s="49">
        <v>3.8038072814536337</v>
      </c>
      <c r="Z561" s="49">
        <v>3.7435621062280879</v>
      </c>
      <c r="AA561" s="49">
        <v>3.6560478528548459</v>
      </c>
      <c r="AB561" s="49">
        <v>3.5951467930807692</v>
      </c>
      <c r="AC561" s="49">
        <v>3.5373851908723752</v>
      </c>
      <c r="AD561" s="49">
        <v>3.4823832565394937</v>
      </c>
      <c r="AE561" s="49">
        <v>3.4298285856816113</v>
      </c>
      <c r="AF561" s="50">
        <v>3.3794610985688389</v>
      </c>
    </row>
    <row r="562" spans="1:32" hidden="1">
      <c r="A562" s="49" t="s">
        <v>896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3.9085731715582206</v>
      </c>
      <c r="Q562" s="49">
        <v>3.8223939596181635</v>
      </c>
      <c r="R562" s="49">
        <v>3.7383466800028637</v>
      </c>
      <c r="S562" s="49">
        <v>3.6583588173606501</v>
      </c>
      <c r="T562" s="49">
        <v>3.5810426736728607</v>
      </c>
      <c r="U562" s="49">
        <v>3.5066356642363061</v>
      </c>
      <c r="V562" s="49">
        <v>3.4340021173575384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3.0595002939131097</v>
      </c>
      <c r="AB562" s="49">
        <v>2.9925155684819602</v>
      </c>
      <c r="AC562" s="49">
        <v>2.9280893212536787</v>
      </c>
      <c r="AD562" s="49">
        <v>2.8659633987824558</v>
      </c>
      <c r="AE562" s="49">
        <v>2.8059194755099459</v>
      </c>
      <c r="AF562" s="50">
        <v>2.7477712677548225</v>
      </c>
    </row>
    <row r="563" spans="1:32" hidden="1">
      <c r="A563" s="49" t="s">
        <v>897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3.8824509869468207</v>
      </c>
      <c r="L563" s="49">
        <v>3.6694930840365663</v>
      </c>
      <c r="M563" s="49">
        <v>3.5855574244809576</v>
      </c>
      <c r="N563" s="49">
        <v>3.5130348038327757</v>
      </c>
      <c r="O563" s="49">
        <v>3.4416517462371958</v>
      </c>
      <c r="P563" s="49">
        <v>3.3714937625747483</v>
      </c>
      <c r="Q563" s="49">
        <v>3.3029347998275123</v>
      </c>
      <c r="R563" s="49">
        <v>3.2348443688095476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2.9117361344221337</v>
      </c>
      <c r="X563" s="49">
        <v>2.8526606968402577</v>
      </c>
      <c r="Y563" s="49">
        <v>2.7937965172846173</v>
      </c>
      <c r="Z563" s="49">
        <v>2.7383330276926769</v>
      </c>
      <c r="AA563" s="49">
        <v>2.6540091852757532</v>
      </c>
      <c r="AB563" s="49">
        <v>2.591685394770546</v>
      </c>
      <c r="AC563" s="49">
        <v>2.5299165157347479</v>
      </c>
      <c r="AD563" s="49">
        <v>2.4686103461566216</v>
      </c>
      <c r="AE563" s="49">
        <v>2.407685207632897</v>
      </c>
      <c r="AF563" s="50">
        <v>2.3470681908123296</v>
      </c>
    </row>
    <row r="564" spans="1:32" hidden="1">
      <c r="A564" s="49" t="s">
        <v>898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6.7127817168935655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5.3833629424166105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4.4822810864626454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3.9016193739382534</v>
      </c>
      <c r="X564" s="49">
        <v>3.8279551445789615</v>
      </c>
      <c r="Y564" s="49">
        <v>3.7544557500790225</v>
      </c>
      <c r="Z564" s="49">
        <v>3.6856215041768836</v>
      </c>
      <c r="AA564" s="49">
        <v>3.5758639551494324</v>
      </c>
      <c r="AB564" s="49">
        <v>3.4970497762846064</v>
      </c>
      <c r="AC564" s="49">
        <v>3.4188597731397481</v>
      </c>
      <c r="AD564" s="49">
        <v>3.3411540559411645</v>
      </c>
      <c r="AE564" s="49">
        <v>3.2638072521934918</v>
      </c>
      <c r="AF564" s="50">
        <v>3.1867059848434764</v>
      </c>
    </row>
    <row r="565" spans="1:32" hidden="1">
      <c r="A565" s="49" t="s">
        <v>899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5.7756183685107665</v>
      </c>
      <c r="G565" s="49">
        <v>5.5225640804893734</v>
      </c>
      <c r="H565" s="49">
        <v>5.2749439364126385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3.9993722104109626</v>
      </c>
      <c r="P565" s="49">
        <v>3.9067066243818003</v>
      </c>
      <c r="Q565" s="49">
        <v>3.8183009690069913</v>
      </c>
      <c r="R565" s="49">
        <v>3.7338663812284913</v>
      </c>
      <c r="S565" s="49">
        <v>3.6518134934270754</v>
      </c>
      <c r="T565" s="49">
        <v>3.5722935746574853</v>
      </c>
      <c r="U565" s="49">
        <v>3.495539013850939</v>
      </c>
      <c r="V565" s="49">
        <v>3.4194843945333844</v>
      </c>
      <c r="W565" s="49">
        <v>3.3383761195662092</v>
      </c>
      <c r="X565" s="49">
        <v>3.2589785712869519</v>
      </c>
      <c r="Y565" s="49">
        <v>3.1821213618454895</v>
      </c>
      <c r="Z565" s="49">
        <v>3.1094397301913128</v>
      </c>
      <c r="AA565" s="49">
        <v>3.0176389393732292</v>
      </c>
      <c r="AB565" s="49">
        <v>2.943515721518736</v>
      </c>
      <c r="AC565" s="49">
        <v>2.8710546389501745</v>
      </c>
      <c r="AD565" s="49">
        <v>2.8000010564106401</v>
      </c>
      <c r="AE565" s="49">
        <v>2.7301449671556304</v>
      </c>
      <c r="AF565" s="50">
        <v>2.6613109628280851</v>
      </c>
    </row>
    <row r="566" spans="1:32" hidden="1">
      <c r="A566" s="49" t="s">
        <v>900</v>
      </c>
      <c r="B566" s="49">
        <v>7.9821163823839427</v>
      </c>
      <c r="C566" s="49">
        <v>7.6434007710865455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3.8006789443170144</v>
      </c>
      <c r="AA566" s="49">
        <v>3.6945091251806872</v>
      </c>
      <c r="AB566" s="49">
        <v>3.6117247330642472</v>
      </c>
      <c r="AC566" s="49">
        <v>3.5312917835917332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901</v>
      </c>
      <c r="B567" s="49">
        <v>12.292404457091738</v>
      </c>
      <c r="C567" s="49">
        <v>11.606528669633324</v>
      </c>
      <c r="D567" s="49">
        <v>10.959733018696799</v>
      </c>
      <c r="E567" s="49">
        <v>10.340188753780918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6.3435757344008685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5.6444474935591895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3.9155207457982075</v>
      </c>
      <c r="AB567" s="49">
        <v>3.7649386197010695</v>
      </c>
      <c r="AC567" s="49">
        <v>3.6157449333641667</v>
      </c>
      <c r="AD567" s="49">
        <v>3.4676385259655165</v>
      </c>
      <c r="AE567" s="49">
        <v>3.3203609020412861</v>
      </c>
      <c r="AF567" s="50">
        <v>3.1736877326507491</v>
      </c>
    </row>
    <row r="568" spans="1:32" hidden="1">
      <c r="A568" s="49" t="s">
        <v>902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5.0454689817319265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3.9648484642126927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3.7122730246617173</v>
      </c>
      <c r="AC568" s="49">
        <v>3.6568988499056374</v>
      </c>
      <c r="AD568" s="49">
        <v>3.6031632682361376</v>
      </c>
      <c r="AE568" s="49">
        <v>3.5509413103577909</v>
      </c>
      <c r="AF568" s="50">
        <v>3.5001229276570562</v>
      </c>
    </row>
    <row r="569" spans="1:32" hidden="1">
      <c r="A569" s="49" t="s">
        <v>903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5.7626992335806655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5.0392279013461705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3.9664743858402955</v>
      </c>
      <c r="AC569" s="49">
        <v>3.9019375252680453</v>
      </c>
      <c r="AD569" s="49">
        <v>3.8403765161049064</v>
      </c>
      <c r="AE569" s="49">
        <v>3.7814568047803072</v>
      </c>
      <c r="AF569" s="50">
        <v>3.7248998203252319</v>
      </c>
    </row>
    <row r="570" spans="1:32" hidden="1">
      <c r="A570" s="49" t="s">
        <v>904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5.1773656760804485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905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3.6445218746099366</v>
      </c>
      <c r="G571" s="49">
        <v>3.5100540484173539</v>
      </c>
      <c r="H571" s="49">
        <v>3.3822467819884032</v>
      </c>
      <c r="I571" s="49">
        <v>3.2598624826250013</v>
      </c>
      <c r="J571" s="49">
        <v>3.1419740458423178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2.7803233869398793</v>
      </c>
      <c r="O571" s="49">
        <v>2.7173979895046232</v>
      </c>
      <c r="P571" s="49">
        <v>2.6573482356133642</v>
      </c>
      <c r="Q571" s="49">
        <v>2.5992420394351408</v>
      </c>
      <c r="R571" s="49">
        <v>2.5425077638495472</v>
      </c>
      <c r="S571" s="49">
        <v>2.4883505548977487</v>
      </c>
      <c r="T571" s="49">
        <v>2.4359036976938331</v>
      </c>
      <c r="U571" s="49">
        <v>2.3853161058128842</v>
      </c>
      <c r="V571" s="49">
        <v>2.3358777091210081</v>
      </c>
      <c r="W571" s="49">
        <v>2.2860643063697856</v>
      </c>
      <c r="X571" s="49">
        <v>2.2369552649306894</v>
      </c>
      <c r="Y571" s="49">
        <v>2.1896326708159073</v>
      </c>
      <c r="Z571" s="49">
        <v>2.1481124832686778</v>
      </c>
      <c r="AA571" s="49">
        <v>2.0822037448892257</v>
      </c>
      <c r="AB571" s="49">
        <v>2.0365322678159785</v>
      </c>
      <c r="AC571" s="49">
        <v>1.9924972437882356</v>
      </c>
      <c r="AD571" s="49">
        <v>1.9499366394733131</v>
      </c>
      <c r="AE571" s="49">
        <v>1.9087133518928532</v>
      </c>
      <c r="AF571" s="50">
        <v>1.8687103363754876</v>
      </c>
    </row>
    <row r="572" spans="1:32" hidden="1">
      <c r="A572" s="49" t="s">
        <v>906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3.9894042874405278</v>
      </c>
      <c r="I572" s="49">
        <v>3.8455267875782151</v>
      </c>
      <c r="J572" s="49">
        <v>3.7069979358408043</v>
      </c>
      <c r="K572" s="49">
        <v>3.572966156511157</v>
      </c>
      <c r="L572" s="49">
        <v>3.4427647729633826</v>
      </c>
      <c r="M572" s="49">
        <v>3.3592153703290055</v>
      </c>
      <c r="N572" s="49">
        <v>3.2811092035785849</v>
      </c>
      <c r="O572" s="49">
        <v>3.2067288531557816</v>
      </c>
      <c r="P572" s="49">
        <v>3.1357743077251543</v>
      </c>
      <c r="Q572" s="49">
        <v>3.0671326988435172</v>
      </c>
      <c r="R572" s="49">
        <v>3.0001215384132465</v>
      </c>
      <c r="S572" s="49">
        <v>2.9361805184936585</v>
      </c>
      <c r="T572" s="49">
        <v>2.8742747091700176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2.6395160505066966</v>
      </c>
      <c r="Y572" s="49">
        <v>2.5836908692621234</v>
      </c>
      <c r="Z572" s="49">
        <v>2.5347902108294926</v>
      </c>
      <c r="AA572" s="49">
        <v>2.4567494611270573</v>
      </c>
      <c r="AB572" s="49">
        <v>2.4028766311446041</v>
      </c>
      <c r="AC572" s="49">
        <v>2.3509521552925587</v>
      </c>
      <c r="AD572" s="49">
        <v>2.300782567625637</v>
      </c>
      <c r="AE572" s="49">
        <v>2.252204181121781</v>
      </c>
      <c r="AF572" s="50">
        <v>2.2050772678014603</v>
      </c>
    </row>
    <row r="573" spans="1:32" hidden="1">
      <c r="A573" s="49" t="s">
        <v>907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5.6509339533762315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4.9758508865794475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4.0674692178685525</v>
      </c>
      <c r="AB573" s="49">
        <v>3.9687107839825218</v>
      </c>
      <c r="AC573" s="49">
        <v>3.8702808510168931</v>
      </c>
      <c r="AD573" s="49">
        <v>3.7720128232099901</v>
      </c>
      <c r="AE573" s="49">
        <v>3.6737551121985748</v>
      </c>
      <c r="AF573" s="50">
        <v>3.5753683566093</v>
      </c>
    </row>
    <row r="574" spans="1:32" hidden="1">
      <c r="A574" s="49" t="s">
        <v>908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3.9702686904691538</v>
      </c>
      <c r="AD574" s="49">
        <v>3.8759868053928708</v>
      </c>
      <c r="AE574" s="49">
        <v>3.7833348727648044</v>
      </c>
      <c r="AF574" s="50">
        <v>3.6920601250706993</v>
      </c>
    </row>
    <row r="575" spans="1:32" hidden="1">
      <c r="A575" s="49" t="s">
        <v>909</v>
      </c>
      <c r="B575" s="49">
        <v>11.274092000401797</v>
      </c>
      <c r="C575" s="49">
        <v>10.806872795155956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6.6322878582433615</v>
      </c>
      <c r="R575" s="49">
        <v>6.4966000474495038</v>
      </c>
      <c r="S575" s="49">
        <v>6.3655064872932146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5.2415305927802684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910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3.9352331331413906</v>
      </c>
      <c r="R576" s="49">
        <v>3.814270049381757</v>
      </c>
      <c r="S576" s="49">
        <v>3.6955232900608808</v>
      </c>
      <c r="T576" s="49">
        <v>3.5781166878744548</v>
      </c>
      <c r="U576" s="49">
        <v>3.4621903712156414</v>
      </c>
      <c r="V576" s="49">
        <v>3.3470338438695109</v>
      </c>
      <c r="W576" s="49">
        <v>3.2327630990745142</v>
      </c>
      <c r="X576" s="49">
        <v>3.1186951725457766</v>
      </c>
      <c r="Y576" s="49">
        <v>3.0058883929156384</v>
      </c>
      <c r="Z576" s="49">
        <v>2.8982472009188367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2.4316414495809733</v>
      </c>
      <c r="AE576" s="49">
        <v>2.3218280513352321</v>
      </c>
      <c r="AF576" s="50">
        <v>2.2126774619185774</v>
      </c>
    </row>
    <row r="577" spans="1:32" hidden="1">
      <c r="A577" s="49" t="s">
        <v>911</v>
      </c>
      <c r="B577" s="49">
        <v>10.492106735761308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3.8844256541712507</v>
      </c>
      <c r="W577" s="49">
        <v>3.7538123711929767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3.0920307930983566</v>
      </c>
      <c r="AC577" s="49">
        <v>2.9651213257637403</v>
      </c>
      <c r="AD577" s="49">
        <v>2.8394293274602513</v>
      </c>
      <c r="AE577" s="49">
        <v>2.7147841813034739</v>
      </c>
      <c r="AF577" s="50">
        <v>2.5910399099254695</v>
      </c>
    </row>
    <row r="578" spans="1:32" hidden="1">
      <c r="A578" s="49" t="s">
        <v>912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7.8339176001985775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6.3740637425991995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5.6714837169661285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913</v>
      </c>
      <c r="B579" s="49">
        <v>11.255228066314897</v>
      </c>
      <c r="C579" s="49">
        <v>10.897146844439856</v>
      </c>
      <c r="D579" s="49">
        <v>10.588274144906574</v>
      </c>
      <c r="E579" s="49">
        <v>10.314599805009873</v>
      </c>
      <c r="F579" s="49">
        <v>10.067291714360383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7.7981557225961184</v>
      </c>
      <c r="S579" s="49">
        <v>7.6592821380947989</v>
      </c>
      <c r="T579" s="49">
        <v>7.5281911402954975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6.3165496679377435</v>
      </c>
      <c r="AE579" s="49">
        <v>6.2214858349590045</v>
      </c>
      <c r="AF579" s="50">
        <v>6.1304042823345544</v>
      </c>
    </row>
    <row r="580" spans="1:32" hidden="1">
      <c r="A580" s="49" t="s">
        <v>914</v>
      </c>
      <c r="B580" s="49">
        <v>3.8013649803920853</v>
      </c>
      <c r="C580" s="49">
        <v>3.6351612952134578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3.1050351477297315</v>
      </c>
      <c r="H580" s="49">
        <v>2.9918821337250288</v>
      </c>
      <c r="I580" s="49">
        <v>2.8835585147964831</v>
      </c>
      <c r="J580" s="49">
        <v>2.7792538937628311</v>
      </c>
      <c r="K580" s="49">
        <v>2.6783467063735427</v>
      </c>
      <c r="L580" s="49">
        <v>2.5803504900648564</v>
      </c>
      <c r="M580" s="49">
        <v>2.5178653998819325</v>
      </c>
      <c r="N580" s="49">
        <v>2.4594275150806926</v>
      </c>
      <c r="O580" s="49">
        <v>2.4037613679093202</v>
      </c>
      <c r="P580" s="49">
        <v>2.3506430196196972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2.1547782653430785</v>
      </c>
      <c r="U580" s="49">
        <v>2.1100359672937699</v>
      </c>
      <c r="V580" s="49">
        <v>2.0663097340013445</v>
      </c>
      <c r="W580" s="49">
        <v>2.0222453336723802</v>
      </c>
      <c r="X580" s="49">
        <v>1.9788039543561049</v>
      </c>
      <c r="Y580" s="49">
        <v>1.9369419448063305</v>
      </c>
      <c r="Z580" s="49">
        <v>1.9002081869333189</v>
      </c>
      <c r="AA580" s="49">
        <v>1.8419217877893832</v>
      </c>
      <c r="AB580" s="49">
        <v>1.801520758536677</v>
      </c>
      <c r="AC580" s="49">
        <v>1.7625658610340409</v>
      </c>
      <c r="AD580" s="49">
        <v>1.7249136494199249</v>
      </c>
      <c r="AE580" s="49">
        <v>1.6884427511273956</v>
      </c>
      <c r="AF580" s="50">
        <v>1.6530495534146867</v>
      </c>
    </row>
    <row r="581" spans="1:32" hidden="1">
      <c r="A581" s="49" t="s">
        <v>915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3.3534094950203506</v>
      </c>
      <c r="G581" s="49">
        <v>3.2298046260480326</v>
      </c>
      <c r="H581" s="49">
        <v>3.112379464275862</v>
      </c>
      <c r="I581" s="49">
        <v>2.9999886886405531</v>
      </c>
      <c r="J581" s="49">
        <v>2.8917743746616655</v>
      </c>
      <c r="K581" s="49">
        <v>2.7870784021687491</v>
      </c>
      <c r="L581" s="49">
        <v>2.6853856161890137</v>
      </c>
      <c r="M581" s="49">
        <v>2.6202612890918155</v>
      </c>
      <c r="N581" s="49">
        <v>2.5593700704247424</v>
      </c>
      <c r="O581" s="49">
        <v>2.5013769267912207</v>
      </c>
      <c r="P581" s="49">
        <v>2.4460486285672811</v>
      </c>
      <c r="Q581" s="49">
        <v>2.3925200765624552</v>
      </c>
      <c r="R581" s="49">
        <v>2.3402607208622874</v>
      </c>
      <c r="S581" s="49">
        <v>2.2903896757765194</v>
      </c>
      <c r="T581" s="49">
        <v>2.2421024241524643</v>
      </c>
      <c r="U581" s="49">
        <v>2.1955374102654597</v>
      </c>
      <c r="V581" s="49">
        <v>2.1500354559118726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1.9772591670788304</v>
      </c>
      <c r="AA581" s="49">
        <v>1.9164511196410994</v>
      </c>
      <c r="AB581" s="49">
        <v>1.8744240358872393</v>
      </c>
      <c r="AC581" s="49">
        <v>1.8339119308589213</v>
      </c>
      <c r="AD581" s="49">
        <v>1.7947641836775126</v>
      </c>
      <c r="AE581" s="49">
        <v>1.7568533584094603</v>
      </c>
      <c r="AF581" s="50">
        <v>1.7200706732007869</v>
      </c>
    </row>
    <row r="582" spans="1:32" hidden="1">
      <c r="A582" s="49" t="s">
        <v>916</v>
      </c>
      <c r="B582" s="49">
        <v>4.0795763751873677</v>
      </c>
      <c r="C582" s="49">
        <v>3.9006440296469496</v>
      </c>
      <c r="D582" s="49">
        <v>3.7409465062858533</v>
      </c>
      <c r="E582" s="49">
        <v>3.5950749258249002</v>
      </c>
      <c r="F582" s="49">
        <v>3.4595829611481177</v>
      </c>
      <c r="G582" s="49">
        <v>3.3321495602302447</v>
      </c>
      <c r="H582" s="49">
        <v>3.2111425133234928</v>
      </c>
      <c r="I582" s="49">
        <v>3.0953735384497496</v>
      </c>
      <c r="J582" s="49">
        <v>2.9839525760616379</v>
      </c>
      <c r="K582" s="49">
        <v>2.8761968924453649</v>
      </c>
      <c r="L582" s="49">
        <v>2.7715720975440723</v>
      </c>
      <c r="M582" s="49">
        <v>2.7042478188764782</v>
      </c>
      <c r="N582" s="49">
        <v>2.6413277561982262</v>
      </c>
      <c r="O582" s="49">
        <v>2.5814214981400978</v>
      </c>
      <c r="P582" s="49">
        <v>2.5242847616067823</v>
      </c>
      <c r="Q582" s="49">
        <v>2.4690172846906444</v>
      </c>
      <c r="R582" s="49">
        <v>2.4150671357452032</v>
      </c>
      <c r="S582" s="49">
        <v>2.3635953559341933</v>
      </c>
      <c r="T582" s="49">
        <v>2.3137655078738733</v>
      </c>
      <c r="U582" s="49">
        <v>2.2657203362975959</v>
      </c>
      <c r="V582" s="49">
        <v>2.2187751437921746</v>
      </c>
      <c r="W582" s="49">
        <v>2.1714514500098501</v>
      </c>
      <c r="X582" s="49">
        <v>2.1247998773207448</v>
      </c>
      <c r="Y582" s="49">
        <v>2.0798623110374455</v>
      </c>
      <c r="Z582" s="49">
        <v>2.0405047355712065</v>
      </c>
      <c r="AA582" s="49">
        <v>1.9776628901054691</v>
      </c>
      <c r="AB582" s="49">
        <v>1.9342980144603708</v>
      </c>
      <c r="AC582" s="49">
        <v>1.8925022892618217</v>
      </c>
      <c r="AD582" s="49">
        <v>1.8521195116209499</v>
      </c>
      <c r="AE582" s="49">
        <v>1.8130175270555142</v>
      </c>
      <c r="AF582" s="50">
        <v>1.7750835297992307</v>
      </c>
    </row>
    <row r="583" spans="1:32" hidden="1">
      <c r="A583" s="49" t="s">
        <v>917</v>
      </c>
      <c r="B583" s="49">
        <v>4.5684668269128776</v>
      </c>
      <c r="C583" s="49">
        <v>4.3671867863560685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3.7310560222721945</v>
      </c>
      <c r="H583" s="49">
        <v>3.5962962085988468</v>
      </c>
      <c r="I583" s="49">
        <v>3.4675711856121327</v>
      </c>
      <c r="J583" s="49">
        <v>3.3438619609582023</v>
      </c>
      <c r="K583" s="49">
        <v>3.2243870147450036</v>
      </c>
      <c r="L583" s="49">
        <v>3.1085347286414873</v>
      </c>
      <c r="M583" s="49">
        <v>3.0325643899667307</v>
      </c>
      <c r="N583" s="49">
        <v>2.9616542185496866</v>
      </c>
      <c r="O583" s="49">
        <v>2.8942016851151244</v>
      </c>
      <c r="P583" s="49">
        <v>2.8299258564486234</v>
      </c>
      <c r="Q583" s="49">
        <v>2.7677890075765852</v>
      </c>
      <c r="R583" s="49">
        <v>2.7071549755845785</v>
      </c>
      <c r="S583" s="49">
        <v>2.6493637010121196</v>
      </c>
      <c r="T583" s="49">
        <v>2.5934508080947563</v>
      </c>
      <c r="U583" s="49">
        <v>2.539581504394488</v>
      </c>
      <c r="V583" s="49">
        <v>2.4869662167690922</v>
      </c>
      <c r="W583" s="49">
        <v>2.4339037048298486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2.2163213469973106</v>
      </c>
      <c r="AB583" s="49">
        <v>2.1677542929897209</v>
      </c>
      <c r="AC583" s="49">
        <v>2.1209837874884121</v>
      </c>
      <c r="AD583" s="49">
        <v>2.0758297342627787</v>
      </c>
      <c r="AE583" s="49">
        <v>2.0321397913775652</v>
      </c>
      <c r="AF583" s="50">
        <v>1.9897839466902036</v>
      </c>
    </row>
    <row r="584" spans="1:32" hidden="1">
      <c r="A584" s="49" t="s">
        <v>918</v>
      </c>
      <c r="B584" s="49">
        <v>11.479075119131597</v>
      </c>
      <c r="C584" s="49">
        <v>10.99197004438928</v>
      </c>
      <c r="D584" s="49">
        <v>10.538326614677658</v>
      </c>
      <c r="E584" s="49">
        <v>10.107433635375617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5.7123396590940665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4.5831161970055945</v>
      </c>
    </row>
    <row r="585" spans="1:32" hidden="1">
      <c r="A585" s="49" t="s">
        <v>919</v>
      </c>
      <c r="B585" s="49">
        <v>14.069777269351251</v>
      </c>
      <c r="C585" s="49">
        <v>13.489603330460024</v>
      </c>
      <c r="D585" s="49">
        <v>12.954727748680252</v>
      </c>
      <c r="E585" s="49">
        <v>12.451155284647665</v>
      </c>
      <c r="F585" s="49">
        <v>11.969977244464573</v>
      </c>
      <c r="G585" s="49">
        <v>11.505152736064684</v>
      </c>
      <c r="H585" s="49">
        <v>11.052376147716416</v>
      </c>
      <c r="I585" s="49">
        <v>10.608450350088098</v>
      </c>
      <c r="J585" s="49">
        <v>10.170917135000124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7.7812895892871525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5.9728729853888005</v>
      </c>
    </row>
    <row r="586" spans="1:32" hidden="1">
      <c r="A586" s="49" t="s">
        <v>920</v>
      </c>
      <c r="B586" s="49">
        <v>8.1463556950914437</v>
      </c>
      <c r="C586" s="49">
        <v>7.6861316559173005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3.9346874887339927</v>
      </c>
      <c r="N586" s="49">
        <v>3.8196610763879315</v>
      </c>
      <c r="O586" s="49">
        <v>3.7071402969729474</v>
      </c>
      <c r="P586" s="49">
        <v>3.5969144703059084</v>
      </c>
      <c r="Q586" s="49">
        <v>3.4881828575302434</v>
      </c>
      <c r="R586" s="49">
        <v>3.3804561752314983</v>
      </c>
      <c r="S586" s="49">
        <v>3.2747836959175283</v>
      </c>
      <c r="T586" s="49">
        <v>3.1704198562905197</v>
      </c>
      <c r="U586" s="49">
        <v>3.0674983958009596</v>
      </c>
      <c r="V586" s="49">
        <v>2.9654087471226838</v>
      </c>
      <c r="W586" s="49">
        <v>2.8639012691191752</v>
      </c>
      <c r="X586" s="49">
        <v>2.7626288605539724</v>
      </c>
      <c r="Y586" s="49">
        <v>2.6625245794658765</v>
      </c>
      <c r="Z586" s="49">
        <v>2.5670334683051861</v>
      </c>
      <c r="AA586" s="49">
        <v>2.450249850287201</v>
      </c>
      <c r="AB586" s="49">
        <v>2.3504834458080133</v>
      </c>
      <c r="AC586" s="49">
        <v>2.2517502553284223</v>
      </c>
      <c r="AD586" s="49">
        <v>2.1539065001237807</v>
      </c>
      <c r="AE586" s="49">
        <v>2.056830333509168</v>
      </c>
      <c r="AF586" s="50">
        <v>1.9604175376475732</v>
      </c>
    </row>
    <row r="587" spans="1:32" hidden="1">
      <c r="A587" s="49" t="s">
        <v>921</v>
      </c>
      <c r="B587" s="49">
        <v>8.4070794682989209</v>
      </c>
      <c r="C587" s="49">
        <v>7.9313658869224088</v>
      </c>
      <c r="D587" s="49">
        <v>7.4779634482109465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3.9512288491682046</v>
      </c>
      <c r="O587" s="49">
        <v>3.8351281796112731</v>
      </c>
      <c r="P587" s="49">
        <v>3.7214337417715591</v>
      </c>
      <c r="Q587" s="49">
        <v>3.6092979301333754</v>
      </c>
      <c r="R587" s="49">
        <v>3.4982029917351087</v>
      </c>
      <c r="S587" s="49">
        <v>3.3892559572228138</v>
      </c>
      <c r="T587" s="49">
        <v>3.2816683346505484</v>
      </c>
      <c r="U587" s="49">
        <v>3.1755802353768745</v>
      </c>
      <c r="V587" s="49">
        <v>3.0703465608381206</v>
      </c>
      <c r="W587" s="49">
        <v>2.9658632677343926</v>
      </c>
      <c r="X587" s="49">
        <v>2.8615898270640745</v>
      </c>
      <c r="Y587" s="49">
        <v>2.7585085367298303</v>
      </c>
      <c r="Z587" s="49">
        <v>2.6602455174239283</v>
      </c>
      <c r="AA587" s="49">
        <v>2.5395239614333032</v>
      </c>
      <c r="AB587" s="49">
        <v>2.4366823052922975</v>
      </c>
      <c r="AC587" s="49">
        <v>2.3348858378059907</v>
      </c>
      <c r="AD587" s="49">
        <v>2.2339814340531419</v>
      </c>
      <c r="AE587" s="49">
        <v>2.1338391908610062</v>
      </c>
      <c r="AF587" s="50">
        <v>2.0343478677239992</v>
      </c>
    </row>
    <row r="588" spans="1:32" hidden="1">
      <c r="A588" s="49" t="s">
        <v>922</v>
      </c>
      <c r="B588" s="49">
        <v>8.6188238715893899</v>
      </c>
      <c r="C588" s="49">
        <v>8.1313400258729462</v>
      </c>
      <c r="D588" s="49">
        <v>7.6669371316994965</v>
      </c>
      <c r="E588" s="49">
        <v>7.2189693072737651</v>
      </c>
      <c r="F588" s="49">
        <v>6.7831735353307465</v>
      </c>
      <c r="G588" s="49">
        <v>6.3566559749174605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3.8235939874272424</v>
      </c>
      <c r="Q588" s="49">
        <v>3.7086474053246019</v>
      </c>
      <c r="R588" s="49">
        <v>3.5947941286943408</v>
      </c>
      <c r="S588" s="49">
        <v>3.4831909230426232</v>
      </c>
      <c r="T588" s="49">
        <v>3.3730166709754572</v>
      </c>
      <c r="U588" s="49">
        <v>3.2644192370123917</v>
      </c>
      <c r="V588" s="49">
        <v>3.1567259681204654</v>
      </c>
      <c r="W588" s="49">
        <v>3.0499166385668817</v>
      </c>
      <c r="X588" s="49">
        <v>2.9432662615264227</v>
      </c>
      <c r="Y588" s="49">
        <v>2.8377979065767427</v>
      </c>
      <c r="Z588" s="49">
        <v>2.7372867337206035</v>
      </c>
      <c r="AA588" s="49">
        <v>2.6133148180525398</v>
      </c>
      <c r="AB588" s="49">
        <v>2.5079103155605145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923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3.7298976944336046</v>
      </c>
      <c r="U589" s="49">
        <v>3.6111293861600533</v>
      </c>
      <c r="V589" s="49">
        <v>3.4933154725475717</v>
      </c>
      <c r="W589" s="49">
        <v>3.3763822819551677</v>
      </c>
      <c r="X589" s="49">
        <v>3.2596043707518909</v>
      </c>
      <c r="Y589" s="49">
        <v>3.1441637645057137</v>
      </c>
      <c r="Z589" s="49">
        <v>3.0344215240925467</v>
      </c>
      <c r="AA589" s="49">
        <v>2.8975393008595072</v>
      </c>
      <c r="AB589" s="49">
        <v>2.7820837234423639</v>
      </c>
      <c r="AC589" s="49">
        <v>2.6677713367020504</v>
      </c>
      <c r="AD589" s="49">
        <v>2.5544116751053059</v>
      </c>
      <c r="AE589" s="49">
        <v>2.4418426430587372</v>
      </c>
      <c r="AF589" s="50">
        <v>2.3299249307822594</v>
      </c>
    </row>
    <row r="590" spans="1:32" hidden="1">
      <c r="A590" s="49" t="s">
        <v>924</v>
      </c>
      <c r="B590" s="49">
        <v>6.1365838209278758</v>
      </c>
      <c r="C590" s="49">
        <v>5.9684415749462545</v>
      </c>
      <c r="D590" s="49">
        <v>5.8141867490127845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5.1702502755477555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3.9872926660859567</v>
      </c>
      <c r="Y590" s="49">
        <v>3.9335362095133721</v>
      </c>
      <c r="Z590" s="49">
        <v>3.8862603813876335</v>
      </c>
      <c r="AA590" s="49">
        <v>3.7924618362331692</v>
      </c>
      <c r="AB590" s="49">
        <v>3.735731481518223</v>
      </c>
      <c r="AC590" s="49">
        <v>3.6808207615178281</v>
      </c>
      <c r="AD590" s="49">
        <v>3.6275822408404084</v>
      </c>
      <c r="AE590" s="49">
        <v>3.5758868936813752</v>
      </c>
      <c r="AF590" s="50">
        <v>3.5256211289818649</v>
      </c>
    </row>
    <row r="591" spans="1:32" hidden="1">
      <c r="A591" s="49" t="s">
        <v>925</v>
      </c>
      <c r="B591" s="49">
        <v>6.5928649236567676</v>
      </c>
      <c r="C591" s="49">
        <v>6.3825374119122245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5.7561250485737165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4.1692652112172714</v>
      </c>
      <c r="X591" s="49">
        <v>4.0933904215348695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3.6809465376928663</v>
      </c>
      <c r="AE591" s="49">
        <v>3.6249585221572107</v>
      </c>
      <c r="AF591" s="50">
        <v>3.5712622570510453</v>
      </c>
    </row>
    <row r="592" spans="1:32" hidden="1">
      <c r="A592" s="49" t="s">
        <v>926</v>
      </c>
      <c r="B592" s="49">
        <v>8.294008376605964</v>
      </c>
      <c r="C592" s="49">
        <v>8.0309264039812547</v>
      </c>
      <c r="D592" s="49">
        <v>7.8048868320232625</v>
      </c>
      <c r="E592" s="49">
        <v>7.6053424791635384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5.9938708876670725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927</v>
      </c>
      <c r="B593" s="49">
        <v>5.9798244328597665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4.8833346858382365</v>
      </c>
      <c r="H593" s="49">
        <v>4.7080940394056787</v>
      </c>
      <c r="I593" s="49">
        <v>4.5409397451629845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3.9754902590328043</v>
      </c>
      <c r="N593" s="49">
        <v>3.8820668229177495</v>
      </c>
      <c r="O593" s="49">
        <v>3.7932795932033985</v>
      </c>
      <c r="P593" s="49">
        <v>3.7087510560519257</v>
      </c>
      <c r="Q593" s="49">
        <v>3.6270833590086085</v>
      </c>
      <c r="R593" s="49">
        <v>3.5474196194304106</v>
      </c>
      <c r="S593" s="49">
        <v>3.4715670408640098</v>
      </c>
      <c r="T593" s="49">
        <v>3.3982262546309245</v>
      </c>
      <c r="U593" s="49">
        <v>3.3276207246818763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2.7787555379243827</v>
      </c>
      <c r="AD593" s="49">
        <v>2.7197397396159086</v>
      </c>
      <c r="AE593" s="49">
        <v>2.6626835212970237</v>
      </c>
      <c r="AF593" s="50">
        <v>2.6074120859685994</v>
      </c>
    </row>
    <row r="594" spans="1:32" hidden="1">
      <c r="A594" s="49" t="s">
        <v>928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4.1574831996361405</v>
      </c>
      <c r="AA594" s="49">
        <v>4.0296470327951006</v>
      </c>
      <c r="AB594" s="49">
        <v>3.9350301050081073</v>
      </c>
      <c r="AC594" s="49">
        <v>3.8410378156812595</v>
      </c>
      <c r="AD594" s="49">
        <v>3.747518639426664</v>
      </c>
      <c r="AE594" s="49">
        <v>3.6543368140074635</v>
      </c>
      <c r="AF594" s="50">
        <v>3.5613696177530945</v>
      </c>
    </row>
    <row r="595" spans="1:32" hidden="1">
      <c r="A595" s="49" t="s">
        <v>929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4.9327551944737955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3.8556277770866387</v>
      </c>
      <c r="AC595" s="49">
        <v>3.7673560320208597</v>
      </c>
      <c r="AD595" s="49">
        <v>3.6810153901685125</v>
      </c>
      <c r="AE595" s="49">
        <v>3.5963160700617798</v>
      </c>
      <c r="AF595" s="50">
        <v>3.5130158755121625</v>
      </c>
    </row>
    <row r="596" spans="1:32" hidden="1">
      <c r="A596" s="49" t="s">
        <v>930</v>
      </c>
      <c r="B596" s="49">
        <v>10.122855453736555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7.9632938117299625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6.4154865027689585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931</v>
      </c>
      <c r="B597" s="49">
        <v>11.923009939566773</v>
      </c>
      <c r="C597" s="49">
        <v>11.256989646054631</v>
      </c>
      <c r="D597" s="49">
        <v>10.627419805722631</v>
      </c>
      <c r="E597" s="49">
        <v>10.023259311085631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5.4348974934721035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3.9266601952430658</v>
      </c>
      <c r="AA597" s="49">
        <v>3.7507738080635296</v>
      </c>
      <c r="AB597" s="49">
        <v>3.6038881688959767</v>
      </c>
      <c r="AC597" s="49">
        <v>3.4583767192253916</v>
      </c>
      <c r="AD597" s="49">
        <v>3.3139697800038297</v>
      </c>
      <c r="AE597" s="49">
        <v>3.1704367131040816</v>
      </c>
      <c r="AF597" s="50">
        <v>3.0275781915498814</v>
      </c>
    </row>
    <row r="598" spans="1:32" hidden="1">
      <c r="A598" s="49" t="s">
        <v>932</v>
      </c>
      <c r="B598" s="49">
        <v>3.828267292675533</v>
      </c>
      <c r="C598" s="49">
        <v>3.7219050903641619</v>
      </c>
      <c r="D598" s="49">
        <v>3.6238824738249447</v>
      </c>
      <c r="E598" s="49">
        <v>3.5323902104344311</v>
      </c>
      <c r="F598" s="49">
        <v>3.4461381024057411</v>
      </c>
      <c r="G598" s="49">
        <v>3.3641749344502863</v>
      </c>
      <c r="H598" s="49">
        <v>3.2857799562567473</v>
      </c>
      <c r="I598" s="49">
        <v>3.2103943887292123</v>
      </c>
      <c r="J598" s="49">
        <v>3.1375765032596887</v>
      </c>
      <c r="K598" s="49">
        <v>3.0669711923465375</v>
      </c>
      <c r="L598" s="49">
        <v>2.9982887778931513</v>
      </c>
      <c r="M598" s="49">
        <v>2.9359711301611404</v>
      </c>
      <c r="N598" s="49">
        <v>2.8855144078196115</v>
      </c>
      <c r="O598" s="49">
        <v>2.836615984701599</v>
      </c>
      <c r="P598" s="49">
        <v>2.7893511194864655</v>
      </c>
      <c r="Q598" s="49">
        <v>2.7440818298936418</v>
      </c>
      <c r="R598" s="49">
        <v>2.699674509527469</v>
      </c>
      <c r="S598" s="49">
        <v>2.6563058178475734</v>
      </c>
      <c r="T598" s="49">
        <v>2.6159348107431475</v>
      </c>
      <c r="U598" s="49">
        <v>2.5754147519186006</v>
      </c>
      <c r="V598" s="49">
        <v>2.5349692681495566</v>
      </c>
      <c r="W598" s="49">
        <v>2.499019955927329</v>
      </c>
      <c r="X598" s="49">
        <v>2.4644372095655216</v>
      </c>
      <c r="Y598" s="49">
        <v>2.4306108686737917</v>
      </c>
      <c r="Z598" s="49">
        <v>2.4006844426317642</v>
      </c>
      <c r="AA598" s="49">
        <v>2.3428940296831606</v>
      </c>
      <c r="AB598" s="49">
        <v>2.3073330509357461</v>
      </c>
      <c r="AC598" s="49">
        <v>2.2728780846762016</v>
      </c>
      <c r="AD598" s="49">
        <v>2.2394406282200925</v>
      </c>
      <c r="AE598" s="49">
        <v>2.206943208736698</v>
      </c>
      <c r="AF598" s="50">
        <v>2.1753176014385711</v>
      </c>
    </row>
    <row r="599" spans="1:32" hidden="1">
      <c r="A599" s="49" t="s">
        <v>933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3.8696833470632646</v>
      </c>
      <c r="K599" s="49">
        <v>3.7840517261952202</v>
      </c>
      <c r="L599" s="49">
        <v>3.7007878986365563</v>
      </c>
      <c r="M599" s="49">
        <v>3.6237851252750399</v>
      </c>
      <c r="N599" s="49">
        <v>3.5616023791325957</v>
      </c>
      <c r="O599" s="49">
        <v>3.5013576497033929</v>
      </c>
      <c r="P599" s="49">
        <v>3.443144897928569</v>
      </c>
      <c r="Q599" s="49">
        <v>3.3874164836813527</v>
      </c>
      <c r="R599" s="49">
        <v>3.3327553261423692</v>
      </c>
      <c r="S599" s="49">
        <v>3.2793822486488664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3.0435970558555128</v>
      </c>
      <c r="Y599" s="49">
        <v>3.002094102969632</v>
      </c>
      <c r="Z599" s="49">
        <v>2.965449549408631</v>
      </c>
      <c r="AA599" s="49">
        <v>2.8939943149969194</v>
      </c>
      <c r="AB599" s="49">
        <v>2.8502915032628771</v>
      </c>
      <c r="AC599" s="49">
        <v>2.8079583949018883</v>
      </c>
      <c r="AD599" s="49">
        <v>2.7668842801217428</v>
      </c>
      <c r="AE599" s="49">
        <v>2.7269722581740252</v>
      </c>
      <c r="AF599" s="50">
        <v>2.6881370063833137</v>
      </c>
    </row>
    <row r="600" spans="1:32" hidden="1">
      <c r="A600" s="49" t="s">
        <v>934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5.3552165011189645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4.9071270464477585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3.9215767801978147</v>
      </c>
      <c r="AB600" s="49">
        <v>3.8626276291389923</v>
      </c>
      <c r="AC600" s="49">
        <v>3.8055380946409847</v>
      </c>
      <c r="AD600" s="49">
        <v>3.7501565698568666</v>
      </c>
      <c r="AE600" s="49">
        <v>3.6963503678772001</v>
      </c>
      <c r="AF600" s="50">
        <v>3.6440026647633363</v>
      </c>
    </row>
    <row r="601" spans="1:32" hidden="1">
      <c r="A601" s="49" t="s">
        <v>935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3.9736811182423817</v>
      </c>
      <c r="V601" s="49">
        <v>3.8914200240790455</v>
      </c>
      <c r="W601" s="49">
        <v>3.8082356500495735</v>
      </c>
      <c r="X601" s="49">
        <v>3.7263005989651448</v>
      </c>
      <c r="Y601" s="49">
        <v>3.6477814212235713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3.2467398608300293</v>
      </c>
      <c r="AE601" s="49">
        <v>3.1795229170907016</v>
      </c>
      <c r="AF601" s="50">
        <v>3.1146044288804768</v>
      </c>
    </row>
    <row r="602" spans="1:32" hidden="1">
      <c r="A602" s="49" t="s">
        <v>936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5.1814585851000405</v>
      </c>
      <c r="F602" s="49">
        <v>4.9459898287247084</v>
      </c>
      <c r="G602" s="49">
        <v>4.713918063915651</v>
      </c>
      <c r="H602" s="49">
        <v>4.4844230857734075</v>
      </c>
      <c r="I602" s="49">
        <v>4.2568550290473155</v>
      </c>
      <c r="J602" s="49">
        <v>4.0306868709306176</v>
      </c>
      <c r="K602" s="49">
        <v>3.8054821924574047</v>
      </c>
      <c r="L602" s="49">
        <v>3.5808726751538726</v>
      </c>
      <c r="M602" s="49">
        <v>3.4970820668824638</v>
      </c>
      <c r="N602" s="49">
        <v>3.4236870092177623</v>
      </c>
      <c r="O602" s="49">
        <v>3.3513271490497694</v>
      </c>
      <c r="P602" s="49">
        <v>3.2800789576045108</v>
      </c>
      <c r="Q602" s="49">
        <v>3.2102810594060402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2.8716496085885233</v>
      </c>
      <c r="W602" s="49">
        <v>2.8099327487412062</v>
      </c>
      <c r="X602" s="49">
        <v>2.7489269187711018</v>
      </c>
      <c r="Y602" s="49">
        <v>2.6880689056219196</v>
      </c>
      <c r="Z602" s="49">
        <v>2.6302466378783569</v>
      </c>
      <c r="AA602" s="49">
        <v>2.5462414341617174</v>
      </c>
      <c r="AB602" s="49">
        <v>2.4821227227882119</v>
      </c>
      <c r="AC602" s="49">
        <v>2.4184600608173632</v>
      </c>
      <c r="AD602" s="49">
        <v>2.3551679235897183</v>
      </c>
      <c r="AE602" s="49">
        <v>2.2921703939048368</v>
      </c>
      <c r="AF602" s="50">
        <v>2.2293995562060638</v>
      </c>
    </row>
    <row r="603" spans="1:32" hidden="1">
      <c r="A603" s="49" t="s">
        <v>937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5.9401197885586186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4.1623922280028385</v>
      </c>
      <c r="O603" s="49">
        <v>4.0762262138046754</v>
      </c>
      <c r="P603" s="49">
        <v>3.9914028916476223</v>
      </c>
      <c r="Q603" s="49">
        <v>3.9083459391748434</v>
      </c>
      <c r="R603" s="49">
        <v>3.8257584142186629</v>
      </c>
      <c r="S603" s="49">
        <v>3.7438482415174081</v>
      </c>
      <c r="T603" s="49">
        <v>3.6648769385425037</v>
      </c>
      <c r="U603" s="49">
        <v>3.5852248723511861</v>
      </c>
      <c r="V603" s="49">
        <v>3.5051514788779725</v>
      </c>
      <c r="W603" s="49">
        <v>3.4320235566435935</v>
      </c>
      <c r="X603" s="49">
        <v>3.3597349833468564</v>
      </c>
      <c r="Y603" s="49">
        <v>3.2875762011179681</v>
      </c>
      <c r="Z603" s="49">
        <v>3.2191664205564967</v>
      </c>
      <c r="AA603" s="49">
        <v>3.1178647231412504</v>
      </c>
      <c r="AB603" s="49">
        <v>3.041442357657071</v>
      </c>
      <c r="AC603" s="49">
        <v>2.9655272713731504</v>
      </c>
      <c r="AD603" s="49">
        <v>2.8900088271563957</v>
      </c>
      <c r="AE603" s="49">
        <v>2.8147883432572969</v>
      </c>
      <c r="AF603" s="50">
        <v>2.7397770655314115</v>
      </c>
    </row>
    <row r="604" spans="1:32" hidden="1">
      <c r="A604" s="49" t="s">
        <v>938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6.4646077811884215</v>
      </c>
      <c r="K604" s="49">
        <v>6.1280470034497121</v>
      </c>
      <c r="L604" s="49">
        <v>5.7897846160100555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4.6885784387463865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4.1861452519298155</v>
      </c>
      <c r="AB604" s="49">
        <v>4.0868861896548987</v>
      </c>
      <c r="AC604" s="49">
        <v>3.988250240144426</v>
      </c>
      <c r="AD604" s="49">
        <v>3.8900799911439776</v>
      </c>
      <c r="AE604" s="49">
        <v>3.7922342981321764</v>
      </c>
      <c r="AF604" s="50">
        <v>3.6945854683097252</v>
      </c>
    </row>
    <row r="605" spans="1:32" hidden="1">
      <c r="A605" s="49" t="s">
        <v>939</v>
      </c>
      <c r="B605" s="49">
        <v>12.820131252061524</v>
      </c>
      <c r="C605" s="49">
        <v>12.109920752692412</v>
      </c>
      <c r="D605" s="49">
        <v>11.446668677860425</v>
      </c>
      <c r="E605" s="49">
        <v>10.815844238744639</v>
      </c>
      <c r="F605" s="49">
        <v>10.208091496111114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4.7463587055124625</v>
      </c>
      <c r="Y605" s="49">
        <v>4.5917063815185335</v>
      </c>
      <c r="Z605" s="49">
        <v>4.4471977531441125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3.7922064936281643</v>
      </c>
      <c r="AE605" s="49">
        <v>3.6413576229584317</v>
      </c>
      <c r="AF605" s="50">
        <v>3.4914269534777267</v>
      </c>
    </row>
    <row r="606" spans="1:32" hidden="1">
      <c r="A606" s="49" t="s">
        <v>940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3.9444455044947193</v>
      </c>
      <c r="M606" s="49">
        <v>3.8622443433787987</v>
      </c>
      <c r="N606" s="49">
        <v>3.7961211016601104</v>
      </c>
      <c r="O606" s="49">
        <v>3.7320900024144135</v>
      </c>
      <c r="P606" s="49">
        <v>3.670253744120386</v>
      </c>
      <c r="Q606" s="49">
        <v>3.6111043961055884</v>
      </c>
      <c r="R606" s="49">
        <v>3.5531032652686396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3.3384342811730363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3.0883470888660813</v>
      </c>
      <c r="AB606" s="49">
        <v>3.042155955748441</v>
      </c>
      <c r="AC606" s="49">
        <v>2.9974515142939357</v>
      </c>
      <c r="AD606" s="49">
        <v>2.9541140165084689</v>
      </c>
      <c r="AE606" s="49">
        <v>2.9120386633159021</v>
      </c>
      <c r="AF606" s="50">
        <v>2.8711331888712124</v>
      </c>
    </row>
    <row r="607" spans="1:32" hidden="1">
      <c r="A607" s="49" t="s">
        <v>941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4.7501502003435485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4.0512214927922665</v>
      </c>
      <c r="X607" s="49">
        <v>3.9965594341521524</v>
      </c>
      <c r="Y607" s="49">
        <v>3.943147153826978</v>
      </c>
      <c r="Z607" s="49">
        <v>3.8963193244880197</v>
      </c>
      <c r="AA607" s="49">
        <v>3.8021757987564024</v>
      </c>
      <c r="AB607" s="49">
        <v>3.7457190419594522</v>
      </c>
      <c r="AC607" s="49">
        <v>3.6911070295443777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942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7.4444307405285794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5.9793419555361265</v>
      </c>
      <c r="X608" s="49">
        <v>5.8700673650435524</v>
      </c>
      <c r="Y608" s="49">
        <v>5.7673480574130735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943</v>
      </c>
      <c r="B609" s="49">
        <v>11.536433978902149</v>
      </c>
      <c r="C609" s="49">
        <v>11.169452883188036</v>
      </c>
      <c r="D609" s="49">
        <v>10.852780727836642</v>
      </c>
      <c r="E609" s="49">
        <v>10.572078216692647</v>
      </c>
      <c r="F609" s="49">
        <v>10.318305277904994</v>
      </c>
      <c r="G609" s="49">
        <v>10.085409013123298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944</v>
      </c>
      <c r="B610" s="49">
        <v>3.7737952736334854</v>
      </c>
      <c r="C610" s="49">
        <v>3.6088158341739796</v>
      </c>
      <c r="D610" s="49">
        <v>3.461259524613018</v>
      </c>
      <c r="E610" s="49">
        <v>3.3262463901470571</v>
      </c>
      <c r="F610" s="49">
        <v>3.2006675488946925</v>
      </c>
      <c r="G610" s="49">
        <v>3.0824294991570755</v>
      </c>
      <c r="H610" s="49">
        <v>2.970060244980044</v>
      </c>
      <c r="I610" s="49">
        <v>2.8624882822720967</v>
      </c>
      <c r="J610" s="49">
        <v>2.7589111231428043</v>
      </c>
      <c r="K610" s="49">
        <v>2.658713282929754</v>
      </c>
      <c r="L610" s="49">
        <v>2.5614130668116406</v>
      </c>
      <c r="M610" s="49">
        <v>2.4993881136534375</v>
      </c>
      <c r="N610" s="49">
        <v>2.4413831259319445</v>
      </c>
      <c r="O610" s="49">
        <v>2.3861312230799161</v>
      </c>
      <c r="P610" s="49">
        <v>2.3334090627752619</v>
      </c>
      <c r="Q610" s="49">
        <v>2.2823966582183184</v>
      </c>
      <c r="R610" s="49">
        <v>2.2325913272157805</v>
      </c>
      <c r="S610" s="49">
        <v>2.1850485964244806</v>
      </c>
      <c r="T610" s="49">
        <v>2.1390069749426392</v>
      </c>
      <c r="U610" s="49">
        <v>2.0945957029223869</v>
      </c>
      <c r="V610" s="49">
        <v>2.0511917124307484</v>
      </c>
      <c r="W610" s="49">
        <v>2.0074508465085508</v>
      </c>
      <c r="X610" s="49">
        <v>1.9643279204924637</v>
      </c>
      <c r="Y610" s="49">
        <v>1.922770374227962</v>
      </c>
      <c r="Z610" s="49">
        <v>1.8862945008764347</v>
      </c>
      <c r="AA610" s="49">
        <v>1.8284655589653054</v>
      </c>
      <c r="AB610" s="49">
        <v>1.7883571869387125</v>
      </c>
      <c r="AC610" s="49">
        <v>1.7496827951559988</v>
      </c>
      <c r="AD610" s="49">
        <v>1.7123004938562219</v>
      </c>
      <c r="AE610" s="49">
        <v>1.6760902222011362</v>
      </c>
      <c r="AF610" s="50">
        <v>1.6409494823806574</v>
      </c>
    </row>
    <row r="611" spans="1:32" hidden="1">
      <c r="A611" s="49" t="s">
        <v>945</v>
      </c>
      <c r="B611" s="49">
        <v>3.9497268972327806</v>
      </c>
      <c r="C611" s="49">
        <v>3.7766003319398269</v>
      </c>
      <c r="D611" s="49">
        <v>3.6219860840212679</v>
      </c>
      <c r="E611" s="49">
        <v>3.4806944727791915</v>
      </c>
      <c r="F611" s="49">
        <v>3.349419262174274</v>
      </c>
      <c r="G611" s="49">
        <v>3.2259340345349727</v>
      </c>
      <c r="H611" s="49">
        <v>3.1086733283801524</v>
      </c>
      <c r="I611" s="49">
        <v>2.9964976008271837</v>
      </c>
      <c r="J611" s="49">
        <v>2.8885534081581863</v>
      </c>
      <c r="K611" s="49">
        <v>2.7841861872213958</v>
      </c>
      <c r="L611" s="49">
        <v>2.6828836638532021</v>
      </c>
      <c r="M611" s="49">
        <v>2.6177249246908927</v>
      </c>
      <c r="N611" s="49">
        <v>2.5568285347764146</v>
      </c>
      <c r="O611" s="49">
        <v>2.4988489713328343</v>
      </c>
      <c r="P611" s="49">
        <v>2.4435492321510202</v>
      </c>
      <c r="Q611" s="49">
        <v>2.3900584106266427</v>
      </c>
      <c r="R611" s="49">
        <v>2.3378426367810254</v>
      </c>
      <c r="S611" s="49">
        <v>2.2880235220399827</v>
      </c>
      <c r="T611" s="49">
        <v>2.2397922288470191</v>
      </c>
      <c r="U611" s="49">
        <v>2.1932862519781393</v>
      </c>
      <c r="V611" s="49">
        <v>2.1478437491373596</v>
      </c>
      <c r="W611" s="49">
        <v>2.1020341497336701</v>
      </c>
      <c r="X611" s="49">
        <v>2.0568747249383654</v>
      </c>
      <c r="Y611" s="49">
        <v>2.0133718961169196</v>
      </c>
      <c r="Z611" s="49">
        <v>1.9752601218001993</v>
      </c>
      <c r="AA611" s="49">
        <v>1.9144639148847031</v>
      </c>
      <c r="AB611" s="49">
        <v>1.8724828981258756</v>
      </c>
      <c r="AC611" s="49">
        <v>1.8320185410327889</v>
      </c>
      <c r="AD611" s="49">
        <v>1.7929199585814057</v>
      </c>
      <c r="AE611" s="49">
        <v>1.7550594935669563</v>
      </c>
      <c r="AF611" s="50">
        <v>1.7183281773029533</v>
      </c>
    </row>
    <row r="612" spans="1:32" hidden="1">
      <c r="A612" s="49" t="s">
        <v>946</v>
      </c>
      <c r="B612" s="49">
        <v>4.1142196864912224</v>
      </c>
      <c r="C612" s="49">
        <v>3.9335236982971638</v>
      </c>
      <c r="D612" s="49">
        <v>3.7723465702990477</v>
      </c>
      <c r="E612" s="49">
        <v>3.6252119416494257</v>
      </c>
      <c r="F612" s="49">
        <v>3.4886309104129891</v>
      </c>
      <c r="G612" s="49">
        <v>3.36025403748096</v>
      </c>
      <c r="H612" s="49">
        <v>3.2384293547943206</v>
      </c>
      <c r="I612" s="49">
        <v>3.1219543470732187</v>
      </c>
      <c r="J612" s="49">
        <v>3.0099284093080367</v>
      </c>
      <c r="K612" s="49">
        <v>2.9016608098579768</v>
      </c>
      <c r="L612" s="49">
        <v>2.7966109720832302</v>
      </c>
      <c r="M612" s="49">
        <v>2.7285177299373045</v>
      </c>
      <c r="N612" s="49">
        <v>2.6649098229397925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2.2382559403433278</v>
      </c>
      <c r="W612" s="49">
        <v>2.1905101906442384</v>
      </c>
      <c r="X612" s="49">
        <v>2.1434447820505085</v>
      </c>
      <c r="Y612" s="49">
        <v>2.0981225443838878</v>
      </c>
      <c r="Z612" s="49">
        <v>2.058487521487903</v>
      </c>
      <c r="AA612" s="49">
        <v>1.9948907702735026</v>
      </c>
      <c r="AB612" s="49">
        <v>1.9511573311040535</v>
      </c>
      <c r="AC612" s="49">
        <v>1.9090203884621308</v>
      </c>
      <c r="AD612" s="49">
        <v>1.8683209667293679</v>
      </c>
      <c r="AE612" s="49">
        <v>1.828924570395507</v>
      </c>
      <c r="AF612" s="50">
        <v>1.7907163995181872</v>
      </c>
    </row>
    <row r="613" spans="1:32" hidden="1">
      <c r="A613" s="49" t="s">
        <v>947</v>
      </c>
      <c r="B613" s="49">
        <v>4.706095889031042</v>
      </c>
      <c r="C613" s="49">
        <v>4.4978662554094955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3.5731000963300614</v>
      </c>
      <c r="J613" s="49">
        <v>3.4466037338461462</v>
      </c>
      <c r="K613" s="49">
        <v>3.3245677320962717</v>
      </c>
      <c r="L613" s="49">
        <v>3.2063476766981553</v>
      </c>
      <c r="M613" s="49">
        <v>3.1275780502479655</v>
      </c>
      <c r="N613" s="49">
        <v>3.0541385803752563</v>
      </c>
      <c r="O613" s="49">
        <v>2.9843368036490894</v>
      </c>
      <c r="P613" s="49">
        <v>2.9178755040939857</v>
      </c>
      <c r="Q613" s="49">
        <v>2.8536591281337289</v>
      </c>
      <c r="R613" s="49">
        <v>2.7910162172690454</v>
      </c>
      <c r="S613" s="49">
        <v>2.7313600605065549</v>
      </c>
      <c r="T613" s="49">
        <v>2.6736729209719083</v>
      </c>
      <c r="U613" s="49">
        <v>2.618128762911212</v>
      </c>
      <c r="V613" s="49">
        <v>2.5638946570836225</v>
      </c>
      <c r="W613" s="49">
        <v>2.5091745523476034</v>
      </c>
      <c r="X613" s="49">
        <v>2.4552444524996755</v>
      </c>
      <c r="Y613" s="49">
        <v>2.4033730262054878</v>
      </c>
      <c r="Z613" s="49">
        <v>2.3582672973454328</v>
      </c>
      <c r="AA613" s="49">
        <v>2.2845453403240947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2.0949727292542373</v>
      </c>
      <c r="AF613" s="50">
        <v>2.0514483637321272</v>
      </c>
    </row>
    <row r="614" spans="1:32" hidden="1">
      <c r="A614" s="49" t="s">
        <v>948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6.2336270820638235</v>
      </c>
      <c r="G614" s="49">
        <v>5.9541532517733646</v>
      </c>
      <c r="H614" s="49">
        <v>5.6772303174801095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3.8618115258047183</v>
      </c>
      <c r="U614" s="49">
        <v>3.7790661902619469</v>
      </c>
      <c r="V614" s="49">
        <v>3.6959695224607034</v>
      </c>
      <c r="W614" s="49">
        <v>3.6198206516480997</v>
      </c>
      <c r="X614" s="49">
        <v>3.5447123241664786</v>
      </c>
      <c r="Y614" s="49">
        <v>3.4698902510796956</v>
      </c>
      <c r="Z614" s="49">
        <v>3.3992498653075565</v>
      </c>
      <c r="AA614" s="49">
        <v>3.2933997170321265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949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5.1931768024404015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4.7824533420310935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3.8273157228944106</v>
      </c>
      <c r="AD615" s="49">
        <v>3.7357392697975529</v>
      </c>
      <c r="AE615" s="49">
        <v>3.6448051699696067</v>
      </c>
      <c r="AF615" s="50">
        <v>3.5544047203850915</v>
      </c>
    </row>
    <row r="616" spans="1:32" hidden="1">
      <c r="A616" s="49" t="s">
        <v>950</v>
      </c>
      <c r="B616" s="49">
        <v>12.975894787409921</v>
      </c>
      <c r="C616" s="49">
        <v>12.420271041087457</v>
      </c>
      <c r="D616" s="49">
        <v>11.901144549743588</v>
      </c>
      <c r="E616" s="49">
        <v>11.406738317959718</v>
      </c>
      <c r="F616" s="49">
        <v>10.929520015476193</v>
      </c>
      <c r="G616" s="49">
        <v>10.46434937274983</v>
      </c>
      <c r="H616" s="49">
        <v>10.007532032856371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7.1129701122400935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951</v>
      </c>
      <c r="B617" s="49">
        <v>14.654107273614894</v>
      </c>
      <c r="C617" s="49">
        <v>14.040864996100362</v>
      </c>
      <c r="D617" s="49">
        <v>13.473629945513913</v>
      </c>
      <c r="E617" s="49">
        <v>12.938264910006716</v>
      </c>
      <c r="F617" s="49">
        <v>12.42577712968491</v>
      </c>
      <c r="G617" s="49">
        <v>11.930075131554869</v>
      </c>
      <c r="H617" s="49">
        <v>11.446823771501492</v>
      </c>
      <c r="I617" s="49">
        <v>10.972810599664284</v>
      </c>
      <c r="J617" s="49">
        <v>10.505572324467011</v>
      </c>
      <c r="K617" s="49">
        <v>10.043163102046195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7.1903154721134666</v>
      </c>
      <c r="Z617" s="49">
        <v>7.0417716527838161</v>
      </c>
      <c r="AA617" s="49">
        <v>6.8464651707058515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952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3.9154371998607234</v>
      </c>
      <c r="N618" s="49">
        <v>3.8009830865326077</v>
      </c>
      <c r="O618" s="49">
        <v>3.6890121368728273</v>
      </c>
      <c r="P618" s="49">
        <v>3.5793114976996163</v>
      </c>
      <c r="Q618" s="49">
        <v>3.4710820870428085</v>
      </c>
      <c r="R618" s="49">
        <v>3.3638358841770448</v>
      </c>
      <c r="S618" s="49">
        <v>3.2586137605449634</v>
      </c>
      <c r="T618" s="49">
        <v>3.154672873538594</v>
      </c>
      <c r="U618" s="49">
        <v>3.0521441956557185</v>
      </c>
      <c r="V618" s="49">
        <v>2.9504204121821918</v>
      </c>
      <c r="W618" s="49">
        <v>2.8494262086497484</v>
      </c>
      <c r="X618" s="49">
        <v>2.7486201057809123</v>
      </c>
      <c r="Y618" s="49">
        <v>2.6489238728056064</v>
      </c>
      <c r="Z618" s="49">
        <v>2.5537388365688716</v>
      </c>
      <c r="AA618" s="49">
        <v>2.4374712339319862</v>
      </c>
      <c r="AB618" s="49">
        <v>2.3379722212114746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1.9483082585826779</v>
      </c>
    </row>
    <row r="619" spans="1:32" hidden="1">
      <c r="A619" s="49" t="s">
        <v>953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3.9530355542824998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3.3907658887690335</v>
      </c>
      <c r="T619" s="49">
        <v>3.2830969354984618</v>
      </c>
      <c r="U619" s="49">
        <v>3.1769196900504983</v>
      </c>
      <c r="V619" s="49">
        <v>3.071590309391393</v>
      </c>
      <c r="W619" s="49">
        <v>2.9669968360586276</v>
      </c>
      <c r="X619" s="49">
        <v>2.8625789655387597</v>
      </c>
      <c r="Y619" s="49">
        <v>2.7593136952385477</v>
      </c>
      <c r="Z619" s="49">
        <v>2.6608057855187788</v>
      </c>
      <c r="AA619" s="49">
        <v>2.5399243019101689</v>
      </c>
      <c r="AB619" s="49">
        <v>2.4367943285253735</v>
      </c>
      <c r="AC619" s="49">
        <v>2.3346630831689232</v>
      </c>
      <c r="AD619" s="49">
        <v>2.2333754923255427</v>
      </c>
      <c r="AE619" s="49">
        <v>2.132799821293053</v>
      </c>
      <c r="AF619" s="50">
        <v>2.0328230889258982</v>
      </c>
    </row>
    <row r="620" spans="1:32" hidden="1">
      <c r="A620" s="49" t="s">
        <v>954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5.9830142321375135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3.9746347284443306</v>
      </c>
      <c r="P620" s="49">
        <v>3.8571489317503698</v>
      </c>
      <c r="Q620" s="49">
        <v>3.7412682522153435</v>
      </c>
      <c r="R620" s="49">
        <v>3.6264449871198021</v>
      </c>
      <c r="S620" s="49">
        <v>3.5138413089503784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3.0760314078697304</v>
      </c>
      <c r="X620" s="49">
        <v>2.9681524113336728</v>
      </c>
      <c r="Y620" s="49">
        <v>2.8614952725031544</v>
      </c>
      <c r="Z620" s="49">
        <v>2.759854873690526</v>
      </c>
      <c r="AA620" s="49">
        <v>2.6346742595809127</v>
      </c>
      <c r="AB620" s="49">
        <v>2.5281867462029513</v>
      </c>
      <c r="AC620" s="49">
        <v>2.4227616725191368</v>
      </c>
      <c r="AD620" s="49">
        <v>2.3182367167276388</v>
      </c>
      <c r="AE620" s="49">
        <v>2.2144740393794864</v>
      </c>
      <c r="AF620" s="50">
        <v>2.1113554741112117</v>
      </c>
    </row>
    <row r="621" spans="1:32" hidden="1">
      <c r="A621" s="49" t="s">
        <v>955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5.7656673843173625</v>
      </c>
      <c r="K621" s="49">
        <v>5.3176185504439175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3.9468800087001332</v>
      </c>
      <c r="T621" s="49">
        <v>3.8232791774117141</v>
      </c>
      <c r="U621" s="49">
        <v>3.7014577383751592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2.7351159119344786</v>
      </c>
      <c r="AD621" s="49">
        <v>2.619555087129851</v>
      </c>
      <c r="AE621" s="49">
        <v>2.5049620506429084</v>
      </c>
      <c r="AF621" s="50">
        <v>2.3912006329300377</v>
      </c>
    </row>
    <row r="622" spans="1:32" hidden="1">
      <c r="A622" s="49" t="s">
        <v>956</v>
      </c>
      <c r="B622" s="49">
        <v>4.0030684965341008</v>
      </c>
      <c r="C622" s="49">
        <v>3.8928954714312418</v>
      </c>
      <c r="D622" s="49">
        <v>3.7916236945589405</v>
      </c>
      <c r="E622" s="49">
        <v>3.6973067311229011</v>
      </c>
      <c r="F622" s="49">
        <v>3.6085561131860096</v>
      </c>
      <c r="G622" s="49">
        <v>3.5243477858412984</v>
      </c>
      <c r="H622" s="49">
        <v>3.44390544801669</v>
      </c>
      <c r="I622" s="49">
        <v>3.366626917060854</v>
      </c>
      <c r="J622" s="49">
        <v>3.292035833999488</v>
      </c>
      <c r="K622" s="49">
        <v>3.2197489471965115</v>
      </c>
      <c r="L622" s="49">
        <v>3.1494533269135618</v>
      </c>
      <c r="M622" s="49">
        <v>3.0838909666245193</v>
      </c>
      <c r="N622" s="49">
        <v>3.0310113314827869</v>
      </c>
      <c r="O622" s="49">
        <v>2.9797887232375393</v>
      </c>
      <c r="P622" s="49">
        <v>2.9303040058270815</v>
      </c>
      <c r="Q622" s="49">
        <v>2.8829450128306444</v>
      </c>
      <c r="R622" s="49">
        <v>2.8364986026918997</v>
      </c>
      <c r="S622" s="49">
        <v>2.7911541035901553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2.6270154894485764</v>
      </c>
      <c r="X622" s="49">
        <v>2.5910311582695984</v>
      </c>
      <c r="Y622" s="49">
        <v>2.5558453050241066</v>
      </c>
      <c r="Z622" s="49">
        <v>2.5248233174669874</v>
      </c>
      <c r="AA622" s="49">
        <v>2.463961164404568</v>
      </c>
      <c r="AB622" s="49">
        <v>2.4268859618591456</v>
      </c>
      <c r="AC622" s="49">
        <v>2.3909841343712044</v>
      </c>
      <c r="AD622" s="49">
        <v>2.3561610102510655</v>
      </c>
      <c r="AE622" s="49">
        <v>2.3223337303863163</v>
      </c>
      <c r="AF622" s="50">
        <v>2.2894293396487337</v>
      </c>
    </row>
    <row r="623" spans="1:32" hidden="1">
      <c r="A623" s="49" t="s">
        <v>957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4.7413678867923625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3.9970450000702757</v>
      </c>
      <c r="O623" s="49">
        <v>3.9297253967407109</v>
      </c>
      <c r="P623" s="49">
        <v>3.8647267152242977</v>
      </c>
      <c r="Q623" s="49">
        <v>3.802570908360873</v>
      </c>
      <c r="R623" s="49">
        <v>3.7416236395888167</v>
      </c>
      <c r="S623" s="49">
        <v>3.6821398682473063</v>
      </c>
      <c r="T623" s="49">
        <v>3.6269434040046495</v>
      </c>
      <c r="U623" s="49">
        <v>3.5714986783716034</v>
      </c>
      <c r="V623" s="49">
        <v>3.5161286430200533</v>
      </c>
      <c r="W623" s="49">
        <v>3.4672214254958567</v>
      </c>
      <c r="X623" s="49">
        <v>3.4202490847632472</v>
      </c>
      <c r="Y623" s="49">
        <v>3.3743325801642285</v>
      </c>
      <c r="Z623" s="49">
        <v>3.3339999225626569</v>
      </c>
      <c r="AA623" s="49">
        <v>3.2535031626059352</v>
      </c>
      <c r="AB623" s="49">
        <v>3.2049932433628117</v>
      </c>
      <c r="AC623" s="49">
        <v>3.1580445990614967</v>
      </c>
      <c r="AD623" s="49">
        <v>3.1125297845428346</v>
      </c>
      <c r="AE623" s="49">
        <v>3.0683372746752364</v>
      </c>
      <c r="AF623" s="50">
        <v>3.0253688916593648</v>
      </c>
    </row>
    <row r="624" spans="1:32" hidden="1">
      <c r="A624" s="49" t="s">
        <v>958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4.0026830104536675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3.7053025064636302</v>
      </c>
      <c r="T624" s="49">
        <v>3.6415512032604052</v>
      </c>
      <c r="U624" s="49">
        <v>3.5817522909910662</v>
      </c>
      <c r="V624" s="49">
        <v>3.5232737197797332</v>
      </c>
      <c r="W624" s="49">
        <v>3.4574662121413344</v>
      </c>
      <c r="X624" s="49">
        <v>3.3944711277166557</v>
      </c>
      <c r="Y624" s="49">
        <v>3.3353205017739889</v>
      </c>
      <c r="Z624" s="49">
        <v>3.2820543194756171</v>
      </c>
      <c r="AA624" s="49">
        <v>3.2054214360249698</v>
      </c>
      <c r="AB624" s="49">
        <v>3.1516223381205002</v>
      </c>
      <c r="AC624" s="49">
        <v>3.1005292454339584</v>
      </c>
      <c r="AD624" s="49">
        <v>3.051816201914761</v>
      </c>
      <c r="AE624" s="49">
        <v>3.0052150534360575</v>
      </c>
      <c r="AF624" s="50">
        <v>2.9605025300063272</v>
      </c>
    </row>
    <row r="625" spans="1:32" hidden="1">
      <c r="A625" s="49" t="s">
        <v>959</v>
      </c>
      <c r="B625" s="49">
        <v>6.5528124730255097</v>
      </c>
      <c r="C625" s="49">
        <v>6.3447194275995304</v>
      </c>
      <c r="D625" s="49">
        <v>6.1656279601979085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4.9363801516490255</v>
      </c>
      <c r="O625" s="49">
        <v>4.8276849987469301</v>
      </c>
      <c r="P625" s="49">
        <v>4.7280019311756156</v>
      </c>
      <c r="Q625" s="49">
        <v>4.6357695072379475</v>
      </c>
      <c r="R625" s="49">
        <v>4.5504791217879665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3.9632972796154515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3.6878838155672335</v>
      </c>
      <c r="AE625" s="49">
        <v>3.6327031091127848</v>
      </c>
      <c r="AF625" s="50">
        <v>3.579864537605316</v>
      </c>
    </row>
    <row r="626" spans="1:32" hidden="1">
      <c r="A626" s="49" t="s">
        <v>960</v>
      </c>
      <c r="B626" s="49">
        <v>6.3294393771777298</v>
      </c>
      <c r="C626" s="49">
        <v>6.0491141807645015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4.9833978007814625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3.9251058955952955</v>
      </c>
      <c r="Q626" s="49">
        <v>3.8387089448180651</v>
      </c>
      <c r="R626" s="49">
        <v>3.7544276750258905</v>
      </c>
      <c r="S626" s="49">
        <v>3.6741676792414601</v>
      </c>
      <c r="T626" s="49">
        <v>3.5965588603705188</v>
      </c>
      <c r="U626" s="49">
        <v>3.5218368553301413</v>
      </c>
      <c r="V626" s="49">
        <v>3.4488796487803755</v>
      </c>
      <c r="W626" s="49">
        <v>3.3752693507150009</v>
      </c>
      <c r="X626" s="49">
        <v>3.3027226392483078</v>
      </c>
      <c r="Y626" s="49">
        <v>3.2329503779788666</v>
      </c>
      <c r="Z626" s="49">
        <v>3.172300156220861</v>
      </c>
      <c r="AA626" s="49">
        <v>3.0730583995701606</v>
      </c>
      <c r="AB626" s="49">
        <v>3.0057531223937586</v>
      </c>
      <c r="AC626" s="49">
        <v>2.940987978720468</v>
      </c>
      <c r="AD626" s="49">
        <v>2.878507540600908</v>
      </c>
      <c r="AE626" s="49">
        <v>2.8180957681813523</v>
      </c>
      <c r="AF626" s="50">
        <v>2.7595683101286665</v>
      </c>
    </row>
    <row r="627" spans="1:32" hidden="1">
      <c r="A627" s="49" t="s">
        <v>961</v>
      </c>
      <c r="B627" s="49">
        <v>5.9408492534546902</v>
      </c>
      <c r="C627" s="49">
        <v>5.6940133662651045</v>
      </c>
      <c r="D627" s="49">
        <v>5.4553703632591475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4.1079896295519776</v>
      </c>
      <c r="K627" s="49">
        <v>3.8893489918737734</v>
      </c>
      <c r="L627" s="49">
        <v>3.6709728517244109</v>
      </c>
      <c r="M627" s="49">
        <v>3.5865400945555144</v>
      </c>
      <c r="N627" s="49">
        <v>3.5132785155173285</v>
      </c>
      <c r="O627" s="49">
        <v>3.4411121770527995</v>
      </c>
      <c r="P627" s="49">
        <v>3.3701235244086369</v>
      </c>
      <c r="Q627" s="49">
        <v>3.3006773110126271</v>
      </c>
      <c r="R627" s="49">
        <v>3.2316650469698764</v>
      </c>
      <c r="S627" s="49">
        <v>3.1632661031290041</v>
      </c>
      <c r="T627" s="49">
        <v>3.0974208457186583</v>
      </c>
      <c r="U627" s="49">
        <v>3.0310286800687329</v>
      </c>
      <c r="V627" s="49">
        <v>2.9643122807178077</v>
      </c>
      <c r="W627" s="49">
        <v>2.9034845343745692</v>
      </c>
      <c r="X627" s="49">
        <v>2.8433656715662989</v>
      </c>
      <c r="Y627" s="49">
        <v>2.7833461531000334</v>
      </c>
      <c r="Z627" s="49">
        <v>2.7265308139517224</v>
      </c>
      <c r="AA627" s="49">
        <v>2.6414788106613205</v>
      </c>
      <c r="AB627" s="49">
        <v>2.5777609886362889</v>
      </c>
      <c r="AC627" s="49">
        <v>2.5144635747935653</v>
      </c>
      <c r="AD627" s="49">
        <v>2.4514907573566895</v>
      </c>
      <c r="AE627" s="49">
        <v>2.3887569309138614</v>
      </c>
      <c r="AF627" s="50">
        <v>2.3261849540982134</v>
      </c>
    </row>
    <row r="628" spans="1:32" hidden="1">
      <c r="A628" s="49" t="s">
        <v>962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4.6122012544123265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3.9205003957945586</v>
      </c>
      <c r="V628" s="49">
        <v>3.8373995821541045</v>
      </c>
      <c r="W628" s="49">
        <v>3.7625366580100517</v>
      </c>
      <c r="X628" s="49">
        <v>3.6885648577852965</v>
      </c>
      <c r="Y628" s="49">
        <v>3.6146557298313509</v>
      </c>
      <c r="Z628" s="49">
        <v>3.5449968764881925</v>
      </c>
      <c r="AA628" s="49">
        <v>3.437135596548162</v>
      </c>
      <c r="AB628" s="49">
        <v>3.3579986865596303</v>
      </c>
      <c r="AC628" s="49">
        <v>3.2793396003444557</v>
      </c>
      <c r="AD628" s="49">
        <v>3.2010225839529096</v>
      </c>
      <c r="AE628" s="49">
        <v>3.1229253388971916</v>
      </c>
      <c r="AF628" s="50">
        <v>3.0449366405524994</v>
      </c>
    </row>
    <row r="629" spans="1:32" hidden="1">
      <c r="A629" s="49" t="s">
        <v>963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4.8975039016464015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3.9549186375655134</v>
      </c>
      <c r="T629" s="49">
        <v>3.8717826806920419</v>
      </c>
      <c r="U629" s="49">
        <v>3.791756579166945</v>
      </c>
      <c r="V629" s="49">
        <v>3.7125020743359656</v>
      </c>
      <c r="W629" s="49">
        <v>3.6274523044919746</v>
      </c>
      <c r="X629" s="49">
        <v>3.5443593140960825</v>
      </c>
      <c r="Y629" s="49">
        <v>3.4641652429396239</v>
      </c>
      <c r="Z629" s="49">
        <v>3.3887264179029533</v>
      </c>
      <c r="AA629" s="49">
        <v>3.2916374144198057</v>
      </c>
      <c r="AB629" s="49">
        <v>3.2146100135186839</v>
      </c>
      <c r="AC629" s="49">
        <v>3.1394942763058626</v>
      </c>
      <c r="AD629" s="49">
        <v>3.0660036012831187</v>
      </c>
      <c r="AE629" s="49">
        <v>2.9939017719402452</v>
      </c>
      <c r="AF629" s="50">
        <v>2.9229916338829494</v>
      </c>
    </row>
    <row r="630" spans="1:32" hidden="1">
      <c r="A630" s="49" t="s">
        <v>964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5.1134565715927796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4.4131030154417346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3.6214710568994293</v>
      </c>
      <c r="AE630" s="49">
        <v>3.5447109508715147</v>
      </c>
      <c r="AF630" s="50">
        <v>3.4695886394189568</v>
      </c>
    </row>
    <row r="631" spans="1:32" hidden="1">
      <c r="A631" s="49" t="s">
        <v>965</v>
      </c>
      <c r="B631" s="49">
        <v>12.476017341982491</v>
      </c>
      <c r="C631" s="49">
        <v>11.780593964936795</v>
      </c>
      <c r="D631" s="49">
        <v>11.124625692124757</v>
      </c>
      <c r="E631" s="49">
        <v>10.495942241679067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6.0577054918608955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3.8003022946132923</v>
      </c>
      <c r="AC631" s="49">
        <v>3.648499904055833</v>
      </c>
      <c r="AD631" s="49">
        <v>3.4978544578544843</v>
      </c>
      <c r="AE631" s="49">
        <v>3.3481160555334286</v>
      </c>
      <c r="AF631" s="50">
        <v>3.1990684768930011</v>
      </c>
    </row>
    <row r="632" spans="1:32" hidden="1">
      <c r="A632" s="49" t="s">
        <v>966</v>
      </c>
      <c r="B632" s="49">
        <v>15.934852022860401</v>
      </c>
      <c r="C632" s="49">
        <v>15.430650865906577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13.959820841578557</v>
      </c>
      <c r="H632" s="49">
        <v>13.66960892618796</v>
      </c>
      <c r="I632" s="49">
        <v>13.398432073306761</v>
      </c>
      <c r="J632" s="49">
        <v>13.142974324918974</v>
      </c>
      <c r="K632" s="49">
        <v>12.900687266249458</v>
      </c>
      <c r="L632" s="49">
        <v>12.669570903316739</v>
      </c>
      <c r="M632" s="49">
        <v>12.33217691984615</v>
      </c>
      <c r="N632" s="49">
        <v>12.038292387676012</v>
      </c>
      <c r="O632" s="49">
        <v>11.772855326368147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10.899926822866806</v>
      </c>
      <c r="T632" s="49">
        <v>10.714168410420388</v>
      </c>
      <c r="U632" s="49">
        <v>10.540521071245845</v>
      </c>
      <c r="V632" s="49">
        <v>10.370846531145263</v>
      </c>
      <c r="W632" s="49">
        <v>10.178394455696948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967</v>
      </c>
      <c r="B633" s="49">
        <v>18.793699372757008</v>
      </c>
      <c r="C633" s="49">
        <v>18.041440403414569</v>
      </c>
      <c r="D633" s="49">
        <v>17.354925834838649</v>
      </c>
      <c r="E633" s="49">
        <v>16.714059018298908</v>
      </c>
      <c r="F633" s="49">
        <v>16.106058528212685</v>
      </c>
      <c r="G633" s="49">
        <v>15.522266719475605</v>
      </c>
      <c r="H633" s="49">
        <v>14.956520893722422</v>
      </c>
      <c r="I633" s="49">
        <v>14.404251908525941</v>
      </c>
      <c r="J633" s="49">
        <v>13.861952760641177</v>
      </c>
      <c r="K633" s="49">
        <v>13.326848867971755</v>
      </c>
      <c r="L633" s="49">
        <v>12.796684652731123</v>
      </c>
      <c r="M633" s="49">
        <v>12.465528277822889</v>
      </c>
      <c r="N633" s="49">
        <v>12.170981189230908</v>
      </c>
      <c r="O633" s="49">
        <v>11.89993428942061</v>
      </c>
      <c r="P633" s="49">
        <v>11.647010172848752</v>
      </c>
      <c r="Q633" s="49">
        <v>11.408914715405373</v>
      </c>
      <c r="R633" s="49">
        <v>11.184645310997951</v>
      </c>
      <c r="S633" s="49">
        <v>10.968618038548104</v>
      </c>
      <c r="T633" s="49">
        <v>10.761373954756314</v>
      </c>
      <c r="U633" s="49">
        <v>10.563740682028458</v>
      </c>
      <c r="V633" s="49">
        <v>10.36844683523821</v>
      </c>
      <c r="W633" s="49">
        <v>10.154947520026047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968</v>
      </c>
      <c r="B634" s="49">
        <v>5.9271279806206829</v>
      </c>
      <c r="C634" s="49">
        <v>5.6650712411515176</v>
      </c>
      <c r="D634" s="49">
        <v>5.4322973346339625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3.6741939968457222</v>
      </c>
      <c r="Q634" s="49">
        <v>3.593407297677051</v>
      </c>
      <c r="R634" s="49">
        <v>3.514587614553645</v>
      </c>
      <c r="S634" s="49">
        <v>3.4395005072436708</v>
      </c>
      <c r="T634" s="49">
        <v>3.3668766681911295</v>
      </c>
      <c r="U634" s="49">
        <v>3.2969344729867238</v>
      </c>
      <c r="V634" s="49">
        <v>3.2286343326714304</v>
      </c>
      <c r="W634" s="49">
        <v>3.1597337488180592</v>
      </c>
      <c r="X634" s="49">
        <v>3.091825403325303</v>
      </c>
      <c r="Y634" s="49">
        <v>3.0264944725849476</v>
      </c>
      <c r="Z634" s="49">
        <v>2.9696224911279261</v>
      </c>
      <c r="AA634" s="49">
        <v>2.8769983148447795</v>
      </c>
      <c r="AB634" s="49">
        <v>2.8139725961720012</v>
      </c>
      <c r="AC634" s="49">
        <v>2.7533068049459457</v>
      </c>
      <c r="AD634" s="49">
        <v>2.6947641750485953</v>
      </c>
      <c r="AE634" s="49">
        <v>2.6381444387430624</v>
      </c>
      <c r="AF634" s="50">
        <v>2.5832766922647226</v>
      </c>
    </row>
    <row r="635" spans="1:32" hidden="1">
      <c r="A635" s="49" t="s">
        <v>969</v>
      </c>
      <c r="B635" s="49">
        <v>11.795970098501481</v>
      </c>
      <c r="C635" s="49">
        <v>11.137034118426083</v>
      </c>
      <c r="D635" s="49">
        <v>10.514388094144604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5.2092885784961585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4.1591884345240455</v>
      </c>
      <c r="Y635" s="49">
        <v>4.0149148549387403</v>
      </c>
      <c r="Z635" s="49">
        <v>3.8784668200197183</v>
      </c>
      <c r="AA635" s="49">
        <v>3.7051214257187839</v>
      </c>
      <c r="AB635" s="49">
        <v>3.5610150901570314</v>
      </c>
      <c r="AC635" s="49">
        <v>3.4185465295664184</v>
      </c>
      <c r="AD635" s="49">
        <v>3.2774640601990277</v>
      </c>
      <c r="AE635" s="49">
        <v>3.1375539303284383</v>
      </c>
      <c r="AF635" s="50">
        <v>2.9986328612739142</v>
      </c>
    </row>
    <row r="636" spans="1:32" hidden="1">
      <c r="A636" s="49" t="s">
        <v>970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4.5486159115078575</v>
      </c>
      <c r="S636" s="49">
        <v>4.4755116771142465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4.0948667903868925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3.8287851766186973</v>
      </c>
      <c r="AD636" s="49">
        <v>3.7722951469818664</v>
      </c>
      <c r="AE636" s="49">
        <v>3.7173668851476407</v>
      </c>
      <c r="AF636" s="50">
        <v>3.6638851183348424</v>
      </c>
    </row>
    <row r="637" spans="1:32" hidden="1">
      <c r="A637" s="49" t="s">
        <v>971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5.2276975086498165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3.8829920960062707</v>
      </c>
      <c r="R637" s="49">
        <v>3.79771820863703</v>
      </c>
      <c r="S637" s="49">
        <v>3.7165272300187775</v>
      </c>
      <c r="T637" s="49">
        <v>3.6380261816540607</v>
      </c>
      <c r="U637" s="49">
        <v>3.5624526087318649</v>
      </c>
      <c r="V637" s="49">
        <v>3.4886668076670171</v>
      </c>
      <c r="W637" s="49">
        <v>3.4142047793731938</v>
      </c>
      <c r="X637" s="49">
        <v>3.3408195799167304</v>
      </c>
      <c r="Y637" s="49">
        <v>3.2702464715271327</v>
      </c>
      <c r="Z637" s="49">
        <v>3.2089234911240094</v>
      </c>
      <c r="AA637" s="49">
        <v>3.108457417726247</v>
      </c>
      <c r="AB637" s="49">
        <v>3.0403809534005037</v>
      </c>
      <c r="AC637" s="49">
        <v>2.9748790309394177</v>
      </c>
      <c r="AD637" s="49">
        <v>2.9116926089493722</v>
      </c>
      <c r="AE637" s="49">
        <v>2.8506025947397253</v>
      </c>
      <c r="AF637" s="50">
        <v>2.7914220350793566</v>
      </c>
    </row>
    <row r="638" spans="1:32" hidden="1">
      <c r="A638" s="49" t="s">
        <v>972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6.6837629987474365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5.1253347786683126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4.6996364856461925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3.8535015231870444</v>
      </c>
      <c r="AF638" s="50">
        <v>3.7496297100106997</v>
      </c>
    </row>
    <row r="639" spans="1:32" hidden="1">
      <c r="A639" s="49" t="s">
        <v>973</v>
      </c>
      <c r="B639" s="49">
        <v>12.583665132247173</v>
      </c>
      <c r="C639" s="49">
        <v>11.882285250768602</v>
      </c>
      <c r="D639" s="49">
        <v>11.220780236708784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4.3224017678494135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3.5321205347395734</v>
      </c>
      <c r="AE639" s="49">
        <v>3.381641836189782</v>
      </c>
      <c r="AF639" s="50">
        <v>3.231970427958399</v>
      </c>
    </row>
    <row r="640" spans="1:32" hidden="1">
      <c r="A640" s="49" t="s">
        <v>974</v>
      </c>
      <c r="B640" s="49">
        <v>10.770301972014691</v>
      </c>
      <c r="C640" s="49">
        <v>10.426300937681297</v>
      </c>
      <c r="D640" s="49">
        <v>10.127513765454166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6.2916426911440695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975</v>
      </c>
      <c r="B641" s="49">
        <v>14.279594288727081</v>
      </c>
      <c r="C641" s="49">
        <v>13.82603859999185</v>
      </c>
      <c r="D641" s="49">
        <v>13.435101139662347</v>
      </c>
      <c r="E641" s="49">
        <v>13.08885545330385</v>
      </c>
      <c r="F641" s="49">
        <v>12.775996949568245</v>
      </c>
      <c r="G641" s="49">
        <v>12.488954019066451</v>
      </c>
      <c r="H641" s="49">
        <v>12.222415335403774</v>
      </c>
      <c r="I641" s="49">
        <v>11.972515959322589</v>
      </c>
      <c r="J641" s="49">
        <v>11.73635828466062</v>
      </c>
      <c r="K641" s="49">
        <v>11.511715424650959</v>
      </c>
      <c r="L641" s="49">
        <v>11.296839748821581</v>
      </c>
      <c r="M641" s="49">
        <v>10.997822375647059</v>
      </c>
      <c r="N641" s="49">
        <v>10.736822250980197</v>
      </c>
      <c r="O641" s="49">
        <v>10.500694095153689</v>
      </c>
      <c r="P641" s="49">
        <v>10.283988351959069</v>
      </c>
      <c r="Q641" s="49">
        <v>10.083343281265195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976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3.7175690740158114</v>
      </c>
      <c r="F642" s="49">
        <v>3.5772319651105962</v>
      </c>
      <c r="G642" s="49">
        <v>3.4451303845135781</v>
      </c>
      <c r="H642" s="49">
        <v>3.3196156823208547</v>
      </c>
      <c r="I642" s="49">
        <v>3.1994877978509013</v>
      </c>
      <c r="J642" s="49">
        <v>3.0838479871992135</v>
      </c>
      <c r="K642" s="49">
        <v>2.9720069581324795</v>
      </c>
      <c r="L642" s="49">
        <v>2.8634252653424532</v>
      </c>
      <c r="M642" s="49">
        <v>2.7940308862341325</v>
      </c>
      <c r="N642" s="49">
        <v>2.7291455413991246</v>
      </c>
      <c r="O642" s="49">
        <v>2.6673475311681267</v>
      </c>
      <c r="P642" s="49">
        <v>2.6083863940659917</v>
      </c>
      <c r="Q642" s="49">
        <v>2.5513418767462333</v>
      </c>
      <c r="R642" s="49">
        <v>2.4956498261139428</v>
      </c>
      <c r="S642" s="49">
        <v>2.4424952921110155</v>
      </c>
      <c r="T642" s="49">
        <v>2.3910235913604208</v>
      </c>
      <c r="U642" s="49">
        <v>2.3413799474362715</v>
      </c>
      <c r="V642" s="49">
        <v>2.2928649808664527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2.1085639294936787</v>
      </c>
      <c r="AA642" s="49">
        <v>2.0438505529619437</v>
      </c>
      <c r="AB642" s="49">
        <v>1.9990223234950464</v>
      </c>
      <c r="AC642" s="49">
        <v>1.9558010830124317</v>
      </c>
      <c r="AD642" s="49">
        <v>1.9140273335196269</v>
      </c>
      <c r="AE642" s="49">
        <v>1.8735661223236444</v>
      </c>
      <c r="AF642" s="50">
        <v>1.8343022454714144</v>
      </c>
    </row>
    <row r="643" spans="1:32" hidden="1">
      <c r="A643" s="49" t="s">
        <v>977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3.9870992844669235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3.3101459280278793</v>
      </c>
      <c r="K643" s="49">
        <v>3.1909795031102259</v>
      </c>
      <c r="L643" s="49">
        <v>3.0753404641073834</v>
      </c>
      <c r="M643" s="49">
        <v>3.0005014213156977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2.6793069293792757</v>
      </c>
      <c r="S643" s="49">
        <v>2.6221746684349752</v>
      </c>
      <c r="T643" s="49">
        <v>2.5668751698233616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2.3073785773299003</v>
      </c>
      <c r="Z643" s="49">
        <v>2.2637774055833324</v>
      </c>
      <c r="AA643" s="49">
        <v>2.1938766604085425</v>
      </c>
      <c r="AB643" s="49">
        <v>2.1457788994164853</v>
      </c>
      <c r="AC643" s="49">
        <v>2.0994343667247484</v>
      </c>
      <c r="AD643" s="49">
        <v>2.0546685571390118</v>
      </c>
      <c r="AE643" s="49">
        <v>2.0113338351871959</v>
      </c>
      <c r="AF643" s="50">
        <v>1.9693041835799612</v>
      </c>
    </row>
    <row r="644" spans="1:32" hidden="1">
      <c r="A644" s="49" t="s">
        <v>978</v>
      </c>
      <c r="B644" s="49">
        <v>14.031085301169119</v>
      </c>
      <c r="C644" s="49">
        <v>13.45182336747607</v>
      </c>
      <c r="D644" s="49">
        <v>12.915100272724498</v>
      </c>
      <c r="E644" s="49">
        <v>12.406904854471048</v>
      </c>
      <c r="F644" s="49">
        <v>11.918237618908114</v>
      </c>
      <c r="G644" s="49">
        <v>11.442918084761608</v>
      </c>
      <c r="H644" s="49">
        <v>10.97646438622902</v>
      </c>
      <c r="I644" s="49">
        <v>10.515472124845855</v>
      </c>
      <c r="J644" s="49">
        <v>10.057247118403573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7.9384069277153095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5.7542421265990065</v>
      </c>
    </row>
    <row r="645" spans="1:32" hidden="1">
      <c r="A645" s="49" t="s">
        <v>979</v>
      </c>
      <c r="B645" s="49">
        <v>17.491580515732068</v>
      </c>
      <c r="C645" s="49">
        <v>16.788454154930559</v>
      </c>
      <c r="D645" s="49">
        <v>16.143020944441567</v>
      </c>
      <c r="E645" s="49">
        <v>15.536666945065424</v>
      </c>
      <c r="F645" s="49">
        <v>14.957458794025854</v>
      </c>
      <c r="G645" s="49">
        <v>14.397220985539146</v>
      </c>
      <c r="H645" s="49">
        <v>13.850042716709011</v>
      </c>
      <c r="I645" s="49">
        <v>13.311450247281279</v>
      </c>
      <c r="J645" s="49">
        <v>12.777917659525688</v>
      </c>
      <c r="K645" s="49">
        <v>12.246561980960632</v>
      </c>
      <c r="L645" s="49">
        <v>11.714944458782927</v>
      </c>
      <c r="M645" s="49">
        <v>11.409334506657613</v>
      </c>
      <c r="N645" s="49">
        <v>11.135962892044503</v>
      </c>
      <c r="O645" s="49">
        <v>10.883277678278628</v>
      </c>
      <c r="P645" s="49">
        <v>10.646535788936433</v>
      </c>
      <c r="Q645" s="49">
        <v>10.422829759648263</v>
      </c>
      <c r="R645" s="49">
        <v>10.211268609571047</v>
      </c>
      <c r="S645" s="49">
        <v>10.006936782379388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980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3.9665436866288513</v>
      </c>
      <c r="Q646" s="49">
        <v>3.8469564703503307</v>
      </c>
      <c r="R646" s="49">
        <v>3.7285256097940973</v>
      </c>
      <c r="S646" s="49">
        <v>3.6124360318405175</v>
      </c>
      <c r="T646" s="49">
        <v>3.4978517956437152</v>
      </c>
      <c r="U646" s="49">
        <v>3.3849270566015708</v>
      </c>
      <c r="V646" s="49">
        <v>3.2729753046763506</v>
      </c>
      <c r="W646" s="49">
        <v>3.1615590092563908</v>
      </c>
      <c r="X646" s="49">
        <v>3.0504171768477351</v>
      </c>
      <c r="Y646" s="49">
        <v>2.9406056715167468</v>
      </c>
      <c r="Z646" s="49">
        <v>2.8360238894568317</v>
      </c>
      <c r="AA646" s="49">
        <v>2.7073556582031948</v>
      </c>
      <c r="AB646" s="49">
        <v>2.5979530025820856</v>
      </c>
      <c r="AC646" s="49">
        <v>2.4897311649308627</v>
      </c>
      <c r="AD646" s="49">
        <v>2.3825285730942829</v>
      </c>
      <c r="AE646" s="49">
        <v>2.2762083562493043</v>
      </c>
      <c r="AF646" s="50">
        <v>2.1706534984703705</v>
      </c>
    </row>
    <row r="647" spans="1:32" hidden="1">
      <c r="A647" s="49" t="s">
        <v>981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6.5385919282208596</v>
      </c>
      <c r="I647" s="49">
        <v>6.0856129330223219</v>
      </c>
      <c r="J647" s="49">
        <v>5.6376398830509373</v>
      </c>
      <c r="K647" s="49">
        <v>5.1936492789202715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3.9691810500692846</v>
      </c>
      <c r="S647" s="49">
        <v>3.8465487201323096</v>
      </c>
      <c r="T647" s="49">
        <v>3.725513900393425</v>
      </c>
      <c r="U647" s="49">
        <v>3.6062434613013599</v>
      </c>
      <c r="V647" s="49">
        <v>3.4879765283819317</v>
      </c>
      <c r="W647" s="49">
        <v>3.3708007267587403</v>
      </c>
      <c r="X647" s="49">
        <v>3.2537767807682956</v>
      </c>
      <c r="Y647" s="49">
        <v>3.1380604268827366</v>
      </c>
      <c r="Z647" s="49">
        <v>3.0279167793805124</v>
      </c>
      <c r="AA647" s="49">
        <v>2.8912337126996914</v>
      </c>
      <c r="AB647" s="49">
        <v>2.7755025777595579</v>
      </c>
      <c r="AC647" s="49">
        <v>2.6608912388556263</v>
      </c>
      <c r="AD647" s="49">
        <v>2.5472142534339275</v>
      </c>
      <c r="AE647" s="49">
        <v>2.4343138423275956</v>
      </c>
      <c r="AF647" s="50">
        <v>2.3220544461366095</v>
      </c>
    </row>
    <row r="648" spans="1:32" hidden="1">
      <c r="A648" s="49" t="s">
        <v>982</v>
      </c>
      <c r="B648" s="49">
        <v>11.97085764639918</v>
      </c>
      <c r="C648" s="49">
        <v>11.591475348691258</v>
      </c>
      <c r="D648" s="49">
        <v>11.265301948312326</v>
      </c>
      <c r="E648" s="49">
        <v>10.977105615867126</v>
      </c>
      <c r="F648" s="49">
        <v>10.717281272623355</v>
      </c>
      <c r="G648" s="49">
        <v>10.479395793103059</v>
      </c>
      <c r="H648" s="49">
        <v>10.258936608128359</v>
      </c>
      <c r="I648" s="49">
        <v>10.052620120486734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7.9010569606261365</v>
      </c>
      <c r="V648" s="49">
        <v>7.7735050034886184</v>
      </c>
      <c r="W648" s="49">
        <v>7.6290595798904075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6.9591334509587774</v>
      </c>
      <c r="AC648" s="49">
        <v>6.8480955146208027</v>
      </c>
      <c r="AD648" s="49">
        <v>6.7424624808303015</v>
      </c>
      <c r="AE648" s="49">
        <v>6.6416196149025426</v>
      </c>
      <c r="AF648" s="50">
        <v>6.5450551973229558</v>
      </c>
    </row>
    <row r="649" spans="1:32" hidden="1">
      <c r="A649" s="49" t="s">
        <v>983</v>
      </c>
      <c r="B649" s="49">
        <v>12.933948706464959</v>
      </c>
      <c r="C649" s="49">
        <v>12.525339105665099</v>
      </c>
      <c r="D649" s="49">
        <v>12.175857523183627</v>
      </c>
      <c r="E649" s="49">
        <v>11.868621617410057</v>
      </c>
      <c r="F649" s="49">
        <v>11.59298780685957</v>
      </c>
      <c r="G649" s="49">
        <v>11.341829284775466</v>
      </c>
      <c r="H649" s="49">
        <v>11.110148485856286</v>
      </c>
      <c r="I649" s="49">
        <v>10.894310304700014</v>
      </c>
      <c r="J649" s="49">
        <v>10.691590800705709</v>
      </c>
      <c r="K649" s="49">
        <v>10.499897789142988</v>
      </c>
      <c r="L649" s="49">
        <v>10.317590495131306</v>
      </c>
      <c r="M649" s="49">
        <v>10.041638153181642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984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3.2729563588650623</v>
      </c>
      <c r="L650" s="49">
        <v>3.1551181337311993</v>
      </c>
      <c r="M650" s="49">
        <v>3.078079642427435</v>
      </c>
      <c r="N650" s="49">
        <v>3.0061495979987272</v>
      </c>
      <c r="O650" s="49">
        <v>2.937711221796282</v>
      </c>
      <c r="P650" s="49">
        <v>2.8724830930554397</v>
      </c>
      <c r="Q650" s="49">
        <v>2.8094172420934664</v>
      </c>
      <c r="R650" s="49">
        <v>2.7478709822566807</v>
      </c>
      <c r="S650" s="49">
        <v>2.6892026718522275</v>
      </c>
      <c r="T650" s="49">
        <v>2.6324372977692487</v>
      </c>
      <c r="U650" s="49">
        <v>2.5777436391476827</v>
      </c>
      <c r="V650" s="49">
        <v>2.5243225138160224</v>
      </c>
      <c r="W650" s="49">
        <v>2.4704634354825812</v>
      </c>
      <c r="X650" s="49">
        <v>2.4173761562142668</v>
      </c>
      <c r="Y650" s="49">
        <v>2.3662798859555374</v>
      </c>
      <c r="Z650" s="49">
        <v>2.3216978006844817</v>
      </c>
      <c r="AA650" s="49">
        <v>2.24962609160514</v>
      </c>
      <c r="AB650" s="49">
        <v>2.2003281093861755</v>
      </c>
      <c r="AC650" s="49">
        <v>2.1528521613394975</v>
      </c>
      <c r="AD650" s="49">
        <v>2.1070155745541399</v>
      </c>
      <c r="AE650" s="49">
        <v>2.0626638272630711</v>
      </c>
      <c r="AF650" s="50">
        <v>2.0196650468501396</v>
      </c>
    </row>
    <row r="651" spans="1:32" hidden="1">
      <c r="A651" s="49" t="s">
        <v>985</v>
      </c>
      <c r="B651" s="49">
        <v>14.286965282735448</v>
      </c>
      <c r="C651" s="49">
        <v>13.713368970382888</v>
      </c>
      <c r="D651" s="49">
        <v>13.188904011670861</v>
      </c>
      <c r="E651" s="49">
        <v>12.698400328061043</v>
      </c>
      <c r="F651" s="49">
        <v>12.232197462934355</v>
      </c>
      <c r="G651" s="49">
        <v>11.783740106703444</v>
      </c>
      <c r="H651" s="49">
        <v>11.348350749899568</v>
      </c>
      <c r="I651" s="49">
        <v>10.922550341117374</v>
      </c>
      <c r="J651" s="49">
        <v>10.50365765968893</v>
      </c>
      <c r="K651" s="49">
        <v>10.089540630885072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7.0242377587909495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986</v>
      </c>
      <c r="B652" s="49">
        <v>14.823487204340577</v>
      </c>
      <c r="C652" s="49">
        <v>14.237623911507963</v>
      </c>
      <c r="D652" s="49">
        <v>13.705756424664422</v>
      </c>
      <c r="E652" s="49">
        <v>13.211593985513829</v>
      </c>
      <c r="F652" s="49">
        <v>12.74479128291264</v>
      </c>
      <c r="G652" s="49">
        <v>12.298355208932561</v>
      </c>
      <c r="H652" s="49">
        <v>11.8673215437815</v>
      </c>
      <c r="I652" s="49">
        <v>11.44802279328492</v>
      </c>
      <c r="J652" s="49">
        <v>11.037656668925035</v>
      </c>
      <c r="K652" s="49">
        <v>10.634018465536835</v>
      </c>
      <c r="L652" s="49">
        <v>10.235327946001952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6.9358940230392605</v>
      </c>
      <c r="AF652" s="50">
        <v>6.8027755279633952</v>
      </c>
    </row>
    <row r="653" spans="1:32" hidden="1">
      <c r="A653" s="49" t="s">
        <v>987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4.0001974627130314</v>
      </c>
      <c r="S653" s="49">
        <v>3.878039362934814</v>
      </c>
      <c r="T653" s="49">
        <v>3.757475332105896</v>
      </c>
      <c r="U653" s="49">
        <v>3.6386764564619996</v>
      </c>
      <c r="V653" s="49">
        <v>3.5208281657325093</v>
      </c>
      <c r="W653" s="49">
        <v>3.4042013134000557</v>
      </c>
      <c r="X653" s="49">
        <v>3.2876964236201172</v>
      </c>
      <c r="Y653" s="49">
        <v>3.1725381095269247</v>
      </c>
      <c r="Z653" s="49">
        <v>3.0632460972306235</v>
      </c>
      <c r="AA653" s="49">
        <v>2.9257803998458667</v>
      </c>
      <c r="AB653" s="49">
        <v>2.8104833424912563</v>
      </c>
      <c r="AC653" s="49">
        <v>2.6963281576497562</v>
      </c>
      <c r="AD653" s="49">
        <v>2.5831163184554797</v>
      </c>
      <c r="AE653" s="49">
        <v>2.470678669653406</v>
      </c>
      <c r="AF653" s="50">
        <v>2.3588696376888807</v>
      </c>
    </row>
    <row r="654" spans="1:32" hidden="1">
      <c r="A654" s="49" t="s">
        <v>988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4.3766673000089344</v>
      </c>
      <c r="H654" s="49">
        <v>4.2801792101757767</v>
      </c>
      <c r="I654" s="49">
        <v>4.1877532774830115</v>
      </c>
      <c r="J654" s="49">
        <v>4.0987755981148437</v>
      </c>
      <c r="K654" s="49">
        <v>4.012752190432594</v>
      </c>
      <c r="L654" s="49">
        <v>3.9292796402569357</v>
      </c>
      <c r="M654" s="49">
        <v>3.8472528815511629</v>
      </c>
      <c r="N654" s="49">
        <v>3.7815565190527805</v>
      </c>
      <c r="O654" s="49">
        <v>3.7179690857215602</v>
      </c>
      <c r="P654" s="49">
        <v>3.6565946378758323</v>
      </c>
      <c r="Q654" s="49">
        <v>3.5979328276507507</v>
      </c>
      <c r="R654" s="49">
        <v>3.5404197106232727</v>
      </c>
      <c r="S654" s="49">
        <v>3.4842994102448301</v>
      </c>
      <c r="T654" s="49">
        <v>3.4322744918431454</v>
      </c>
      <c r="U654" s="49">
        <v>3.38000445710537</v>
      </c>
      <c r="V654" s="49">
        <v>3.3277984830890102</v>
      </c>
      <c r="W654" s="49">
        <v>3.2817567084696853</v>
      </c>
      <c r="X654" s="49">
        <v>3.2375621058815978</v>
      </c>
      <c r="Y654" s="49">
        <v>3.1943735799643571</v>
      </c>
      <c r="Z654" s="49">
        <v>3.1565254869099615</v>
      </c>
      <c r="AA654" s="49">
        <v>3.0802269384808421</v>
      </c>
      <c r="AB654" s="49">
        <v>3.0345414554066457</v>
      </c>
      <c r="AC654" s="49">
        <v>2.9903460903715864</v>
      </c>
      <c r="AD654" s="49">
        <v>2.9475190655486894</v>
      </c>
      <c r="AE654" s="49">
        <v>2.9059538244269083</v>
      </c>
      <c r="AF654" s="50">
        <v>2.8655565717700719</v>
      </c>
    </row>
    <row r="655" spans="1:32" hidden="1">
      <c r="A655" s="49" t="s">
        <v>989</v>
      </c>
      <c r="B655" s="49">
        <v>5.7932806854525758</v>
      </c>
      <c r="C655" s="49">
        <v>5.6364961825629445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4.7967400106867775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3.8972644716660345</v>
      </c>
      <c r="W655" s="49">
        <v>3.8435679749517049</v>
      </c>
      <c r="X655" s="49">
        <v>3.7920422652418146</v>
      </c>
      <c r="Y655" s="49">
        <v>3.7416950150821053</v>
      </c>
      <c r="Z655" s="49">
        <v>3.6976392907848137</v>
      </c>
      <c r="AA655" s="49">
        <v>3.6082181377017473</v>
      </c>
      <c r="AB655" s="49">
        <v>3.5549020507869229</v>
      </c>
      <c r="AC655" s="49">
        <v>3.5033358652943178</v>
      </c>
      <c r="AD655" s="49">
        <v>3.4533758819086113</v>
      </c>
      <c r="AE655" s="49">
        <v>3.4048963693862313</v>
      </c>
      <c r="AF655" s="50">
        <v>3.3577866603766831</v>
      </c>
    </row>
    <row r="656" spans="1:32" hidden="1">
      <c r="A656" s="49" t="s">
        <v>990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4.9787774681251875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4.3272179684434775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3.7980658303394517</v>
      </c>
      <c r="Q656" s="49">
        <v>3.7136127244926627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3.1936936729673926</v>
      </c>
      <c r="Y656" s="49">
        <v>3.1263663680144251</v>
      </c>
      <c r="Z656" s="49">
        <v>3.0686744238074404</v>
      </c>
      <c r="AA656" s="49">
        <v>2.9698748835182895</v>
      </c>
      <c r="AB656" s="49">
        <v>2.9049759829633346</v>
      </c>
      <c r="AC656" s="49">
        <v>2.8427153006148673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991</v>
      </c>
      <c r="B657" s="49">
        <v>6.99838550664529</v>
      </c>
      <c r="C657" s="49">
        <v>6.7158023748961355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5.6662676802854275</v>
      </c>
      <c r="H657" s="49">
        <v>5.4151507040704239</v>
      </c>
      <c r="I657" s="49">
        <v>5.1663267438292335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3.9934830002648294</v>
      </c>
      <c r="R657" s="49">
        <v>3.9133683272714874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3.5346757310841372</v>
      </c>
      <c r="X657" s="49">
        <v>3.4658591365835534</v>
      </c>
      <c r="Y657" s="49">
        <v>3.3972375123118073</v>
      </c>
      <c r="Z657" s="49">
        <v>3.3328036104683858</v>
      </c>
      <c r="AA657" s="49">
        <v>3.2321393579705893</v>
      </c>
      <c r="AB657" s="49">
        <v>3.158963524263517</v>
      </c>
      <c r="AC657" s="49">
        <v>3.0864010575671488</v>
      </c>
      <c r="AD657" s="49">
        <v>3.0143319083001492</v>
      </c>
      <c r="AE657" s="49">
        <v>2.9426490751798973</v>
      </c>
      <c r="AF657" s="50">
        <v>2.871256387681969</v>
      </c>
    </row>
    <row r="658" spans="1:32" hidden="1">
      <c r="A658" s="49" t="s">
        <v>992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6.2194241052286925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4.7176716617406536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4.2722032870906625</v>
      </c>
      <c r="V658" s="49">
        <v>4.18476101163081</v>
      </c>
      <c r="W658" s="49">
        <v>4.1060592749414653</v>
      </c>
      <c r="X658" s="49">
        <v>4.0284415240402085</v>
      </c>
      <c r="Y658" s="49">
        <v>3.9509778424790216</v>
      </c>
      <c r="Z658" s="49">
        <v>3.8783975676660143</v>
      </c>
      <c r="AA658" s="49">
        <v>3.7627832312712184</v>
      </c>
      <c r="AB658" s="49">
        <v>3.6796732739867215</v>
      </c>
      <c r="AC658" s="49">
        <v>3.5971966623291536</v>
      </c>
      <c r="AD658" s="49">
        <v>3.515204915179079</v>
      </c>
      <c r="AE658" s="49">
        <v>3.433564771136461</v>
      </c>
      <c r="AF658" s="50">
        <v>3.3521555294000214</v>
      </c>
    </row>
    <row r="659" spans="1:32" hidden="1">
      <c r="A659" s="49" t="s">
        <v>993</v>
      </c>
      <c r="B659" s="49">
        <v>11.568328728719221</v>
      </c>
      <c r="C659" s="49">
        <v>10.919816254616572</v>
      </c>
      <c r="D659" s="49">
        <v>10.309080477155462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3.7059002525246236</v>
      </c>
      <c r="AB659" s="49">
        <v>3.5660927395180977</v>
      </c>
      <c r="AC659" s="49">
        <v>3.4280783112167144</v>
      </c>
      <c r="AD659" s="49">
        <v>3.2915882396421901</v>
      </c>
      <c r="AE659" s="49">
        <v>3.1563944307565093</v>
      </c>
      <c r="AF659" s="50">
        <v>3.0223014326430522</v>
      </c>
    </row>
    <row r="660" spans="1:32" hidden="1">
      <c r="A660" s="49" t="s">
        <v>994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6.0702633854168315</v>
      </c>
      <c r="G660" s="49">
        <v>5.9268088284099285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4.9150436433483895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3.9453923245357814</v>
      </c>
      <c r="AE660" s="49">
        <v>3.8880328872286101</v>
      </c>
      <c r="AF660" s="50">
        <v>3.8322011728826597</v>
      </c>
    </row>
    <row r="661" spans="1:32" hidden="1">
      <c r="A661" s="49" t="s">
        <v>995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3.8903570933339227</v>
      </c>
    </row>
    <row r="662" spans="1:32" hidden="1">
      <c r="A662" s="49" t="s">
        <v>996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6.3122003306337335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5.8824796406623845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5.0133767961212286</v>
      </c>
      <c r="AE662" s="49">
        <v>4.9370841272573465</v>
      </c>
      <c r="AF662" s="50">
        <v>4.8639096549002696</v>
      </c>
    </row>
    <row r="663" spans="1:32" hidden="1">
      <c r="A663" s="49" t="s">
        <v>997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3.5676127977693053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2.8519369333083047</v>
      </c>
      <c r="L663" s="49">
        <v>2.7474959798011938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2.4482384928823424</v>
      </c>
      <c r="R663" s="49">
        <v>2.3948074481117709</v>
      </c>
      <c r="S663" s="49">
        <v>2.343802269953835</v>
      </c>
      <c r="T663" s="49">
        <v>2.2944070439000837</v>
      </c>
      <c r="U663" s="49">
        <v>2.2467614745151705</v>
      </c>
      <c r="V663" s="49">
        <v>2.2001973476312724</v>
      </c>
      <c r="W663" s="49">
        <v>2.153278225079609</v>
      </c>
      <c r="X663" s="49">
        <v>2.107022225928592</v>
      </c>
      <c r="Y663" s="49">
        <v>2.0624470257124976</v>
      </c>
      <c r="Z663" s="49">
        <v>2.0233295632326271</v>
      </c>
      <c r="AA663" s="49">
        <v>1.9612756935017557</v>
      </c>
      <c r="AB663" s="49">
        <v>1.918255303659568</v>
      </c>
      <c r="AC663" s="49">
        <v>1.8767746077698568</v>
      </c>
      <c r="AD663" s="49">
        <v>1.836681206980904</v>
      </c>
      <c r="AE663" s="49">
        <v>1.7978461492276749</v>
      </c>
      <c r="AF663" s="50">
        <v>1.7601593471415902</v>
      </c>
    </row>
    <row r="664" spans="1:32" hidden="1">
      <c r="A664" s="49" t="s">
        <v>998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3.5788139415492024</v>
      </c>
      <c r="G664" s="49">
        <v>3.4468376004612828</v>
      </c>
      <c r="H664" s="49">
        <v>3.3214472657607708</v>
      </c>
      <c r="I664" s="49">
        <v>3.2014232625215091</v>
      </c>
      <c r="J664" s="49">
        <v>3.0858519736135812</v>
      </c>
      <c r="K664" s="49">
        <v>2.9740325595726347</v>
      </c>
      <c r="L664" s="49">
        <v>2.86541642869983</v>
      </c>
      <c r="M664" s="49">
        <v>2.7959517650720995</v>
      </c>
      <c r="N664" s="49">
        <v>2.7310036384504315</v>
      </c>
      <c r="O664" s="49">
        <v>2.6691477413601543</v>
      </c>
      <c r="P664" s="49">
        <v>2.6101336433972921</v>
      </c>
      <c r="Q664" s="49">
        <v>2.5530391733723796</v>
      </c>
      <c r="R664" s="49">
        <v>2.497298953754254</v>
      </c>
      <c r="S664" s="49">
        <v>2.4441017777830876</v>
      </c>
      <c r="T664" s="49">
        <v>2.3925909207353184</v>
      </c>
      <c r="U664" s="49">
        <v>2.3429123934288532</v>
      </c>
      <c r="V664" s="49">
        <v>2.2943649373213453</v>
      </c>
      <c r="W664" s="49">
        <v>2.2454344583447066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2.0451506269825086</v>
      </c>
      <c r="AB664" s="49">
        <v>2.0002956799921976</v>
      </c>
      <c r="AC664" s="49">
        <v>1.9570528216499352</v>
      </c>
      <c r="AD664" s="49">
        <v>1.9152622819563667</v>
      </c>
      <c r="AE664" s="49">
        <v>1.8747888763852048</v>
      </c>
      <c r="AF664" s="50">
        <v>1.8355172011546386</v>
      </c>
    </row>
    <row r="665" spans="1:32" hidden="1">
      <c r="A665" s="49" t="s">
        <v>999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4.0706704619112575</v>
      </c>
      <c r="G665" s="49">
        <v>3.9210347567204114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3.3869142409447863</v>
      </c>
      <c r="L665" s="49">
        <v>3.2646274809846885</v>
      </c>
      <c r="M665" s="49">
        <v>3.18503186382801</v>
      </c>
      <c r="N665" s="49">
        <v>3.1107005200279891</v>
      </c>
      <c r="O665" s="49">
        <v>3.0399683320288564</v>
      </c>
      <c r="P665" s="49">
        <v>2.9725431909277775</v>
      </c>
      <c r="Q665" s="49">
        <v>2.90734686873467</v>
      </c>
      <c r="R665" s="49">
        <v>2.8437183494537246</v>
      </c>
      <c r="S665" s="49">
        <v>2.7830493375306027</v>
      </c>
      <c r="T665" s="49">
        <v>2.724337881215285</v>
      </c>
      <c r="U665" s="49">
        <v>2.6677554115750679</v>
      </c>
      <c r="V665" s="49">
        <v>2.61248162956469</v>
      </c>
      <c r="W665" s="49">
        <v>2.5567481855545227</v>
      </c>
      <c r="X665" s="49">
        <v>2.5018106806743261</v>
      </c>
      <c r="Y665" s="49">
        <v>2.4489185049834967</v>
      </c>
      <c r="Z665" s="49">
        <v>2.4027078570389127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2.1806532327864625</v>
      </c>
      <c r="AE665" s="49">
        <v>2.1347054588045085</v>
      </c>
      <c r="AF665" s="50">
        <v>2.0901510423566112</v>
      </c>
    </row>
    <row r="666" spans="1:32" hidden="1">
      <c r="A666" s="49" t="s">
        <v>1000</v>
      </c>
      <c r="B666" s="49">
        <v>10.006371350220425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5.8225679822731875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4.4624148802551735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1001</v>
      </c>
      <c r="B667" s="49">
        <v>10.252741742773162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7.1233406086090465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5.5327820462170125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4.2365089576205435</v>
      </c>
      <c r="AD667" s="49">
        <v>4.1284796402938149</v>
      </c>
      <c r="AE667" s="49">
        <v>4.0219214847387246</v>
      </c>
      <c r="AF667" s="50">
        <v>3.9165676155078724</v>
      </c>
    </row>
    <row r="668" spans="1:32" hidden="1">
      <c r="A668" s="49" t="s">
        <v>1002</v>
      </c>
      <c r="B668" s="49">
        <v>11.73454143498245</v>
      </c>
      <c r="C668" s="49">
        <v>11.238129842386176</v>
      </c>
      <c r="D668" s="49">
        <v>10.777157393136836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5.6573143260510514</v>
      </c>
      <c r="Z668" s="49">
        <v>5.536300005395054</v>
      </c>
      <c r="AA668" s="49">
        <v>5.3793565906117955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1003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3.8086497258327503</v>
      </c>
      <c r="Q669" s="49">
        <v>3.6941485090410158</v>
      </c>
      <c r="R669" s="49">
        <v>3.5806975506206946</v>
      </c>
      <c r="S669" s="49">
        <v>3.4694409540232822</v>
      </c>
      <c r="T669" s="49">
        <v>3.3595603140135322</v>
      </c>
      <c r="U669" s="49">
        <v>3.251198592763763</v>
      </c>
      <c r="V669" s="49">
        <v>3.1436873057572714</v>
      </c>
      <c r="W669" s="49">
        <v>3.0369457565275324</v>
      </c>
      <c r="X669" s="49">
        <v>2.9303754654399112</v>
      </c>
      <c r="Y669" s="49">
        <v>2.8249874681148768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2.2879324801441028</v>
      </c>
      <c r="AE669" s="49">
        <v>2.1852569311965997</v>
      </c>
      <c r="AF669" s="50">
        <v>2.0831872722021947</v>
      </c>
    </row>
    <row r="670" spans="1:32" hidden="1">
      <c r="A670" s="49" t="s">
        <v>1004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6.9852435532367405</v>
      </c>
      <c r="G670" s="49">
        <v>6.5497596460846985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4.8648002125623835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3.3764607077911544</v>
      </c>
      <c r="V670" s="49">
        <v>3.2651898910549617</v>
      </c>
      <c r="W670" s="49">
        <v>3.1548061718230906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2.7034754706176702</v>
      </c>
      <c r="AB670" s="49">
        <v>2.5945331474038773</v>
      </c>
      <c r="AC670" s="49">
        <v>2.4866451720953653</v>
      </c>
      <c r="AD670" s="49">
        <v>2.3796407661074777</v>
      </c>
      <c r="AE670" s="49">
        <v>2.2733747026891709</v>
      </c>
      <c r="AF670" s="50">
        <v>2.1677222822512734</v>
      </c>
    </row>
    <row r="671" spans="1:32" hidden="1">
      <c r="A671" s="49" t="s">
        <v>1005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6.3775270054002675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3.5519666201632862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3.0492526544913847</v>
      </c>
      <c r="AB671" s="49">
        <v>2.9279953825658649</v>
      </c>
      <c r="AC671" s="49">
        <v>2.8079124177652219</v>
      </c>
      <c r="AD671" s="49">
        <v>2.6888009061686127</v>
      </c>
      <c r="AE671" s="49">
        <v>2.5704880437122841</v>
      </c>
      <c r="AF671" s="50">
        <v>2.452825155802131</v>
      </c>
    </row>
    <row r="672" spans="1:32" hidden="1">
      <c r="A672" s="49" t="s">
        <v>1006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5.3954571221488425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4.5094942087503025</v>
      </c>
      <c r="X672" s="49">
        <v>4.4493522647576755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4.1118066957692765</v>
      </c>
      <c r="AD672" s="49">
        <v>4.0535013988541158</v>
      </c>
      <c r="AE672" s="49">
        <v>3.9969472125221479</v>
      </c>
      <c r="AF672" s="50">
        <v>3.9420134667412157</v>
      </c>
    </row>
    <row r="673" spans="1:32" hidden="1">
      <c r="A673" s="49" t="s">
        <v>1007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3.9661419565328564</v>
      </c>
    </row>
    <row r="674" spans="1:32" hidden="1">
      <c r="A674" s="49" t="s">
        <v>1008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7.6983782529527565</v>
      </c>
      <c r="J674" s="49">
        <v>7.5480389987306147</v>
      </c>
      <c r="K674" s="49">
        <v>7.4052514487370775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6.7559677070653334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6.0477605062770055</v>
      </c>
      <c r="V674" s="49">
        <v>5.9499739479382034</v>
      </c>
      <c r="W674" s="49">
        <v>5.8393340539353904</v>
      </c>
      <c r="X674" s="49">
        <v>5.7335672392984485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1009</v>
      </c>
      <c r="B675" s="49">
        <v>4.23807324908773</v>
      </c>
      <c r="C675" s="49">
        <v>4.052417271862609</v>
      </c>
      <c r="D675" s="49">
        <v>3.8865988765920889</v>
      </c>
      <c r="E675" s="49">
        <v>3.7350471365036375</v>
      </c>
      <c r="F675" s="49">
        <v>3.5942126620379176</v>
      </c>
      <c r="G675" s="49">
        <v>3.4617051163944992</v>
      </c>
      <c r="H675" s="49">
        <v>3.3358436564048812</v>
      </c>
      <c r="I675" s="49">
        <v>3.2154046591740544</v>
      </c>
      <c r="J675" s="49">
        <v>3.099471643097977</v>
      </c>
      <c r="K675" s="49">
        <v>2.9873416454927604</v>
      </c>
      <c r="L675" s="49">
        <v>2.8784644734096103</v>
      </c>
      <c r="M675" s="49">
        <v>2.8086160142229799</v>
      </c>
      <c r="N675" s="49">
        <v>2.7433187611892587</v>
      </c>
      <c r="O675" s="49">
        <v>2.6811368757450058</v>
      </c>
      <c r="P675" s="49">
        <v>2.6218186922856193</v>
      </c>
      <c r="Q675" s="49">
        <v>2.5644342093701953</v>
      </c>
      <c r="R675" s="49">
        <v>2.5084131748863125</v>
      </c>
      <c r="S675" s="49">
        <v>2.4549565309614749</v>
      </c>
      <c r="T675" s="49">
        <v>2.4031998621346808</v>
      </c>
      <c r="U675" s="49">
        <v>2.3532912015341036</v>
      </c>
      <c r="V675" s="49">
        <v>2.3045226641268104</v>
      </c>
      <c r="W675" s="49">
        <v>2.2553721144220535</v>
      </c>
      <c r="X675" s="49">
        <v>2.2069186907250469</v>
      </c>
      <c r="Y675" s="49">
        <v>2.1602405938828522</v>
      </c>
      <c r="Z675" s="49">
        <v>2.1193391798271417</v>
      </c>
      <c r="AA675" s="49">
        <v>2.0541338375883944</v>
      </c>
      <c r="AB675" s="49">
        <v>2.0090874338448819</v>
      </c>
      <c r="AC675" s="49">
        <v>1.9656671678351523</v>
      </c>
      <c r="AD675" s="49">
        <v>1.9237116594013974</v>
      </c>
      <c r="AE675" s="49">
        <v>1.8830843665249288</v>
      </c>
      <c r="AF675" s="50">
        <v>1.843668731102273</v>
      </c>
    </row>
    <row r="676" spans="1:32" hidden="1">
      <c r="A676" s="49" t="s">
        <v>1010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3.9490590070353986</v>
      </c>
      <c r="H676" s="49">
        <v>3.8063100220647232</v>
      </c>
      <c r="I676" s="49">
        <v>3.6698817480329251</v>
      </c>
      <c r="J676" s="49">
        <v>3.5386934644324324</v>
      </c>
      <c r="K676" s="49">
        <v>3.411916161905121</v>
      </c>
      <c r="L676" s="49">
        <v>3.2889009364468897</v>
      </c>
      <c r="M676" s="49">
        <v>3.2086553621350413</v>
      </c>
      <c r="N676" s="49">
        <v>3.1337255985808312</v>
      </c>
      <c r="O676" s="49">
        <v>3.0624295742748817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2.8035096482259156</v>
      </c>
      <c r="T676" s="49">
        <v>2.7443546164860542</v>
      </c>
      <c r="U676" s="49">
        <v>2.6873519808220938</v>
      </c>
      <c r="V676" s="49">
        <v>2.6316717548764794</v>
      </c>
      <c r="W676" s="49">
        <v>2.5755255692049328</v>
      </c>
      <c r="X676" s="49">
        <v>2.5201826797434341</v>
      </c>
      <c r="Y676" s="49">
        <v>2.4669080562969037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2.2444509578869445</v>
      </c>
      <c r="AD676" s="49">
        <v>2.1966459743483489</v>
      </c>
      <c r="AE676" s="49">
        <v>2.1503843506510312</v>
      </c>
      <c r="AF676" s="50">
        <v>2.1055293015908854</v>
      </c>
    </row>
    <row r="677" spans="1:32" hidden="1">
      <c r="A677" s="49" t="s">
        <v>1011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6.5981997202356535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5.6106689835052865</v>
      </c>
      <c r="P677" s="49">
        <v>5.501938990178278</v>
      </c>
      <c r="Q677" s="49">
        <v>5.395953252406728</v>
      </c>
      <c r="R677" s="49">
        <v>5.2907293484919355</v>
      </c>
      <c r="S677" s="49">
        <v>5.1865891859840669</v>
      </c>
      <c r="T677" s="49">
        <v>5.0870094981240355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4.6149986811481645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4.2053988056078895</v>
      </c>
      <c r="AD677" s="49">
        <v>4.1106549487053767</v>
      </c>
      <c r="AE677" s="49">
        <v>4.0163507576113116</v>
      </c>
      <c r="AF677" s="50">
        <v>3.9223452426167436</v>
      </c>
    </row>
    <row r="678" spans="1:32" hidden="1">
      <c r="A678" s="49" t="s">
        <v>1012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7.7755865741827135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6.0448605052590025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5.0636562475774385</v>
      </c>
      <c r="V678" s="49">
        <v>4.9593271394336682</v>
      </c>
      <c r="W678" s="49">
        <v>4.8476045525767075</v>
      </c>
      <c r="X678" s="49">
        <v>4.7383732584097684</v>
      </c>
      <c r="Y678" s="49">
        <v>4.6328989997705206</v>
      </c>
      <c r="Z678" s="49">
        <v>4.5336810509287417</v>
      </c>
      <c r="AA678" s="49">
        <v>4.4049798048102371</v>
      </c>
      <c r="AB678" s="49">
        <v>4.3032368900361755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1013</v>
      </c>
      <c r="B679" s="49">
        <v>11.215618093063746</v>
      </c>
      <c r="C679" s="49">
        <v>10.759490435921011</v>
      </c>
      <c r="D679" s="49">
        <v>10.340560450039664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7.3054415777831245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6.6750350657481325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6.1639709431196685</v>
      </c>
      <c r="V679" s="49">
        <v>6.045203418609951</v>
      </c>
      <c r="W679" s="49">
        <v>5.9162682163752924</v>
      </c>
      <c r="X679" s="49">
        <v>5.7906795416438746</v>
      </c>
      <c r="Y679" s="49">
        <v>5.6700879161647464</v>
      </c>
      <c r="Z679" s="49">
        <v>5.5577482155262725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1014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6.1478216159774695</v>
      </c>
      <c r="I680" s="49">
        <v>5.7243013034584731</v>
      </c>
      <c r="J680" s="49">
        <v>5.3046074105155725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3.9720014149757183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3.3930749973041068</v>
      </c>
      <c r="V680" s="49">
        <v>3.2815574302660693</v>
      </c>
      <c r="W680" s="49">
        <v>3.1709700849935207</v>
      </c>
      <c r="X680" s="49">
        <v>3.0604563002140415</v>
      </c>
      <c r="Y680" s="49">
        <v>2.9510877769364305</v>
      </c>
      <c r="Z680" s="49">
        <v>2.8468159612479953</v>
      </c>
      <c r="AA680" s="49">
        <v>2.7178524032263516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2.1777227816869886</v>
      </c>
    </row>
    <row r="681" spans="1:32" hidden="1">
      <c r="A681" s="49" t="s">
        <v>1015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5.0369857274335885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4.2092001541526916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3.4528663707022726</v>
      </c>
      <c r="Y681" s="49">
        <v>3.3305386169395192</v>
      </c>
      <c r="Z681" s="49">
        <v>3.2142332435012158</v>
      </c>
      <c r="AA681" s="49">
        <v>3.0693345701371344</v>
      </c>
      <c r="AB681" s="49">
        <v>2.9470359663963177</v>
      </c>
      <c r="AC681" s="49">
        <v>2.8259619904139335</v>
      </c>
      <c r="AD681" s="49">
        <v>2.7059138212689327</v>
      </c>
      <c r="AE681" s="49">
        <v>2.5867223761118598</v>
      </c>
      <c r="AF681" s="50">
        <v>2.4682424598831485</v>
      </c>
    </row>
    <row r="682" spans="1:32" hidden="1">
      <c r="A682" s="49" t="s">
        <v>1016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4.1300449928450185</v>
      </c>
      <c r="O682" s="49">
        <v>4.0395402359682411</v>
      </c>
      <c r="P682" s="49">
        <v>3.9563045329189643</v>
      </c>
      <c r="Q682" s="49">
        <v>3.879083586916336</v>
      </c>
      <c r="R682" s="49">
        <v>3.8074685181207562</v>
      </c>
      <c r="S682" s="49">
        <v>3.7393925647287656</v>
      </c>
      <c r="T682" s="49">
        <v>3.67502521131376</v>
      </c>
      <c r="U682" s="49">
        <v>3.614638579258981</v>
      </c>
      <c r="V682" s="49">
        <v>3.5555829639347962</v>
      </c>
      <c r="W682" s="49">
        <v>3.4891515861299522</v>
      </c>
      <c r="X682" s="49">
        <v>3.4255528539153213</v>
      </c>
      <c r="Y682" s="49">
        <v>3.3658255211389827</v>
      </c>
      <c r="Z682" s="49">
        <v>3.3120228966218228</v>
      </c>
      <c r="AA682" s="49">
        <v>3.2347002158345459</v>
      </c>
      <c r="AB682" s="49">
        <v>3.1803637304906336</v>
      </c>
      <c r="AC682" s="49">
        <v>3.1287521450931015</v>
      </c>
      <c r="AD682" s="49">
        <v>3.0795372295672436</v>
      </c>
      <c r="AE682" s="49">
        <v>3.0324489561783845</v>
      </c>
      <c r="AF682" s="50">
        <v>2.9872624924907938</v>
      </c>
    </row>
    <row r="683" spans="1:32" hidden="1">
      <c r="A683" s="49" t="s">
        <v>1017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5.7452307021497555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4.2798309441111675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3.9122599153989723</v>
      </c>
      <c r="AD683" s="49">
        <v>3.8518351465595875</v>
      </c>
      <c r="AE683" s="49">
        <v>3.7941451805404309</v>
      </c>
      <c r="AF683" s="50">
        <v>3.7388986678345075</v>
      </c>
    </row>
    <row r="684" spans="1:32" hidden="1">
      <c r="A684" s="49" t="s">
        <v>1018</v>
      </c>
      <c r="B684" s="49">
        <v>4.6516396743935324</v>
      </c>
      <c r="C684" s="49">
        <v>4.4449973357380568</v>
      </c>
      <c r="D684" s="49">
        <v>4.2618908159849385</v>
      </c>
      <c r="E684" s="49">
        <v>4.0956879879386978</v>
      </c>
      <c r="F684" s="49">
        <v>3.9421632927577503</v>
      </c>
      <c r="G684" s="49">
        <v>3.7984710128529673</v>
      </c>
      <c r="H684" s="49">
        <v>3.6626100935705126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3.1732011299143914</v>
      </c>
      <c r="M684" s="49">
        <v>3.0949219419613678</v>
      </c>
      <c r="N684" s="49">
        <v>3.0219984932349706</v>
      </c>
      <c r="O684" s="49">
        <v>2.9527267796304324</v>
      </c>
      <c r="P684" s="49">
        <v>2.8868094295800946</v>
      </c>
      <c r="Q684" s="49">
        <v>2.823142628766349</v>
      </c>
      <c r="R684" s="49">
        <v>2.7610497262443543</v>
      </c>
      <c r="S684" s="49">
        <v>2.7019595208550489</v>
      </c>
      <c r="T684" s="49">
        <v>2.6448456625366674</v>
      </c>
      <c r="U684" s="49">
        <v>2.5898852944069284</v>
      </c>
      <c r="V684" s="49">
        <v>2.5362377052068901</v>
      </c>
      <c r="W684" s="49">
        <v>2.4820927394318284</v>
      </c>
      <c r="X684" s="49">
        <v>2.4287351660276397</v>
      </c>
      <c r="Y684" s="49">
        <v>2.3774473633706075</v>
      </c>
      <c r="Z684" s="49">
        <v>2.3329860934489624</v>
      </c>
      <c r="AA684" s="49">
        <v>2.2595949680739098</v>
      </c>
      <c r="AB684" s="49">
        <v>2.2101285562122577</v>
      </c>
      <c r="AC684" s="49">
        <v>2.1625558427134024</v>
      </c>
      <c r="AD684" s="49">
        <v>2.116685159989407</v>
      </c>
      <c r="AE684" s="49">
        <v>2.0723544192703369</v>
      </c>
      <c r="AF684" s="50">
        <v>2.0294253284627986</v>
      </c>
    </row>
    <row r="685" spans="1:32" hidden="1">
      <c r="A685" s="49" t="s">
        <v>1019</v>
      </c>
      <c r="B685" s="49">
        <v>7.4037350611513055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4.4766708320715995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4.0872036976092465</v>
      </c>
      <c r="S685" s="49">
        <v>3.9998647528201321</v>
      </c>
      <c r="T685" s="49">
        <v>3.9154215560419123</v>
      </c>
      <c r="U685" s="49">
        <v>3.8341410286891602</v>
      </c>
      <c r="V685" s="49">
        <v>3.7536701047834962</v>
      </c>
      <c r="W685" s="49">
        <v>3.6672680042630086</v>
      </c>
      <c r="X685" s="49">
        <v>3.5828671244055394</v>
      </c>
      <c r="Y685" s="49">
        <v>3.5014181443639769</v>
      </c>
      <c r="Z685" s="49">
        <v>3.4247935043327793</v>
      </c>
      <c r="AA685" s="49">
        <v>3.3263843127386239</v>
      </c>
      <c r="AB685" s="49">
        <v>3.2482256550980511</v>
      </c>
      <c r="AC685" s="49">
        <v>3.1720299965150556</v>
      </c>
      <c r="AD685" s="49">
        <v>3.0975101028489966</v>
      </c>
      <c r="AE685" s="49">
        <v>3.024429448852537</v>
      </c>
      <c r="AF685" s="50">
        <v>2.9525908294515872</v>
      </c>
    </row>
    <row r="686" spans="1:32" hidden="1">
      <c r="A686" s="49" t="s">
        <v>1020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6.6810411778077405</v>
      </c>
      <c r="I686" s="49">
        <v>6.4105308382906196</v>
      </c>
      <c r="J686" s="49">
        <v>6.1453852874927035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4.0405297174715695</v>
      </c>
      <c r="AB686" s="49">
        <v>3.9532626602747483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3.6266306035060847</v>
      </c>
    </row>
    <row r="687" spans="1:32" hidden="1">
      <c r="A687" s="49" t="s">
        <v>1021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3.9531525855071643</v>
      </c>
      <c r="S687" s="49">
        <v>3.8332490999069826</v>
      </c>
      <c r="T687" s="49">
        <v>3.7150199401935087</v>
      </c>
      <c r="U687" s="49">
        <v>3.5986454331564603</v>
      </c>
      <c r="V687" s="49">
        <v>3.4832979843465099</v>
      </c>
      <c r="W687" s="49">
        <v>3.3687311207142354</v>
      </c>
      <c r="X687" s="49">
        <v>3.2543544540906009</v>
      </c>
      <c r="Y687" s="49">
        <v>3.1414267304258656</v>
      </c>
      <c r="Z687" s="49">
        <v>3.0345951517848393</v>
      </c>
      <c r="AA687" s="49">
        <v>2.8988882271438348</v>
      </c>
      <c r="AB687" s="49">
        <v>2.7860234471171998</v>
      </c>
      <c r="AC687" s="49">
        <v>2.6744120229765387</v>
      </c>
      <c r="AD687" s="49">
        <v>2.5638551214582801</v>
      </c>
      <c r="AE687" s="49">
        <v>2.454183729439658</v>
      </c>
      <c r="AF687" s="50">
        <v>2.3452527864421127</v>
      </c>
    </row>
    <row r="688" spans="1:32" hidden="1">
      <c r="A688" s="49" t="s">
        <v>1022</v>
      </c>
      <c r="B688" s="49">
        <v>4.8662312119937274</v>
      </c>
      <c r="C688" s="49">
        <v>4.7291592089154095</v>
      </c>
      <c r="D688" s="49">
        <v>4.6019962877380021</v>
      </c>
      <c r="E688" s="49">
        <v>4.4825464202992835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4.0559355029452595</v>
      </c>
      <c r="J688" s="49">
        <v>3.9580399637111414</v>
      </c>
      <c r="K688" s="49">
        <v>3.8625942328142626</v>
      </c>
      <c r="L688" s="49">
        <v>3.7692415043713963</v>
      </c>
      <c r="M688" s="49">
        <v>3.6912915861607276</v>
      </c>
      <c r="N688" s="49">
        <v>3.6274402914656676</v>
      </c>
      <c r="O688" s="49">
        <v>3.5654728092580363</v>
      </c>
      <c r="P688" s="49">
        <v>3.5054768630809519</v>
      </c>
      <c r="Q688" s="49">
        <v>3.4478796625832073</v>
      </c>
      <c r="R688" s="49">
        <v>3.3913373795090269</v>
      </c>
      <c r="S688" s="49">
        <v>3.3360582467434901</v>
      </c>
      <c r="T688" s="49">
        <v>3.2843595232577263</v>
      </c>
      <c r="U688" s="49">
        <v>3.2325157611691413</v>
      </c>
      <c r="V688" s="49">
        <v>3.1807914162949467</v>
      </c>
      <c r="W688" s="49">
        <v>3.1344515080871496</v>
      </c>
      <c r="X688" s="49">
        <v>3.0897490424608911</v>
      </c>
      <c r="Y688" s="49">
        <v>3.0459613361521063</v>
      </c>
      <c r="Z688" s="49">
        <v>3.0068004374866839</v>
      </c>
      <c r="AA688" s="49">
        <v>2.9347560705888927</v>
      </c>
      <c r="AB688" s="49">
        <v>2.8889902782411983</v>
      </c>
      <c r="AC688" s="49">
        <v>2.8445512440189096</v>
      </c>
      <c r="AD688" s="49">
        <v>2.8013331558410113</v>
      </c>
      <c r="AE688" s="49">
        <v>2.7592433451316376</v>
      </c>
      <c r="AF688" s="50">
        <v>2.7182001649826488</v>
      </c>
    </row>
    <row r="689" spans="1:32" hidden="1">
      <c r="A689" s="49" t="s">
        <v>1023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3.9733325371655597</v>
      </c>
      <c r="K689" s="49">
        <v>3.8882133604231162</v>
      </c>
      <c r="L689" s="49">
        <v>3.8062329983362027</v>
      </c>
      <c r="M689" s="49">
        <v>3.7075130529582747</v>
      </c>
      <c r="N689" s="49">
        <v>3.620735630852209</v>
      </c>
      <c r="O689" s="49">
        <v>3.5417888814331948</v>
      </c>
      <c r="P689" s="49">
        <v>3.4689677246630044</v>
      </c>
      <c r="Q689" s="49">
        <v>3.4012200382623163</v>
      </c>
      <c r="R689" s="49">
        <v>3.3382025436619083</v>
      </c>
      <c r="S689" s="49">
        <v>3.2781819308375191</v>
      </c>
      <c r="T689" s="49">
        <v>3.2212998650528588</v>
      </c>
      <c r="U689" s="49">
        <v>3.1677840753657476</v>
      </c>
      <c r="V689" s="49">
        <v>3.1154125129339443</v>
      </c>
      <c r="W689" s="49">
        <v>3.0568901938288713</v>
      </c>
      <c r="X689" s="49">
        <v>3.0007684512627142</v>
      </c>
      <c r="Y689" s="49">
        <v>2.9479170969458188</v>
      </c>
      <c r="Z689" s="49">
        <v>2.9000559613122623</v>
      </c>
      <c r="AA689" s="49">
        <v>2.8325069504753397</v>
      </c>
      <c r="AB689" s="49">
        <v>2.7842467479309034</v>
      </c>
      <c r="AC689" s="49">
        <v>2.7382927448375063</v>
      </c>
      <c r="AD689" s="49">
        <v>2.6943690863194725</v>
      </c>
      <c r="AE689" s="49">
        <v>2.6522487798039598</v>
      </c>
      <c r="AF689" s="50">
        <v>2.6117427772687303</v>
      </c>
    </row>
    <row r="690" spans="1:32" hidden="1">
      <c r="A690" s="49" t="s">
        <v>1024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3.9054630304908047</v>
      </c>
      <c r="U690" s="49">
        <v>3.8413490261053731</v>
      </c>
      <c r="V690" s="49">
        <v>3.7786517685445373</v>
      </c>
      <c r="W690" s="49">
        <v>3.7080804937287928</v>
      </c>
      <c r="X690" s="49">
        <v>3.6405295192312144</v>
      </c>
      <c r="Y690" s="49">
        <v>3.5771075359830693</v>
      </c>
      <c r="Z690" s="49">
        <v>3.5200059787205666</v>
      </c>
      <c r="AA690" s="49">
        <v>3.4378098906594636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3.1753240732410326</v>
      </c>
    </row>
    <row r="691" spans="1:32" hidden="1">
      <c r="A691" s="49" t="s">
        <v>1025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3.8414207374488107</v>
      </c>
      <c r="J691" s="49">
        <v>3.7052847942335854</v>
      </c>
      <c r="K691" s="49">
        <v>3.5738642539137362</v>
      </c>
      <c r="L691" s="49">
        <v>3.4464616230654732</v>
      </c>
      <c r="M691" s="49">
        <v>3.3618999367234967</v>
      </c>
      <c r="N691" s="49">
        <v>3.2830324907779898</v>
      </c>
      <c r="O691" s="49">
        <v>3.2080523833283352</v>
      </c>
      <c r="P691" s="49">
        <v>3.1366443522375702</v>
      </c>
      <c r="Q691" s="49">
        <v>3.0676377263713963</v>
      </c>
      <c r="R691" s="49">
        <v>3.000314757155969</v>
      </c>
      <c r="S691" s="49">
        <v>2.9361909371505002</v>
      </c>
      <c r="T691" s="49">
        <v>2.8741776075985257</v>
      </c>
      <c r="U691" s="49">
        <v>2.8144626452624681</v>
      </c>
      <c r="V691" s="49">
        <v>2.7561541555588667</v>
      </c>
      <c r="W691" s="49">
        <v>2.6973326773552673</v>
      </c>
      <c r="X691" s="49">
        <v>2.6393599255179474</v>
      </c>
      <c r="Y691" s="49">
        <v>2.5835959919851783</v>
      </c>
      <c r="Z691" s="49">
        <v>2.5350862386934754</v>
      </c>
      <c r="AA691" s="49">
        <v>2.4559027044779298</v>
      </c>
      <c r="AB691" s="49">
        <v>2.4021097085486662</v>
      </c>
      <c r="AC691" s="49">
        <v>2.3503377312369915</v>
      </c>
      <c r="AD691" s="49">
        <v>2.3003831795974246</v>
      </c>
      <c r="AE691" s="49">
        <v>2.2520738573126131</v>
      </c>
      <c r="AF691" s="50">
        <v>2.2052628278701518</v>
      </c>
    </row>
    <row r="692" spans="1:32" hidden="1">
      <c r="A692" s="49" t="s">
        <v>1026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6.5067656826282025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3.9029915843001968</v>
      </c>
      <c r="U692" s="49">
        <v>3.8128217519195662</v>
      </c>
      <c r="V692" s="49">
        <v>3.722180544269281</v>
      </c>
      <c r="W692" s="49">
        <v>3.6394119270828407</v>
      </c>
      <c r="X692" s="49">
        <v>3.5571615632137359</v>
      </c>
      <c r="Y692" s="49">
        <v>3.4747151272732228</v>
      </c>
      <c r="Z692" s="49">
        <v>3.3955953141161226</v>
      </c>
      <c r="AA692" s="49">
        <v>3.2840148300085845</v>
      </c>
      <c r="AB692" s="49">
        <v>3.1964078830719242</v>
      </c>
      <c r="AC692" s="49">
        <v>3.1089251280938583</v>
      </c>
      <c r="AD692" s="49">
        <v>3.0214380385985731</v>
      </c>
      <c r="AE692" s="49">
        <v>2.9338294301892804</v>
      </c>
      <c r="AF692" s="50">
        <v>2.8459913617198351</v>
      </c>
    </row>
    <row r="693" spans="1:32" hidden="1">
      <c r="A693" s="49" t="s">
        <v>1027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6.1158640442576635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3.8229800108679957</v>
      </c>
      <c r="R693" s="49">
        <v>3.7366850522235566</v>
      </c>
      <c r="S693" s="49">
        <v>3.6526823582628118</v>
      </c>
      <c r="T693" s="49">
        <v>3.5711158856690757</v>
      </c>
      <c r="U693" s="49">
        <v>3.4922078445022722</v>
      </c>
      <c r="V693" s="49">
        <v>3.4139570617780524</v>
      </c>
      <c r="W693" s="49">
        <v>3.3311785689136695</v>
      </c>
      <c r="X693" s="49">
        <v>3.2499973711030545</v>
      </c>
      <c r="Y693" s="49">
        <v>3.1712113508949402</v>
      </c>
      <c r="Z693" s="49">
        <v>3.0963948532357768</v>
      </c>
      <c r="AA693" s="49">
        <v>3.0030537005752453</v>
      </c>
      <c r="AB693" s="49">
        <v>2.926715968800178</v>
      </c>
      <c r="AC693" s="49">
        <v>2.8519103377018276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1028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4.5222972203529315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4.0613954121122235</v>
      </c>
      <c r="V694" s="49">
        <v>3.9767459108971499</v>
      </c>
      <c r="W694" s="49">
        <v>3.8857088104534583</v>
      </c>
      <c r="X694" s="49">
        <v>3.7967940686358279</v>
      </c>
      <c r="Y694" s="49">
        <v>3.7110146197287772</v>
      </c>
      <c r="Z694" s="49">
        <v>3.6303657914251444</v>
      </c>
      <c r="AA694" s="49">
        <v>3.5264815326153123</v>
      </c>
      <c r="AB694" s="49">
        <v>3.4441720662438007</v>
      </c>
      <c r="AC694" s="49">
        <v>3.3639412062559604</v>
      </c>
      <c r="AD694" s="49">
        <v>3.2854820933330835</v>
      </c>
      <c r="AE694" s="49">
        <v>3.2085419559728479</v>
      </c>
      <c r="AF694" s="50">
        <v>3.1329099600483636</v>
      </c>
    </row>
    <row r="695" spans="1:32" hidden="1">
      <c r="A695" s="49" t="s">
        <v>1029</v>
      </c>
      <c r="B695" s="49">
        <v>10.051827017774785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3.9270911118209804</v>
      </c>
      <c r="V695" s="49">
        <v>3.8012155661910594</v>
      </c>
      <c r="W695" s="49">
        <v>3.676832447931413</v>
      </c>
      <c r="X695" s="49">
        <v>3.5525317355592425</v>
      </c>
      <c r="Y695" s="49">
        <v>3.4296838601621289</v>
      </c>
      <c r="Z695" s="49">
        <v>3.3133474640229705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2.7992905378642687</v>
      </c>
      <c r="AE695" s="49">
        <v>2.6791109374355315</v>
      </c>
      <c r="AF695" s="50">
        <v>2.5595602622870688</v>
      </c>
    </row>
    <row r="696" spans="1:32" hidden="1">
      <c r="A696" s="49" t="s">
        <v>1030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4.8522278538183405</v>
      </c>
      <c r="S696" s="49">
        <v>4.7753868148758292</v>
      </c>
      <c r="T696" s="49">
        <v>4.70417928795192</v>
      </c>
      <c r="U696" s="49">
        <v>4.6326341259958355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4.1598743123887605</v>
      </c>
      <c r="AC696" s="49">
        <v>4.0994192765746593</v>
      </c>
      <c r="AD696" s="49">
        <v>4.0408437618058244</v>
      </c>
      <c r="AE696" s="49">
        <v>3.9840011988273196</v>
      </c>
      <c r="AF696" s="50">
        <v>3.928762575775044</v>
      </c>
    </row>
    <row r="697" spans="1:32" hidden="1">
      <c r="A697" s="49" t="s">
        <v>1031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5.6587647944935195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5.0587381879070445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4.6223332863819415</v>
      </c>
      <c r="O697" s="49">
        <v>4.520952191897738</v>
      </c>
      <c r="P697" s="49">
        <v>4.4277619082066835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3.9797708271358987</v>
      </c>
      <c r="W697" s="49">
        <v>3.9054742524592898</v>
      </c>
      <c r="X697" s="49">
        <v>3.8343679865285383</v>
      </c>
      <c r="Y697" s="49">
        <v>3.7676242232957313</v>
      </c>
      <c r="Z697" s="49">
        <v>3.7075598737253417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3.4477872138289523</v>
      </c>
      <c r="AE697" s="49">
        <v>3.3952852125049282</v>
      </c>
      <c r="AF697" s="50">
        <v>3.344927782284413</v>
      </c>
    </row>
    <row r="698" spans="1:32" hidden="1">
      <c r="A698" s="49" t="s">
        <v>1032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7.7115532134076865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6.5004717632927695</v>
      </c>
      <c r="N698" s="49">
        <v>6.3456722956635865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4.9765976106584295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1033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3.9859407164630234</v>
      </c>
      <c r="U699" s="49">
        <v>3.903050217590911</v>
      </c>
      <c r="V699" s="49">
        <v>3.8222545417941909</v>
      </c>
      <c r="W699" s="49">
        <v>3.7405496308412984</v>
      </c>
      <c r="X699" s="49">
        <v>3.6600714715311593</v>
      </c>
      <c r="Y699" s="49">
        <v>3.5829463516316489</v>
      </c>
      <c r="Z699" s="49">
        <v>3.51705943069476</v>
      </c>
      <c r="AA699" s="49">
        <v>3.4031508905300756</v>
      </c>
      <c r="AB699" s="49">
        <v>3.3288190996310609</v>
      </c>
      <c r="AC699" s="49">
        <v>3.2575545225555205</v>
      </c>
      <c r="AD699" s="49">
        <v>3.1890411521892688</v>
      </c>
      <c r="AE699" s="49">
        <v>3.123011878914328</v>
      </c>
      <c r="AF699" s="50">
        <v>3.0592389281383596</v>
      </c>
    </row>
    <row r="700" spans="1:32" hidden="1">
      <c r="A700" s="49" t="s">
        <v>1034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5.8011824946890815</v>
      </c>
      <c r="O700" s="49">
        <v>5.6866839319627331</v>
      </c>
      <c r="P700" s="49">
        <v>5.5742173746826964</v>
      </c>
      <c r="Q700" s="49">
        <v>5.4644253748085285</v>
      </c>
      <c r="R700" s="49">
        <v>5.3553502903885155</v>
      </c>
      <c r="S700" s="49">
        <v>5.2473076453201672</v>
      </c>
      <c r="T700" s="49">
        <v>5.1437197769373135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1035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5.0948256551975275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4.6394331748302635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4.1738001438736845</v>
      </c>
      <c r="W701" s="49">
        <v>4.0787277260469068</v>
      </c>
      <c r="X701" s="49">
        <v>3.9859174283907537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3.6181079490103327</v>
      </c>
      <c r="AC701" s="49">
        <v>3.5345898176306707</v>
      </c>
      <c r="AD701" s="49">
        <v>3.4529716830070125</v>
      </c>
      <c r="AE701" s="49">
        <v>3.3729878491638892</v>
      </c>
      <c r="AF701" s="50">
        <v>3.2944168518955634</v>
      </c>
    </row>
    <row r="702" spans="1:32" hidden="1">
      <c r="A702" s="49" t="s">
        <v>1036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5.5155446388198115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1037</v>
      </c>
      <c r="B703" s="49">
        <v>12.747903279298086</v>
      </c>
      <c r="C703" s="49">
        <v>12.03999966093437</v>
      </c>
      <c r="D703" s="49">
        <v>11.377063026609672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5.9703356200831506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4.5199884062523665</v>
      </c>
      <c r="Z703" s="49">
        <v>4.3760844125703695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3.7282434537185276</v>
      </c>
      <c r="AE703" s="49">
        <v>3.5793678689917003</v>
      </c>
      <c r="AF703" s="50">
        <v>3.4316628059164573</v>
      </c>
    </row>
    <row r="704" spans="1:32" hidden="1">
      <c r="A704" s="49" t="s">
        <v>1038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3.8001227371316624</v>
      </c>
      <c r="G704" s="49">
        <v>3.7104516761824486</v>
      </c>
      <c r="H704" s="49">
        <v>3.6245800161870854</v>
      </c>
      <c r="I704" s="49">
        <v>3.541873435224566</v>
      </c>
      <c r="J704" s="49">
        <v>3.4618291045671348</v>
      </c>
      <c r="K704" s="49">
        <v>3.384041470049953</v>
      </c>
      <c r="L704" s="49">
        <v>3.3081784163472272</v>
      </c>
      <c r="M704" s="49">
        <v>3.2394188884033923</v>
      </c>
      <c r="N704" s="49">
        <v>3.1837575349988558</v>
      </c>
      <c r="O704" s="49">
        <v>3.1298146818779315</v>
      </c>
      <c r="P704" s="49">
        <v>3.0776730551816898</v>
      </c>
      <c r="Q704" s="49">
        <v>3.027731889857042</v>
      </c>
      <c r="R704" s="49">
        <v>2.9787394052736329</v>
      </c>
      <c r="S704" s="49">
        <v>2.9308904484330918</v>
      </c>
      <c r="T704" s="49">
        <v>2.8863466953583337</v>
      </c>
      <c r="U704" s="49">
        <v>2.8416351014193872</v>
      </c>
      <c r="V704" s="49">
        <v>2.7970026266892316</v>
      </c>
      <c r="W704" s="49">
        <v>2.7573507810857025</v>
      </c>
      <c r="X704" s="49">
        <v>2.7192007400407006</v>
      </c>
      <c r="Y704" s="49">
        <v>2.6818791716476618</v>
      </c>
      <c r="Z704" s="49">
        <v>2.6488522524761557</v>
      </c>
      <c r="AA704" s="49">
        <v>2.5850971473830473</v>
      </c>
      <c r="AB704" s="49">
        <v>2.5458494635057214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2.4000826452698494</v>
      </c>
    </row>
    <row r="705" spans="1:32" hidden="1">
      <c r="A705" s="49" t="s">
        <v>1039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4.2429965254878805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3.9660539396584413</v>
      </c>
      <c r="R705" s="49">
        <v>3.9019794339794629</v>
      </c>
      <c r="S705" s="49">
        <v>3.8394038938143034</v>
      </c>
      <c r="T705" s="49">
        <v>3.7811774138000067</v>
      </c>
      <c r="U705" s="49">
        <v>3.7227198007778011</v>
      </c>
      <c r="V705" s="49">
        <v>3.6643570189704744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3.4709117058390646</v>
      </c>
      <c r="AA705" s="49">
        <v>3.3873336470871229</v>
      </c>
      <c r="AB705" s="49">
        <v>3.3359888785598764</v>
      </c>
      <c r="AC705" s="49">
        <v>3.2862183217757188</v>
      </c>
      <c r="AD705" s="49">
        <v>3.2378919741731655</v>
      </c>
      <c r="AE705" s="49">
        <v>3.1908960264173594</v>
      </c>
      <c r="AF705" s="50">
        <v>3.1451302462213371</v>
      </c>
    </row>
    <row r="706" spans="1:32" hidden="1">
      <c r="A706" s="49" t="s">
        <v>1040</v>
      </c>
      <c r="B706" s="49">
        <v>4.8415344682080885</v>
      </c>
      <c r="C706" s="49">
        <v>4.6862802140159605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3.8640523950234957</v>
      </c>
      <c r="L706" s="49">
        <v>3.7853051590417173</v>
      </c>
      <c r="M706" s="49">
        <v>3.6865505105557319</v>
      </c>
      <c r="N706" s="49">
        <v>3.5999195318294852</v>
      </c>
      <c r="O706" s="49">
        <v>3.5212326470379978</v>
      </c>
      <c r="P706" s="49">
        <v>3.448756832067521</v>
      </c>
      <c r="Q706" s="49">
        <v>3.3814228096955663</v>
      </c>
      <c r="R706" s="49">
        <v>3.3188818595103866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3.0402829073455013</v>
      </c>
      <c r="X706" s="49">
        <v>2.9846604538218493</v>
      </c>
      <c r="Y706" s="49">
        <v>2.9323511078477313</v>
      </c>
      <c r="Z706" s="49">
        <v>2.8851046163434928</v>
      </c>
      <c r="AA706" s="49">
        <v>2.8178256397893784</v>
      </c>
      <c r="AB706" s="49">
        <v>2.7701502857937346</v>
      </c>
      <c r="AC706" s="49">
        <v>2.724810010065168</v>
      </c>
      <c r="AD706" s="49">
        <v>2.6815248590316014</v>
      </c>
      <c r="AE706" s="49">
        <v>2.6400644929067454</v>
      </c>
      <c r="AF706" s="50">
        <v>2.6002370987469106</v>
      </c>
    </row>
    <row r="707" spans="1:32" hidden="1">
      <c r="A707" s="49" t="s">
        <v>1041</v>
      </c>
      <c r="B707" s="49">
        <v>6.000076448026566</v>
      </c>
      <c r="C707" s="49">
        <v>5.8089976203580544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3.8058853343869603</v>
      </c>
      <c r="X707" s="49">
        <v>3.7367866007797188</v>
      </c>
      <c r="Y707" s="49">
        <v>3.6719947324366897</v>
      </c>
      <c r="Z707" s="49">
        <v>3.613804049950712</v>
      </c>
      <c r="AA707" s="49">
        <v>3.5293284378733407</v>
      </c>
      <c r="AB707" s="49">
        <v>3.4705101289206453</v>
      </c>
      <c r="AC707" s="49">
        <v>3.4147212329000194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1042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5.3917380150872845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4.6595047917798365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3.7730908761271857</v>
      </c>
      <c r="S708" s="49">
        <v>3.6924205172594187</v>
      </c>
      <c r="T708" s="49">
        <v>3.6144126809344375</v>
      </c>
      <c r="U708" s="49">
        <v>3.5393059710607857</v>
      </c>
      <c r="V708" s="49">
        <v>3.4659738583564357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2.8927767833590563</v>
      </c>
      <c r="AE708" s="49">
        <v>2.8320641747638495</v>
      </c>
      <c r="AF708" s="50">
        <v>2.7732429201129047</v>
      </c>
    </row>
    <row r="709" spans="1:32" hidden="1">
      <c r="A709" s="49" t="s">
        <v>1043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5.5274092630016405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4.3490685560346884</v>
      </c>
      <c r="K709" s="49">
        <v>4.116792737042128</v>
      </c>
      <c r="L709" s="49">
        <v>3.8843292154304714</v>
      </c>
      <c r="M709" s="49">
        <v>3.7950094941446317</v>
      </c>
      <c r="N709" s="49">
        <v>3.7174387900426398</v>
      </c>
      <c r="O709" s="49">
        <v>3.6409723034924584</v>
      </c>
      <c r="P709" s="49">
        <v>3.5656939495828208</v>
      </c>
      <c r="Q709" s="49">
        <v>3.4919846340276397</v>
      </c>
      <c r="R709" s="49">
        <v>3.4186736021824529</v>
      </c>
      <c r="S709" s="49">
        <v>3.3459474877468294</v>
      </c>
      <c r="T709" s="49">
        <v>3.2758434863905714</v>
      </c>
      <c r="U709" s="49">
        <v>3.2050978977269113</v>
      </c>
      <c r="V709" s="49">
        <v>3.1339441774356773</v>
      </c>
      <c r="W709" s="49">
        <v>3.0694093591688025</v>
      </c>
      <c r="X709" s="49">
        <v>3.0055372880560056</v>
      </c>
      <c r="Y709" s="49">
        <v>2.9416839932887431</v>
      </c>
      <c r="Z709" s="49">
        <v>2.8810981879460003</v>
      </c>
      <c r="AA709" s="49">
        <v>2.790846275011988</v>
      </c>
      <c r="AB709" s="49">
        <v>2.7228528924595303</v>
      </c>
      <c r="AC709" s="49">
        <v>2.6552006470470046</v>
      </c>
      <c r="AD709" s="49">
        <v>2.5877836573952298</v>
      </c>
      <c r="AE709" s="49">
        <v>2.5205066020302365</v>
      </c>
      <c r="AF709" s="50">
        <v>2.4532828654927918</v>
      </c>
    </row>
    <row r="710" spans="1:32" hidden="1">
      <c r="A710" s="49" t="s">
        <v>1044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5.5772614957810465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3.9839155533850965</v>
      </c>
      <c r="X710" s="49">
        <v>3.9046959542261033</v>
      </c>
      <c r="Y710" s="49">
        <v>3.8251936529719259</v>
      </c>
      <c r="Z710" s="49">
        <v>3.7497254914654397</v>
      </c>
      <c r="AA710" s="49">
        <v>3.6343184962185191</v>
      </c>
      <c r="AB710" s="49">
        <v>3.5482838918772064</v>
      </c>
      <c r="AC710" s="49">
        <v>3.4623134049720878</v>
      </c>
      <c r="AD710" s="49">
        <v>3.3762347177330394</v>
      </c>
      <c r="AE710" s="49">
        <v>3.2898878945112155</v>
      </c>
      <c r="AF710" s="50">
        <v>3.2031226964850008</v>
      </c>
    </row>
    <row r="711" spans="1:32" hidden="1">
      <c r="A711" s="49" t="s">
        <v>1045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3.9915956687556804</v>
      </c>
      <c r="O711" s="49">
        <v>3.8963550939377782</v>
      </c>
      <c r="P711" s="49">
        <v>3.8061978008784596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3.4064023217100354</v>
      </c>
      <c r="V711" s="49">
        <v>3.3324856888606185</v>
      </c>
      <c r="W711" s="49">
        <v>3.2536939055187002</v>
      </c>
      <c r="X711" s="49">
        <v>3.1765817450228062</v>
      </c>
      <c r="Y711" s="49">
        <v>3.1019611249056815</v>
      </c>
      <c r="Z711" s="49">
        <v>3.0314321400331505</v>
      </c>
      <c r="AA711" s="49">
        <v>2.9422149115436143</v>
      </c>
      <c r="AB711" s="49">
        <v>2.8702934694419557</v>
      </c>
      <c r="AC711" s="49">
        <v>2.800007846158981</v>
      </c>
      <c r="AD711" s="49">
        <v>2.7311098179616327</v>
      </c>
      <c r="AE711" s="49">
        <v>2.6633947390794757</v>
      </c>
      <c r="AF711" s="50">
        <v>2.5966917494143464</v>
      </c>
    </row>
    <row r="712" spans="1:32" hidden="1">
      <c r="A712" s="49" t="s">
        <v>1046</v>
      </c>
      <c r="B712" s="49">
        <v>7.7019498634318619</v>
      </c>
      <c r="C712" s="49">
        <v>7.374454317642714</v>
      </c>
      <c r="D712" s="49">
        <v>7.0709996165041975</v>
      </c>
      <c r="E712" s="49">
        <v>6.7844854528166412</v>
      </c>
      <c r="F712" s="49">
        <v>6.5104121561380826</v>
      </c>
      <c r="G712" s="49">
        <v>6.2457474380435025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5.0049796898450305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3.7496225221137482</v>
      </c>
      <c r="Z712" s="49">
        <v>3.671523797211961</v>
      </c>
      <c r="AA712" s="49">
        <v>3.5691697452840492</v>
      </c>
      <c r="AB712" s="49">
        <v>3.4893224142811965</v>
      </c>
      <c r="AC712" s="49">
        <v>3.4116378238124185</v>
      </c>
      <c r="AD712" s="49">
        <v>3.3357961432233654</v>
      </c>
      <c r="AE712" s="49">
        <v>3.2615338675500292</v>
      </c>
      <c r="AF712" s="50">
        <v>3.188631159205106</v>
      </c>
    </row>
    <row r="713" spans="1:32" hidden="1">
      <c r="A713" s="49" t="s">
        <v>1047</v>
      </c>
      <c r="B713" s="49">
        <v>12.513674258837995</v>
      </c>
      <c r="C713" s="49">
        <v>11.817757624902621</v>
      </c>
      <c r="D713" s="49">
        <v>11.161665090256129</v>
      </c>
      <c r="E713" s="49">
        <v>10.532995416984653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4.1597590392937445</v>
      </c>
      <c r="AA713" s="49">
        <v>3.9742325004737911</v>
      </c>
      <c r="AB713" s="49">
        <v>3.8201723178980638</v>
      </c>
      <c r="AC713" s="49">
        <v>3.6675346297599778</v>
      </c>
      <c r="AD713" s="49">
        <v>3.5160222388059856</v>
      </c>
      <c r="AE713" s="49">
        <v>3.3653804204924409</v>
      </c>
      <c r="AF713" s="50">
        <v>3.215388484680334</v>
      </c>
    </row>
    <row r="714" spans="1:32" hidden="1">
      <c r="A714" s="49" t="s">
        <v>1048</v>
      </c>
      <c r="B714" s="49">
        <v>4.2619540071053521</v>
      </c>
      <c r="C714" s="49">
        <v>4.1427149080332999</v>
      </c>
      <c r="D714" s="49">
        <v>4.0324733896727345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3.6495384674700038</v>
      </c>
      <c r="I714" s="49">
        <v>3.5635766141046865</v>
      </c>
      <c r="J714" s="49">
        <v>3.4803393812065697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3.1412936529614908</v>
      </c>
      <c r="P714" s="49">
        <v>3.0887091005371814</v>
      </c>
      <c r="Q714" s="49">
        <v>3.0382889876629564</v>
      </c>
      <c r="R714" s="49">
        <v>2.9888114269379633</v>
      </c>
      <c r="S714" s="49">
        <v>2.9404663240498357</v>
      </c>
      <c r="T714" s="49">
        <v>2.8953630464882991</v>
      </c>
      <c r="U714" s="49">
        <v>2.8501119598137437</v>
      </c>
      <c r="V714" s="49">
        <v>2.8049538434210675</v>
      </c>
      <c r="W714" s="49">
        <v>2.7646563771589898</v>
      </c>
      <c r="X714" s="49">
        <v>2.7258444138873394</v>
      </c>
      <c r="Y714" s="49">
        <v>2.6878607395193819</v>
      </c>
      <c r="Z714" s="49">
        <v>2.6540893044413956</v>
      </c>
      <c r="AA714" s="49">
        <v>2.5903346531965012</v>
      </c>
      <c r="AB714" s="49">
        <v>2.5505249901057963</v>
      </c>
      <c r="AC714" s="49">
        <v>2.5119192557532313</v>
      </c>
      <c r="AD714" s="49">
        <v>2.4744219107497885</v>
      </c>
      <c r="AE714" s="49">
        <v>2.4379493030255865</v>
      </c>
      <c r="AF714" s="50">
        <v>2.4024277480405938</v>
      </c>
    </row>
    <row r="715" spans="1:32" hidden="1">
      <c r="A715" s="49" t="s">
        <v>1049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4.8959028560632545</v>
      </c>
      <c r="H715" s="49">
        <v>4.7809542550960975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3.9872497388357697</v>
      </c>
      <c r="R715" s="49">
        <v>3.9225263751112696</v>
      </c>
      <c r="S715" s="49">
        <v>3.8592985537361462</v>
      </c>
      <c r="T715" s="49">
        <v>3.8003734040617068</v>
      </c>
      <c r="U715" s="49">
        <v>3.7412403460725567</v>
      </c>
      <c r="V715" s="49">
        <v>3.6822199703164054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3.4856771720229522</v>
      </c>
      <c r="AA715" s="49">
        <v>3.4018705924087276</v>
      </c>
      <c r="AB715" s="49">
        <v>3.3498955642772392</v>
      </c>
      <c r="AC715" s="49">
        <v>3.2995056093404695</v>
      </c>
      <c r="AD715" s="49">
        <v>3.2505734396825972</v>
      </c>
      <c r="AE715" s="49">
        <v>3.2029876211748975</v>
      </c>
      <c r="AF715" s="50">
        <v>3.1566500128187638</v>
      </c>
    </row>
    <row r="716" spans="1:32" hidden="1">
      <c r="A716" s="49" t="s">
        <v>1050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6.6752244465010175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4.1819055259211515</v>
      </c>
      <c r="AF716" s="50">
        <v>4.1189661331830987</v>
      </c>
    </row>
    <row r="717" spans="1:32" hidden="1">
      <c r="A717" s="49" t="s">
        <v>1051</v>
      </c>
      <c r="B717" s="49">
        <v>4.9739261935944779</v>
      </c>
      <c r="C717" s="49">
        <v>4.8126017136226906</v>
      </c>
      <c r="D717" s="49">
        <v>4.6728615073316915</v>
      </c>
      <c r="E717" s="49">
        <v>4.5485953188865249</v>
      </c>
      <c r="F717" s="49">
        <v>4.4359506447370851</v>
      </c>
      <c r="G717" s="49">
        <v>4.3323477870608365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3.9786548014003733</v>
      </c>
      <c r="L717" s="49">
        <v>3.9008870120032468</v>
      </c>
      <c r="M717" s="49">
        <v>3.7979248616006909</v>
      </c>
      <c r="N717" s="49">
        <v>3.7079495369043602</v>
      </c>
      <c r="O717" s="49">
        <v>3.6264738317093221</v>
      </c>
      <c r="P717" s="49">
        <v>3.551637324649688</v>
      </c>
      <c r="Q717" s="49">
        <v>3.4822922607872537</v>
      </c>
      <c r="R717" s="49">
        <v>3.4180644820948602</v>
      </c>
      <c r="S717" s="49">
        <v>3.3570629668224381</v>
      </c>
      <c r="T717" s="49">
        <v>3.299442835582223</v>
      </c>
      <c r="U717" s="49">
        <v>3.2454530999035858</v>
      </c>
      <c r="V717" s="49">
        <v>3.1926695468275379</v>
      </c>
      <c r="W717" s="49">
        <v>3.132758895880924</v>
      </c>
      <c r="X717" s="49">
        <v>3.0754443378641887</v>
      </c>
      <c r="Y717" s="49">
        <v>3.0216760595142946</v>
      </c>
      <c r="Z717" s="49">
        <v>2.9733323721160589</v>
      </c>
      <c r="AA717" s="49">
        <v>2.9034756233893413</v>
      </c>
      <c r="AB717" s="49">
        <v>2.854652111189655</v>
      </c>
      <c r="AC717" s="49">
        <v>2.8083255104492424</v>
      </c>
      <c r="AD717" s="49">
        <v>2.7641954333956704</v>
      </c>
      <c r="AE717" s="49">
        <v>2.7220147539040225</v>
      </c>
      <c r="AF717" s="50">
        <v>2.6815777048986877</v>
      </c>
    </row>
    <row r="718" spans="1:32" hidden="1">
      <c r="A718" s="49" t="s">
        <v>1052</v>
      </c>
      <c r="B718" s="49">
        <v>4.2639329539235185</v>
      </c>
      <c r="C718" s="49">
        <v>4.0740824145259129</v>
      </c>
      <c r="D718" s="49">
        <v>3.9060346539447828</v>
      </c>
      <c r="E718" s="49">
        <v>3.7536558544795393</v>
      </c>
      <c r="F718" s="49">
        <v>3.6130383333056115</v>
      </c>
      <c r="G718" s="49">
        <v>3.4815507152870042</v>
      </c>
      <c r="H718" s="49">
        <v>3.3573428627162287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2.5320576242183956</v>
      </c>
      <c r="S718" s="49">
        <v>2.4778299186074744</v>
      </c>
      <c r="T718" s="49">
        <v>2.425432068928572</v>
      </c>
      <c r="U718" s="49">
        <v>2.3750278639811491</v>
      </c>
      <c r="V718" s="49">
        <v>2.3258362498260876</v>
      </c>
      <c r="W718" s="49">
        <v>2.2761751549547729</v>
      </c>
      <c r="X718" s="49">
        <v>2.227239037088999</v>
      </c>
      <c r="Y718" s="49">
        <v>2.1802186739660767</v>
      </c>
      <c r="Z718" s="49">
        <v>2.1395314510281134</v>
      </c>
      <c r="AA718" s="49">
        <v>2.0719745827528575</v>
      </c>
      <c r="AB718" s="49">
        <v>2.0266274206577921</v>
      </c>
      <c r="AC718" s="49">
        <v>1.983033792755089</v>
      </c>
      <c r="AD718" s="49">
        <v>1.9410161506749233</v>
      </c>
      <c r="AE718" s="49">
        <v>1.9004243517604638</v>
      </c>
      <c r="AF718" s="50">
        <v>1.8611303011627642</v>
      </c>
    </row>
    <row r="719" spans="1:32" hidden="1">
      <c r="A719" s="49" t="s">
        <v>1053</v>
      </c>
      <c r="B719" s="49">
        <v>4.4833929065425595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3.7985989883036417</v>
      </c>
      <c r="G719" s="49">
        <v>3.6605757508285883</v>
      </c>
      <c r="H719" s="49">
        <v>3.5302727655196291</v>
      </c>
      <c r="I719" s="49">
        <v>3.4062566534242995</v>
      </c>
      <c r="J719" s="49">
        <v>3.2874539334817428</v>
      </c>
      <c r="K719" s="49">
        <v>3.1730413145870653</v>
      </c>
      <c r="L719" s="49">
        <v>3.0623745095724129</v>
      </c>
      <c r="M719" s="49">
        <v>2.9864290593608924</v>
      </c>
      <c r="N719" s="49">
        <v>2.9157638476596617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2.6062878173907986</v>
      </c>
      <c r="T719" s="49">
        <v>2.5511601823475316</v>
      </c>
      <c r="U719" s="49">
        <v>2.4981437413868206</v>
      </c>
      <c r="V719" s="49">
        <v>2.4464094436444586</v>
      </c>
      <c r="W719" s="49">
        <v>2.3941680402415013</v>
      </c>
      <c r="X719" s="49">
        <v>2.3426916113633469</v>
      </c>
      <c r="Y719" s="49">
        <v>2.2932437130223167</v>
      </c>
      <c r="Z719" s="49">
        <v>2.2505111094074524</v>
      </c>
      <c r="AA719" s="49">
        <v>2.1792655642795822</v>
      </c>
      <c r="AB719" s="49">
        <v>2.1315810297710516</v>
      </c>
      <c r="AC719" s="49">
        <v>2.085752507133579</v>
      </c>
      <c r="AD719" s="49">
        <v>2.0415914349986739</v>
      </c>
      <c r="AE719" s="49">
        <v>1.9989383687436146</v>
      </c>
      <c r="AF719" s="50">
        <v>1.9576572881019287</v>
      </c>
    </row>
    <row r="720" spans="1:32" hidden="1">
      <c r="A720" s="49" t="s">
        <v>1054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3.9635833006892134</v>
      </c>
      <c r="G720" s="49">
        <v>3.8197075275030232</v>
      </c>
      <c r="H720" s="49">
        <v>3.6839543173948508</v>
      </c>
      <c r="I720" s="49">
        <v>3.5548195820601682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3.1176635055051074</v>
      </c>
      <c r="N720" s="49">
        <v>3.0437817465909816</v>
      </c>
      <c r="O720" s="49">
        <v>2.9736817797643953</v>
      </c>
      <c r="P720" s="49">
        <v>2.9070519881887691</v>
      </c>
      <c r="Q720" s="49">
        <v>2.8427447359736058</v>
      </c>
      <c r="R720" s="49">
        <v>2.7800568742588196</v>
      </c>
      <c r="S720" s="49">
        <v>2.7204685047240957</v>
      </c>
      <c r="T720" s="49">
        <v>2.6629138092178559</v>
      </c>
      <c r="U720" s="49">
        <v>2.6075749869467244</v>
      </c>
      <c r="V720" s="49">
        <v>2.5535800597078326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2.3491544656195185</v>
      </c>
      <c r="AA720" s="49">
        <v>2.2746217671222535</v>
      </c>
      <c r="AB720" s="49">
        <v>2.2248581536172463</v>
      </c>
      <c r="AC720" s="49">
        <v>2.1770429588817692</v>
      </c>
      <c r="AD720" s="49">
        <v>2.130978221468359</v>
      </c>
      <c r="AE720" s="49">
        <v>2.0864965515024831</v>
      </c>
      <c r="AF720" s="50">
        <v>2.0434551534851026</v>
      </c>
    </row>
    <row r="721" spans="1:32" hidden="1">
      <c r="A721" s="49" t="s">
        <v>1055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4.6038432510673335</v>
      </c>
      <c r="H721" s="49">
        <v>4.4414622369033765</v>
      </c>
      <c r="I721" s="49">
        <v>4.2873174119562671</v>
      </c>
      <c r="J721" s="49">
        <v>4.1400071332157165</v>
      </c>
      <c r="K721" s="49">
        <v>3.9984565733827742</v>
      </c>
      <c r="L721" s="49">
        <v>3.861824719132648</v>
      </c>
      <c r="M721" s="49">
        <v>3.7651312993639134</v>
      </c>
      <c r="N721" s="49">
        <v>3.6753459962398836</v>
      </c>
      <c r="O721" s="49">
        <v>3.5902558288615594</v>
      </c>
      <c r="P721" s="49">
        <v>3.5094720953539049</v>
      </c>
      <c r="Q721" s="49">
        <v>3.4315630312911227</v>
      </c>
      <c r="R721" s="49">
        <v>3.3556515574989279</v>
      </c>
      <c r="S721" s="49">
        <v>3.283584554903205</v>
      </c>
      <c r="T721" s="49">
        <v>3.2140324365838766</v>
      </c>
      <c r="U721" s="49">
        <v>3.1472227217059947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2.8891026633884813</v>
      </c>
      <c r="Z721" s="49">
        <v>2.8356469199987808</v>
      </c>
      <c r="AA721" s="49">
        <v>2.7447648060723715</v>
      </c>
      <c r="AB721" s="49">
        <v>2.6847633761253324</v>
      </c>
      <c r="AC721" s="49">
        <v>2.6271729957393166</v>
      </c>
      <c r="AD721" s="49">
        <v>2.5717469765425629</v>
      </c>
      <c r="AE721" s="49">
        <v>2.5182767645026645</v>
      </c>
      <c r="AF721" s="50">
        <v>2.4665844831967774</v>
      </c>
    </row>
    <row r="722" spans="1:32" hidden="1">
      <c r="A722" s="49" t="s">
        <v>1056</v>
      </c>
      <c r="B722" s="49">
        <v>6.7280603425272565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4.3067808874353375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3.6991845780676336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3.3839754587584405</v>
      </c>
      <c r="U722" s="49">
        <v>3.307037375919279</v>
      </c>
      <c r="V722" s="49">
        <v>3.2297899022342427</v>
      </c>
      <c r="W722" s="49">
        <v>3.1587335192789947</v>
      </c>
      <c r="X722" s="49">
        <v>3.0883589446844724</v>
      </c>
      <c r="Y722" s="49">
        <v>3.0180455884224027</v>
      </c>
      <c r="Z722" s="49">
        <v>2.9509416040159122</v>
      </c>
      <c r="AA722" s="49">
        <v>2.8551653582138474</v>
      </c>
      <c r="AB722" s="49">
        <v>2.7809900150660605</v>
      </c>
      <c r="AC722" s="49">
        <v>2.7072004158739742</v>
      </c>
      <c r="AD722" s="49">
        <v>2.6336978518798597</v>
      </c>
      <c r="AE722" s="49">
        <v>2.5603940937383438</v>
      </c>
      <c r="AF722" s="50">
        <v>2.487209608037189</v>
      </c>
    </row>
    <row r="723" spans="1:32" hidden="1">
      <c r="A723" s="49" t="s">
        <v>1057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4.3762145374672965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3.8335200720633464</v>
      </c>
      <c r="AA723" s="49">
        <v>3.7113153948956583</v>
      </c>
      <c r="AB723" s="49">
        <v>3.6178934105783496</v>
      </c>
      <c r="AC723" s="49">
        <v>3.5248729790244817</v>
      </c>
      <c r="AD723" s="49">
        <v>3.4321152365461747</v>
      </c>
      <c r="AE723" s="49">
        <v>3.3394950625925475</v>
      </c>
      <c r="AF723" s="50">
        <v>3.2468986651287843</v>
      </c>
    </row>
    <row r="724" spans="1:32" hidden="1">
      <c r="A724" s="49" t="s">
        <v>1058</v>
      </c>
      <c r="B724" s="49">
        <v>10.494193586826899</v>
      </c>
      <c r="C724" s="49">
        <v>10.041449709624404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5.2630138503633095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4.6504487150349405</v>
      </c>
      <c r="AB724" s="49">
        <v>4.5373994184475439</v>
      </c>
      <c r="AC724" s="49">
        <v>4.4268410285053665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1059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6.0007568968954725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3.9753118837554604</v>
      </c>
      <c r="P725" s="49">
        <v>3.8828199079274146</v>
      </c>
      <c r="Q725" s="49">
        <v>3.7949544950235756</v>
      </c>
      <c r="R725" s="49">
        <v>3.7114117253542966</v>
      </c>
      <c r="S725" s="49">
        <v>3.6305223053036841</v>
      </c>
      <c r="T725" s="49">
        <v>3.5524450342501757</v>
      </c>
      <c r="U725" s="49">
        <v>3.4774239145743175</v>
      </c>
      <c r="V725" s="49">
        <v>3.4032906055683867</v>
      </c>
      <c r="W725" s="49">
        <v>3.322017262185669</v>
      </c>
      <c r="X725" s="49">
        <v>3.2428664041963935</v>
      </c>
      <c r="Y725" s="49">
        <v>3.1667124656482537</v>
      </c>
      <c r="Z725" s="49">
        <v>3.0952761873724004</v>
      </c>
      <c r="AA725" s="49">
        <v>3.0041013316689682</v>
      </c>
      <c r="AB725" s="49">
        <v>2.9318284591741595</v>
      </c>
      <c r="AC725" s="49">
        <v>2.8616459507887355</v>
      </c>
      <c r="AD725" s="49">
        <v>2.7932909198835749</v>
      </c>
      <c r="AE725" s="49">
        <v>2.7265475009896853</v>
      </c>
      <c r="AF725" s="50">
        <v>2.6612363118508506</v>
      </c>
    </row>
    <row r="726" spans="1:32" hidden="1">
      <c r="A726" s="49" t="s">
        <v>1060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4.3245414534831355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3.7323657953435037</v>
      </c>
      <c r="R726" s="49">
        <v>3.6203067817882206</v>
      </c>
      <c r="S726" s="49">
        <v>3.5107162668691174</v>
      </c>
      <c r="T726" s="49">
        <v>3.4026579993307697</v>
      </c>
      <c r="U726" s="49">
        <v>3.2962976439073612</v>
      </c>
      <c r="V726" s="49">
        <v>3.1908696528979212</v>
      </c>
      <c r="W726" s="49">
        <v>3.0863866350286884</v>
      </c>
      <c r="X726" s="49">
        <v>2.9819862337614245</v>
      </c>
      <c r="Y726" s="49">
        <v>2.8788239394356432</v>
      </c>
      <c r="Z726" s="49">
        <v>2.7811641695770146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2.2487795920404103</v>
      </c>
      <c r="AF726" s="50">
        <v>2.1484981846054709</v>
      </c>
    </row>
    <row r="727" spans="1:32" hidden="1">
      <c r="A727" s="49" t="s">
        <v>1061</v>
      </c>
      <c r="B727" s="49">
        <v>8.8283966961457896</v>
      </c>
      <c r="C727" s="49">
        <v>8.332624771016313</v>
      </c>
      <c r="D727" s="49">
        <v>7.8637666715996986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5.7263261835808565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3.9050175923391865</v>
      </c>
      <c r="R727" s="49">
        <v>3.7881606034520048</v>
      </c>
      <c r="S727" s="49">
        <v>3.6738694076345473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3.0138875478730753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2.5674516968823626</v>
      </c>
      <c r="AD727" s="49">
        <v>2.4617575758698962</v>
      </c>
      <c r="AE727" s="49">
        <v>2.356871611153216</v>
      </c>
      <c r="AF727" s="50">
        <v>2.2526498526183607</v>
      </c>
    </row>
    <row r="728" spans="1:32" hidden="1">
      <c r="A728" s="49" t="s">
        <v>1062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6.3657582720613775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3.9365996275701436</v>
      </c>
      <c r="S728" s="49">
        <v>3.8180146968579156</v>
      </c>
      <c r="T728" s="49">
        <v>3.7010423270320523</v>
      </c>
      <c r="U728" s="49">
        <v>3.5858595684362951</v>
      </c>
      <c r="V728" s="49">
        <v>3.4716138435294397</v>
      </c>
      <c r="W728" s="49">
        <v>3.3581489054736355</v>
      </c>
      <c r="X728" s="49">
        <v>3.2448870563645285</v>
      </c>
      <c r="Y728" s="49">
        <v>3.1331135614737655</v>
      </c>
      <c r="Z728" s="49">
        <v>3.0275741575029285</v>
      </c>
      <c r="AA728" s="49">
        <v>2.8925616351711789</v>
      </c>
      <c r="AB728" s="49">
        <v>2.780880645022124</v>
      </c>
      <c r="AC728" s="49">
        <v>2.6704912862059285</v>
      </c>
      <c r="AD728" s="49">
        <v>2.5611915884961016</v>
      </c>
      <c r="AE728" s="49">
        <v>2.4528099310111973</v>
      </c>
      <c r="AF728" s="50">
        <v>2.3451990711347888</v>
      </c>
    </row>
    <row r="729" spans="1:32" hidden="1">
      <c r="A729" s="49" t="s">
        <v>1063</v>
      </c>
      <c r="B729" s="49">
        <v>10.701130512907721</v>
      </c>
      <c r="C729" s="49">
        <v>10.103939638048397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6.0255879189982435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3.9780053384877356</v>
      </c>
      <c r="X729" s="49">
        <v>3.8461465716588359</v>
      </c>
      <c r="Y729" s="49">
        <v>3.7161863775295103</v>
      </c>
      <c r="Z729" s="49">
        <v>3.5940716161816031</v>
      </c>
      <c r="AA729" s="49">
        <v>3.4350832030280789</v>
      </c>
      <c r="AB729" s="49">
        <v>3.3053483512609994</v>
      </c>
      <c r="AC729" s="49">
        <v>3.1772789051306685</v>
      </c>
      <c r="AD729" s="49">
        <v>3.0506266571773395</v>
      </c>
      <c r="AE729" s="49">
        <v>2.9251809632572678</v>
      </c>
      <c r="AF729" s="50">
        <v>2.8007613557091737</v>
      </c>
    </row>
    <row r="730" spans="1:32" hidden="1">
      <c r="A730" s="49" t="s">
        <v>1064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3.9734287862402264</v>
      </c>
      <c r="I730" s="49">
        <v>3.8868908977371248</v>
      </c>
      <c r="J730" s="49">
        <v>3.8035890067294167</v>
      </c>
      <c r="K730" s="49">
        <v>3.7230720252981158</v>
      </c>
      <c r="L730" s="49">
        <v>3.6449719455561249</v>
      </c>
      <c r="M730" s="49">
        <v>3.5689215137912895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3.1834824714764727</v>
      </c>
      <c r="U730" s="49">
        <v>3.1349101791296015</v>
      </c>
      <c r="V730" s="49">
        <v>3.0864030493889172</v>
      </c>
      <c r="W730" s="49">
        <v>3.0435809464579719</v>
      </c>
      <c r="X730" s="49">
        <v>3.0024683424197103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2.8138595820101147</v>
      </c>
      <c r="AC730" s="49">
        <v>2.7727717927117062</v>
      </c>
      <c r="AD730" s="49">
        <v>2.7329516844528516</v>
      </c>
      <c r="AE730" s="49">
        <v>2.6943010203001707</v>
      </c>
      <c r="AF730" s="50">
        <v>2.6567333241711868</v>
      </c>
    </row>
    <row r="731" spans="1:32" hidden="1">
      <c r="A731" s="49" t="s">
        <v>1065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3.9322790967630104</v>
      </c>
      <c r="R731" s="49">
        <v>3.8694817892263598</v>
      </c>
      <c r="S731" s="49">
        <v>3.8082108022307377</v>
      </c>
      <c r="T731" s="49">
        <v>3.7514316680801154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3.4507123003791915</v>
      </c>
      <c r="AA731" s="49">
        <v>3.3672919849637433</v>
      </c>
      <c r="AB731" s="49">
        <v>3.3174623307034619</v>
      </c>
      <c r="AC731" s="49">
        <v>3.2692648829902717</v>
      </c>
      <c r="AD731" s="49">
        <v>3.222566069009646</v>
      </c>
      <c r="AE731" s="49">
        <v>3.1772490154321753</v>
      </c>
      <c r="AF731" s="50">
        <v>3.1332108493479875</v>
      </c>
    </row>
    <row r="732" spans="1:32" hidden="1">
      <c r="A732" s="49" t="s">
        <v>1066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4.9380419059421685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3.9918249331647657</v>
      </c>
      <c r="M732" s="49">
        <v>3.8919443337189716</v>
      </c>
      <c r="N732" s="49">
        <v>3.7991836814775137</v>
      </c>
      <c r="O732" s="49">
        <v>3.7112628215753443</v>
      </c>
      <c r="P732" s="49">
        <v>3.6277820241449579</v>
      </c>
      <c r="Q732" s="49">
        <v>3.5472656651868046</v>
      </c>
      <c r="R732" s="49">
        <v>3.4688096976003036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2.9865333684089714</v>
      </c>
      <c r="Z732" s="49">
        <v>2.9312535650581175</v>
      </c>
      <c r="AA732" s="49">
        <v>2.8373738075465775</v>
      </c>
      <c r="AB732" s="49">
        <v>2.7753465805630233</v>
      </c>
      <c r="AC732" s="49">
        <v>2.7158066694685425</v>
      </c>
      <c r="AD732" s="49">
        <v>2.6584991972666243</v>
      </c>
      <c r="AE732" s="49">
        <v>2.6032086902953528</v>
      </c>
      <c r="AF732" s="50">
        <v>2.54975137380295</v>
      </c>
    </row>
    <row r="733" spans="1:32" hidden="1">
      <c r="A733" s="49" t="s">
        <v>1067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5.5722675997004885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3.9707978227813956</v>
      </c>
      <c r="O733" s="49">
        <v>3.8911105394072401</v>
      </c>
      <c r="P733" s="49">
        <v>3.812828509818007</v>
      </c>
      <c r="Q733" s="49">
        <v>3.7363831907876444</v>
      </c>
      <c r="R733" s="49">
        <v>3.6604697240479922</v>
      </c>
      <c r="S733" s="49">
        <v>3.5853005276267766</v>
      </c>
      <c r="T733" s="49">
        <v>3.5131655944523454</v>
      </c>
      <c r="U733" s="49">
        <v>3.4404094957212932</v>
      </c>
      <c r="V733" s="49">
        <v>3.3672950092385996</v>
      </c>
      <c r="W733" s="49">
        <v>3.3009625671083058</v>
      </c>
      <c r="X733" s="49">
        <v>3.2355077110360342</v>
      </c>
      <c r="Y733" s="49">
        <v>3.1702124189789815</v>
      </c>
      <c r="Z733" s="49">
        <v>3.1087472989545004</v>
      </c>
      <c r="AA733" s="49">
        <v>3.0139506888795995</v>
      </c>
      <c r="AB733" s="49">
        <v>2.9444092485453002</v>
      </c>
      <c r="AC733" s="49">
        <v>2.8754102273451223</v>
      </c>
      <c r="AD733" s="49">
        <v>2.806842285739489</v>
      </c>
      <c r="AE733" s="49">
        <v>2.7386060971765573</v>
      </c>
      <c r="AF733" s="50">
        <v>2.6706123026014179</v>
      </c>
    </row>
    <row r="734" spans="1:32" hidden="1">
      <c r="A734" s="49" t="s">
        <v>1068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4.3508492898629285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3.8542313825762915</v>
      </c>
      <c r="X734" s="49">
        <v>3.7798095167880028</v>
      </c>
      <c r="Y734" s="49">
        <v>3.705566197868146</v>
      </c>
      <c r="Z734" s="49">
        <v>3.6358809000579435</v>
      </c>
      <c r="AA734" s="49">
        <v>3.5264038348364934</v>
      </c>
      <c r="AB734" s="49">
        <v>3.4470524972366654</v>
      </c>
      <c r="AC734" s="49">
        <v>3.3683321640979931</v>
      </c>
      <c r="AD734" s="49">
        <v>3.2901084093036861</v>
      </c>
      <c r="AE734" s="49">
        <v>3.2122610531361797</v>
      </c>
      <c r="AF734" s="50">
        <v>3.1346817144543841</v>
      </c>
    </row>
    <row r="735" spans="1:32" hidden="1">
      <c r="A735" s="49" t="s">
        <v>1069</v>
      </c>
      <c r="B735" s="49">
        <v>11.147862388927102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6.2522998291240555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5.1222354675102855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4.2635325791204215</v>
      </c>
      <c r="W735" s="49">
        <v>4.1268041300384892</v>
      </c>
      <c r="X735" s="49">
        <v>3.9902278846143839</v>
      </c>
      <c r="Y735" s="49">
        <v>3.8554592636424907</v>
      </c>
      <c r="Z735" s="49">
        <v>3.7286118322840247</v>
      </c>
      <c r="AA735" s="49">
        <v>3.5636508567841192</v>
      </c>
      <c r="AB735" s="49">
        <v>3.4286533908204815</v>
      </c>
      <c r="AC735" s="49">
        <v>3.2951914195248286</v>
      </c>
      <c r="AD735" s="49">
        <v>3.1629982112131727</v>
      </c>
      <c r="AE735" s="49">
        <v>3.0318463778684643</v>
      </c>
      <c r="AF735" s="50">
        <v>2.9015401055969261</v>
      </c>
    </row>
    <row r="736" spans="1:32" hidden="1">
      <c r="A736" s="49" t="s">
        <v>1070</v>
      </c>
      <c r="B736" s="49">
        <v>2.8474423981206347</v>
      </c>
      <c r="C736" s="49">
        <v>2.7683137435307046</v>
      </c>
      <c r="D736" s="49">
        <v>2.6954351033987525</v>
      </c>
      <c r="E736" s="49">
        <v>2.6274630135627071</v>
      </c>
      <c r="F736" s="49">
        <v>2.5634397326330798</v>
      </c>
      <c r="G736" s="49">
        <v>2.5026594173042764</v>
      </c>
      <c r="H736" s="49">
        <v>2.4445874719360128</v>
      </c>
      <c r="I736" s="49">
        <v>2.3888096474654645</v>
      </c>
      <c r="J736" s="49">
        <v>2.3349986609726923</v>
      </c>
      <c r="K736" s="49">
        <v>2.2828915853332878</v>
      </c>
      <c r="L736" s="49">
        <v>2.2322741040096528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2.0431208118346875</v>
      </c>
      <c r="R736" s="49">
        <v>2.0101038284230026</v>
      </c>
      <c r="S736" s="49">
        <v>1.9778629937816055</v>
      </c>
      <c r="T736" s="49">
        <v>1.9478662627257626</v>
      </c>
      <c r="U736" s="49">
        <v>1.9177559673299212</v>
      </c>
      <c r="V736" s="49">
        <v>1.8876996719777386</v>
      </c>
      <c r="W736" s="49">
        <v>1.8609976658268992</v>
      </c>
      <c r="X736" s="49">
        <v>1.8353212159423213</v>
      </c>
      <c r="Y736" s="49">
        <v>1.8102132364811421</v>
      </c>
      <c r="Z736" s="49">
        <v>1.788030523741662</v>
      </c>
      <c r="AA736" s="49">
        <v>1.7449578899121185</v>
      </c>
      <c r="AB736" s="49">
        <v>1.7185515567185097</v>
      </c>
      <c r="AC736" s="49">
        <v>1.69297563973165</v>
      </c>
      <c r="AD736" s="49">
        <v>1.6681639866463567</v>
      </c>
      <c r="AE736" s="49">
        <v>1.6440586894673106</v>
      </c>
      <c r="AF736" s="50">
        <v>1.6206087525700408</v>
      </c>
    </row>
    <row r="737" spans="1:32" hidden="1">
      <c r="A737" s="49" t="s">
        <v>1071</v>
      </c>
      <c r="B737" s="49">
        <v>4.0944402298271267</v>
      </c>
      <c r="C737" s="49">
        <v>3.982708707232566</v>
      </c>
      <c r="D737" s="49">
        <v>3.8804387768117983</v>
      </c>
      <c r="E737" s="49">
        <v>3.785585782780263</v>
      </c>
      <c r="F737" s="49">
        <v>3.6966920341753977</v>
      </c>
      <c r="G737" s="49">
        <v>3.6126831606499641</v>
      </c>
      <c r="H737" s="49">
        <v>3.5327453838440759</v>
      </c>
      <c r="I737" s="49">
        <v>3.4562480587629207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3.1751764946836825</v>
      </c>
      <c r="N737" s="49">
        <v>3.1209452617090099</v>
      </c>
      <c r="O737" s="49">
        <v>3.0684567787363881</v>
      </c>
      <c r="P737" s="49">
        <v>3.0177974180813334</v>
      </c>
      <c r="Q737" s="49">
        <v>2.9693801721220767</v>
      </c>
      <c r="R737" s="49">
        <v>2.9219145474317587</v>
      </c>
      <c r="S737" s="49">
        <v>2.8756022953499536</v>
      </c>
      <c r="T737" s="49">
        <v>2.832675597727448</v>
      </c>
      <c r="U737" s="49">
        <v>2.7895505709019806</v>
      </c>
      <c r="V737" s="49">
        <v>2.7464823137158603</v>
      </c>
      <c r="W737" s="49">
        <v>2.7084902154914396</v>
      </c>
      <c r="X737" s="49">
        <v>2.6720294616077109</v>
      </c>
      <c r="Y737" s="49">
        <v>2.6364053997780759</v>
      </c>
      <c r="Z737" s="49">
        <v>2.6052006439047735</v>
      </c>
      <c r="AA737" s="49">
        <v>2.5422179021022915</v>
      </c>
      <c r="AB737" s="49">
        <v>2.5045419728641085</v>
      </c>
      <c r="AC737" s="49">
        <v>2.4681024587595446</v>
      </c>
      <c r="AD737" s="49">
        <v>2.432799003948384</v>
      </c>
      <c r="AE737" s="49">
        <v>2.3985437955021944</v>
      </c>
      <c r="AF737" s="50">
        <v>2.3652595361709499</v>
      </c>
    </row>
    <row r="738" spans="1:32" hidden="1">
      <c r="A738" s="49" t="s">
        <v>1072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3.9802888920461084</v>
      </c>
      <c r="Q738" s="49">
        <v>3.9168023331689459</v>
      </c>
      <c r="R738" s="49">
        <v>3.8545824140151512</v>
      </c>
      <c r="S738" s="49">
        <v>3.7939021900790513</v>
      </c>
      <c r="T738" s="49">
        <v>3.7377799011214794</v>
      </c>
      <c r="U738" s="49">
        <v>3.6813702544465468</v>
      </c>
      <c r="V738" s="49">
        <v>3.6250184477225984</v>
      </c>
      <c r="W738" s="49">
        <v>3.5755048307685855</v>
      </c>
      <c r="X738" s="49">
        <v>3.5280454133095889</v>
      </c>
      <c r="Y738" s="49">
        <v>3.4817013160358359</v>
      </c>
      <c r="Z738" s="49">
        <v>3.4413170595095295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3.2152840632296034</v>
      </c>
      <c r="AE738" s="49">
        <v>3.1706986737663625</v>
      </c>
      <c r="AF738" s="50">
        <v>3.127411854613694</v>
      </c>
    </row>
    <row r="739" spans="1:32" hidden="1">
      <c r="A739" s="49" t="s">
        <v>1073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3.9772491265871603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3.6817679940621613</v>
      </c>
      <c r="T739" s="49">
        <v>3.6184315914045162</v>
      </c>
      <c r="U739" s="49">
        <v>3.5590251916494227</v>
      </c>
      <c r="V739" s="49">
        <v>3.5009312443516021</v>
      </c>
      <c r="W739" s="49">
        <v>3.4355363580735907</v>
      </c>
      <c r="X739" s="49">
        <v>3.3729380945321283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3.1316230582799363</v>
      </c>
      <c r="AC739" s="49">
        <v>3.0808591277576216</v>
      </c>
      <c r="AD739" s="49">
        <v>3.0324615471843837</v>
      </c>
      <c r="AE739" s="49">
        <v>2.9861636123973438</v>
      </c>
      <c r="AF739" s="50">
        <v>2.9417432615936825</v>
      </c>
    </row>
    <row r="740" spans="1:32" hidden="1">
      <c r="A740" s="49" t="s">
        <v>1074</v>
      </c>
      <c r="B740" s="49">
        <v>7.1114117061470985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4.7701809170262415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1075</v>
      </c>
      <c r="B741" s="49">
        <v>3.9436946057518054</v>
      </c>
      <c r="C741" s="49">
        <v>3.7696278440855409</v>
      </c>
      <c r="D741" s="49">
        <v>3.6147889485803875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3.1044994764097242</v>
      </c>
      <c r="I741" s="49">
        <v>2.9936504752886597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2.4993280793345236</v>
      </c>
      <c r="P741" s="49">
        <v>2.4437633884011269</v>
      </c>
      <c r="Q741" s="49">
        <v>2.3900591215865408</v>
      </c>
      <c r="R741" s="49">
        <v>2.3376606540248552</v>
      </c>
      <c r="S741" s="49">
        <v>2.2877356761007519</v>
      </c>
      <c r="T741" s="49">
        <v>2.2394434937714855</v>
      </c>
      <c r="U741" s="49">
        <v>2.1929279321902424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2.0130495854684263</v>
      </c>
      <c r="Z741" s="49">
        <v>1.9751843848157331</v>
      </c>
      <c r="AA741" s="49">
        <v>1.9136875707334231</v>
      </c>
      <c r="AB741" s="49">
        <v>1.8717601092489802</v>
      </c>
      <c r="AC741" s="49">
        <v>1.8313947538248041</v>
      </c>
      <c r="AD741" s="49">
        <v>1.7924347091058861</v>
      </c>
      <c r="AE741" s="49">
        <v>1.7547473489715322</v>
      </c>
      <c r="AF741" s="50">
        <v>1.7182194924592216</v>
      </c>
    </row>
    <row r="742" spans="1:32" hidden="1">
      <c r="A742" s="49" t="s">
        <v>1076</v>
      </c>
      <c r="B742" s="49">
        <v>4.194887381731129</v>
      </c>
      <c r="C742" s="49">
        <v>4.0092723349817643</v>
      </c>
      <c r="D742" s="49">
        <v>3.8444476243038177</v>
      </c>
      <c r="E742" s="49">
        <v>3.694552448319933</v>
      </c>
      <c r="F742" s="49">
        <v>3.5558524549807178</v>
      </c>
      <c r="G742" s="49">
        <v>3.4258325659345275</v>
      </c>
      <c r="H742" s="49">
        <v>3.3027241010480313</v>
      </c>
      <c r="I742" s="49">
        <v>3.1852394088794576</v>
      </c>
      <c r="J742" s="49">
        <v>3.0724139896027371</v>
      </c>
      <c r="K742" s="49">
        <v>2.9635080036225405</v>
      </c>
      <c r="L742" s="49">
        <v>2.8579423601681748</v>
      </c>
      <c r="M742" s="49">
        <v>2.7877923231428277</v>
      </c>
      <c r="N742" s="49">
        <v>2.7223727364939441</v>
      </c>
      <c r="O742" s="49">
        <v>2.6601821902116765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2.4347224892268287</v>
      </c>
      <c r="T742" s="49">
        <v>2.3832995732498281</v>
      </c>
      <c r="U742" s="49">
        <v>2.3337846614192799</v>
      </c>
      <c r="V742" s="49">
        <v>2.2854369518840594</v>
      </c>
      <c r="W742" s="49">
        <v>2.2366608170602644</v>
      </c>
      <c r="X742" s="49">
        <v>2.1885888259201987</v>
      </c>
      <c r="Y742" s="49">
        <v>2.1423502425697025</v>
      </c>
      <c r="Z742" s="49">
        <v>2.1021338707549408</v>
      </c>
      <c r="AA742" s="49">
        <v>2.0364501637624732</v>
      </c>
      <c r="AB742" s="49">
        <v>1.9918466294713801</v>
      </c>
      <c r="AC742" s="49">
        <v>1.9489202258934997</v>
      </c>
      <c r="AD742" s="49">
        <v>1.9075017830713996</v>
      </c>
      <c r="AE742" s="49">
        <v>1.867448222109636</v>
      </c>
      <c r="AF742" s="50">
        <v>1.8286374554883289</v>
      </c>
    </row>
    <row r="743" spans="1:32" hidden="1">
      <c r="A743" s="49" t="s">
        <v>1077</v>
      </c>
      <c r="B743" s="49">
        <v>4.3663104847937007</v>
      </c>
      <c r="C743" s="49">
        <v>4.1728863449726203</v>
      </c>
      <c r="D743" s="49">
        <v>4.0012188255010255</v>
      </c>
      <c r="E743" s="49">
        <v>3.8451816309906244</v>
      </c>
      <c r="F743" s="49">
        <v>3.7008715116502353</v>
      </c>
      <c r="G743" s="49">
        <v>3.5656598253658216</v>
      </c>
      <c r="H743" s="49">
        <v>3.4376981699797016</v>
      </c>
      <c r="I743" s="49">
        <v>3.3156409616976195</v>
      </c>
      <c r="J743" s="49">
        <v>3.1984803931655041</v>
      </c>
      <c r="K743" s="49">
        <v>3.0854434756093818</v>
      </c>
      <c r="L743" s="49">
        <v>2.9759252312535405</v>
      </c>
      <c r="M743" s="49">
        <v>2.9027500121291716</v>
      </c>
      <c r="N743" s="49">
        <v>2.8345375986395718</v>
      </c>
      <c r="O743" s="49">
        <v>2.7697114685062143</v>
      </c>
      <c r="P743" s="49">
        <v>2.7079954267397399</v>
      </c>
      <c r="Q743" s="49">
        <v>2.6483686734392693</v>
      </c>
      <c r="R743" s="49">
        <v>2.590205509123475</v>
      </c>
      <c r="S743" s="49">
        <v>2.5348245017814168</v>
      </c>
      <c r="T743" s="49">
        <v>2.4812770161010222</v>
      </c>
      <c r="U743" s="49">
        <v>2.4297258005355724</v>
      </c>
      <c r="V743" s="49">
        <v>2.3793942082116013</v>
      </c>
      <c r="W743" s="49">
        <v>2.3286083422150017</v>
      </c>
      <c r="X743" s="49">
        <v>2.2785569604916422</v>
      </c>
      <c r="Y743" s="49">
        <v>2.2304238077159946</v>
      </c>
      <c r="Z743" s="49">
        <v>2.1886007188667964</v>
      </c>
      <c r="AA743" s="49">
        <v>2.1200753069444005</v>
      </c>
      <c r="AB743" s="49">
        <v>2.0736450141210425</v>
      </c>
      <c r="AC743" s="49">
        <v>2.0289709066621926</v>
      </c>
      <c r="AD743" s="49">
        <v>1.9858762756402988</v>
      </c>
      <c r="AE743" s="49">
        <v>1.9442116638983453</v>
      </c>
      <c r="AF743" s="50">
        <v>1.9038495388212597</v>
      </c>
    </row>
    <row r="744" spans="1:32" hidden="1">
      <c r="A744" s="49" t="s">
        <v>1078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3.8586154742925967</v>
      </c>
      <c r="I744" s="49">
        <v>3.7225455082902528</v>
      </c>
      <c r="J744" s="49">
        <v>3.5921057482331831</v>
      </c>
      <c r="K744" s="49">
        <v>3.4664086889617582</v>
      </c>
      <c r="L744" s="49">
        <v>3.3447597827402431</v>
      </c>
      <c r="M744" s="49">
        <v>3.262058703784799</v>
      </c>
      <c r="N744" s="49">
        <v>3.1850577193563727</v>
      </c>
      <c r="O744" s="49">
        <v>3.1119412645819677</v>
      </c>
      <c r="P744" s="49">
        <v>3.0423911859415371</v>
      </c>
      <c r="Q744" s="49">
        <v>2.9752321130340134</v>
      </c>
      <c r="R744" s="49">
        <v>2.9097437183247443</v>
      </c>
      <c r="S744" s="49">
        <v>2.8474440398079608</v>
      </c>
      <c r="T744" s="49">
        <v>2.7872409508938567</v>
      </c>
      <c r="U744" s="49">
        <v>2.7293218259430247</v>
      </c>
      <c r="V744" s="49">
        <v>2.672792693480341</v>
      </c>
      <c r="W744" s="49">
        <v>2.6157264858737879</v>
      </c>
      <c r="X744" s="49">
        <v>2.5594922269173725</v>
      </c>
      <c r="Y744" s="49">
        <v>2.5054526874129781</v>
      </c>
      <c r="Z744" s="49">
        <v>2.4586633776905713</v>
      </c>
      <c r="AA744" s="49">
        <v>2.3811248476624223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1079</v>
      </c>
      <c r="B745" s="49">
        <v>4.4855108467171805</v>
      </c>
      <c r="C745" s="49">
        <v>4.2879768122408581</v>
      </c>
      <c r="D745" s="49">
        <v>4.0965308851502975</v>
      </c>
      <c r="E745" s="49">
        <v>3.9098046721114978</v>
      </c>
      <c r="F745" s="49">
        <v>3.7268152587501566</v>
      </c>
      <c r="G745" s="49">
        <v>3.546831773061168</v>
      </c>
      <c r="H745" s="49">
        <v>3.3692948745940603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2.6127218012815847</v>
      </c>
      <c r="N745" s="49">
        <v>2.5570627212495944</v>
      </c>
      <c r="O745" s="49">
        <v>2.5022228692623587</v>
      </c>
      <c r="P745" s="49">
        <v>2.448260561584334</v>
      </c>
      <c r="Q745" s="49">
        <v>2.3954262431879569</v>
      </c>
      <c r="R745" s="49">
        <v>2.3429691846080516</v>
      </c>
      <c r="S745" s="49">
        <v>2.291012974979505</v>
      </c>
      <c r="T745" s="49">
        <v>2.2408814845312195</v>
      </c>
      <c r="U745" s="49">
        <v>2.1904656970797052</v>
      </c>
      <c r="V745" s="49">
        <v>2.1399175434205948</v>
      </c>
      <c r="W745" s="49">
        <v>2.0928993463788275</v>
      </c>
      <c r="X745" s="49">
        <v>2.0465487307624142</v>
      </c>
      <c r="Y745" s="49">
        <v>2.0004561617869041</v>
      </c>
      <c r="Z745" s="49">
        <v>1.9567598752503441</v>
      </c>
      <c r="AA745" s="49">
        <v>1.8938594085896698</v>
      </c>
      <c r="AB745" s="49">
        <v>1.8458063565597265</v>
      </c>
      <c r="AC745" s="49">
        <v>1.7982521135518492</v>
      </c>
      <c r="AD745" s="49">
        <v>1.7511393818182319</v>
      </c>
      <c r="AE745" s="49">
        <v>1.7044179300083164</v>
      </c>
      <c r="AF745" s="50">
        <v>1.6580434387160445</v>
      </c>
    </row>
    <row r="746" spans="1:32" hidden="1">
      <c r="A746" s="49" t="s">
        <v>1080</v>
      </c>
      <c r="B746" s="49">
        <v>5.911910602000388</v>
      </c>
      <c r="C746" s="49">
        <v>5.6672908959619086</v>
      </c>
      <c r="D746" s="49">
        <v>5.4314133018323165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3.8998125020568146</v>
      </c>
      <c r="L746" s="49">
        <v>3.6886237426014477</v>
      </c>
      <c r="M746" s="49">
        <v>3.6044468156179557</v>
      </c>
      <c r="N746" s="49">
        <v>3.5319176851401992</v>
      </c>
      <c r="O746" s="49">
        <v>3.4605845189221425</v>
      </c>
      <c r="P746" s="49">
        <v>3.390536178718798</v>
      </c>
      <c r="Q746" s="49">
        <v>3.3221557532593682</v>
      </c>
      <c r="R746" s="49">
        <v>3.2542927188114468</v>
      </c>
      <c r="S746" s="49">
        <v>3.1871360251047856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2.8744038951913162</v>
      </c>
      <c r="Y746" s="49">
        <v>2.8160077655051317</v>
      </c>
      <c r="Z746" s="49">
        <v>2.7611344049649484</v>
      </c>
      <c r="AA746" s="49">
        <v>2.6767918940489954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2.4329277093832675</v>
      </c>
      <c r="AF746" s="50">
        <v>2.3730791135266602</v>
      </c>
    </row>
    <row r="747" spans="1:32" hidden="1">
      <c r="A747" s="49" t="s">
        <v>1081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4.6121387762798625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3.9402828288443548</v>
      </c>
      <c r="V747" s="49">
        <v>3.8603711441214568</v>
      </c>
      <c r="W747" s="49">
        <v>3.7879319734701955</v>
      </c>
      <c r="X747" s="49">
        <v>3.7166694888369038</v>
      </c>
      <c r="Y747" s="49">
        <v>3.6457270204574987</v>
      </c>
      <c r="Z747" s="49">
        <v>3.5795250792271736</v>
      </c>
      <c r="AA747" s="49">
        <v>3.4733492738318912</v>
      </c>
      <c r="AB747" s="49">
        <v>3.3976890102616863</v>
      </c>
      <c r="AC747" s="49">
        <v>3.3228247984950525</v>
      </c>
      <c r="AD747" s="49">
        <v>3.2486293273521225</v>
      </c>
      <c r="AE747" s="49">
        <v>3.1749897710431467</v>
      </c>
      <c r="AF747" s="50">
        <v>3.1018053651587723</v>
      </c>
    </row>
    <row r="748" spans="1:32" hidden="1">
      <c r="A748" s="49" t="s">
        <v>1082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3.9227796695549197</v>
      </c>
      <c r="T748" s="49">
        <v>3.8406609700679004</v>
      </c>
      <c r="U748" s="49">
        <v>3.7616624021470764</v>
      </c>
      <c r="V748" s="49">
        <v>3.6834509585801576</v>
      </c>
      <c r="W748" s="49">
        <v>3.5994294089122643</v>
      </c>
      <c r="X748" s="49">
        <v>3.5173451678786978</v>
      </c>
      <c r="Y748" s="49">
        <v>3.4381371111091381</v>
      </c>
      <c r="Z748" s="49">
        <v>3.3636556361432177</v>
      </c>
      <c r="AA748" s="49">
        <v>3.2675572491555194</v>
      </c>
      <c r="AB748" s="49">
        <v>3.1914546320575861</v>
      </c>
      <c r="AC748" s="49">
        <v>3.1172382187365422</v>
      </c>
      <c r="AD748" s="49">
        <v>3.0446207550065476</v>
      </c>
      <c r="AE748" s="49">
        <v>2.9733653274211469</v>
      </c>
      <c r="AF748" s="50">
        <v>2.9032740448402921</v>
      </c>
    </row>
    <row r="749" spans="1:32" hidden="1">
      <c r="A749" s="49" t="s">
        <v>1083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6.8718701300964025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4.7726060919296085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4.0096413164945615</v>
      </c>
      <c r="AD749" s="49">
        <v>3.9253677330379695</v>
      </c>
      <c r="AE749" s="49">
        <v>3.8430413594106181</v>
      </c>
      <c r="AF749" s="50">
        <v>3.762396704791092</v>
      </c>
    </row>
    <row r="750" spans="1:32" hidden="1">
      <c r="A750" s="49" t="s">
        <v>1084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3.9747330419429767</v>
      </c>
      <c r="N750" s="49">
        <v>3.8594638153167131</v>
      </c>
      <c r="O750" s="49">
        <v>3.7469046342913135</v>
      </c>
      <c r="P750" s="49">
        <v>3.6368250321580895</v>
      </c>
      <c r="Q750" s="49">
        <v>3.5283466083324182</v>
      </c>
      <c r="R750" s="49">
        <v>3.4209326399754314</v>
      </c>
      <c r="S750" s="49">
        <v>3.3157357617154926</v>
      </c>
      <c r="T750" s="49">
        <v>3.211937862124834</v>
      </c>
      <c r="U750" s="49">
        <v>3.1096863068504588</v>
      </c>
      <c r="V750" s="49">
        <v>3.0083109417671325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2.1052705159391922</v>
      </c>
      <c r="AF750" s="50">
        <v>2.0093373348881913</v>
      </c>
    </row>
    <row r="751" spans="1:32" hidden="1">
      <c r="A751" s="49" t="s">
        <v>1085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4.0713546233794204</v>
      </c>
      <c r="O751" s="49">
        <v>3.9531096760127431</v>
      </c>
      <c r="P751" s="49">
        <v>3.8375453534615138</v>
      </c>
      <c r="Q751" s="49">
        <v>3.7237034114734335</v>
      </c>
      <c r="R751" s="49">
        <v>3.6109984606835841</v>
      </c>
      <c r="S751" s="49">
        <v>3.5006856037442793</v>
      </c>
      <c r="T751" s="49">
        <v>3.3918728198479533</v>
      </c>
      <c r="U751" s="49">
        <v>3.2847199513702074</v>
      </c>
      <c r="V751" s="49">
        <v>3.1784967097491266</v>
      </c>
      <c r="W751" s="49">
        <v>3.0731669370118366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2.4338791565281506</v>
      </c>
      <c r="AD751" s="49">
        <v>2.3316416270447924</v>
      </c>
      <c r="AE751" s="49">
        <v>2.2301034251518672</v>
      </c>
      <c r="AF751" s="50">
        <v>2.1291327142541103</v>
      </c>
    </row>
    <row r="752" spans="1:32" hidden="1">
      <c r="A752" s="49" t="s">
        <v>1086</v>
      </c>
      <c r="B752" s="49">
        <v>8.8011250280116968</v>
      </c>
      <c r="C752" s="49">
        <v>8.3054933038115202</v>
      </c>
      <c r="D752" s="49">
        <v>7.8354543769588165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5.6843913795819105</v>
      </c>
      <c r="J752" s="49">
        <v>5.2762086311111425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3.8579018357405754</v>
      </c>
      <c r="R752" s="49">
        <v>3.7415357193550705</v>
      </c>
      <c r="S752" s="49">
        <v>3.6276374229645887</v>
      </c>
      <c r="T752" s="49">
        <v>3.5152651241818784</v>
      </c>
      <c r="U752" s="49">
        <v>3.4045833352155102</v>
      </c>
      <c r="V752" s="49">
        <v>3.2948228129906507</v>
      </c>
      <c r="W752" s="49">
        <v>3.1859247823054098</v>
      </c>
      <c r="X752" s="49">
        <v>3.0771592908783902</v>
      </c>
      <c r="Y752" s="49">
        <v>2.9696880819139997</v>
      </c>
      <c r="Z752" s="49">
        <v>2.8677988297344426</v>
      </c>
      <c r="AA752" s="49">
        <v>2.7392052836341625</v>
      </c>
      <c r="AB752" s="49">
        <v>2.6316559759577123</v>
      </c>
      <c r="AC752" s="49">
        <v>2.5252098848132931</v>
      </c>
      <c r="AD752" s="49">
        <v>2.4196797524368234</v>
      </c>
      <c r="AE752" s="49">
        <v>2.3149061196007796</v>
      </c>
      <c r="AF752" s="50">
        <v>2.2107518484655073</v>
      </c>
    </row>
    <row r="753" spans="1:32" hidden="1">
      <c r="A753" s="49" t="s">
        <v>1087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6.2707032974277315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3.8974949316695815</v>
      </c>
      <c r="U753" s="49">
        <v>3.7757681645965651</v>
      </c>
      <c r="V753" s="49">
        <v>3.6550478777589541</v>
      </c>
      <c r="W753" s="49">
        <v>3.5352270630882785</v>
      </c>
      <c r="X753" s="49">
        <v>3.4156188943561361</v>
      </c>
      <c r="Y753" s="49">
        <v>3.2975607436111405</v>
      </c>
      <c r="Z753" s="49">
        <v>3.1859908379024588</v>
      </c>
      <c r="AA753" s="49">
        <v>3.0437541465485642</v>
      </c>
      <c r="AB753" s="49">
        <v>2.9257962871758343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2.4654719918403427</v>
      </c>
    </row>
    <row r="754" spans="1:32" hidden="1">
      <c r="A754" s="49" t="s">
        <v>1088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4.3659760486805625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3.9884652768551274</v>
      </c>
      <c r="J754" s="49">
        <v>3.9042481104414222</v>
      </c>
      <c r="K754" s="49">
        <v>3.8229664402842207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3.4844792057323613</v>
      </c>
      <c r="Q754" s="49">
        <v>3.4286426293644663</v>
      </c>
      <c r="R754" s="49">
        <v>3.3739034510727026</v>
      </c>
      <c r="S754" s="49">
        <v>3.3204956713637954</v>
      </c>
      <c r="T754" s="49">
        <v>3.271009188685821</v>
      </c>
      <c r="U754" s="49">
        <v>3.2212846463157696</v>
      </c>
      <c r="V754" s="49">
        <v>3.1716183632416217</v>
      </c>
      <c r="W754" s="49">
        <v>3.1278472523787477</v>
      </c>
      <c r="X754" s="49">
        <v>3.0858512295399678</v>
      </c>
      <c r="Y754" s="49">
        <v>3.0448245538693248</v>
      </c>
      <c r="Z754" s="49">
        <v>3.0089237969664655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2.8100995167626515</v>
      </c>
      <c r="AE754" s="49">
        <v>2.7706524591801913</v>
      </c>
      <c r="AF754" s="50">
        <v>2.7323308659444887</v>
      </c>
    </row>
    <row r="755" spans="1:32" hidden="1">
      <c r="A755" s="49" t="s">
        <v>1089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5.3083110004402245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4.3783920892314185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3.9434564148197273</v>
      </c>
      <c r="Y755" s="49">
        <v>3.8915708004476266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3.5934119111496297</v>
      </c>
      <c r="AE755" s="49">
        <v>3.5434641739583745</v>
      </c>
      <c r="AF755" s="50">
        <v>3.4949589817973332</v>
      </c>
    </row>
    <row r="756" spans="1:32" hidden="1">
      <c r="A756" s="49" t="s">
        <v>1090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7.4573407622654635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5.9868361466760325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1091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7.4374470287162415</v>
      </c>
      <c r="M757" s="49">
        <v>7.2398357558304074</v>
      </c>
      <c r="N757" s="49">
        <v>7.0675736633493305</v>
      </c>
      <c r="O757" s="49">
        <v>6.9118892548349695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6.0879823907944175</v>
      </c>
      <c r="W757" s="49">
        <v>5.9748705424273858</v>
      </c>
      <c r="X757" s="49">
        <v>5.8667728771558805</v>
      </c>
      <c r="Y757" s="49">
        <v>5.7655492425112955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1092</v>
      </c>
      <c r="B758" s="49">
        <v>3.8664354927823545</v>
      </c>
      <c r="C758" s="49">
        <v>3.6969811139967934</v>
      </c>
      <c r="D758" s="49">
        <v>3.5456844596173624</v>
      </c>
      <c r="E758" s="49">
        <v>3.4074420814200224</v>
      </c>
      <c r="F758" s="49">
        <v>3.2790023287916563</v>
      </c>
      <c r="G758" s="49">
        <v>3.158175307052332</v>
      </c>
      <c r="H758" s="49">
        <v>3.0434210709431193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2.6264463945179246</v>
      </c>
      <c r="M758" s="49">
        <v>2.5626852960018218</v>
      </c>
      <c r="N758" s="49">
        <v>2.5030852232044802</v>
      </c>
      <c r="O758" s="49">
        <v>2.4463331017565197</v>
      </c>
      <c r="P758" s="49">
        <v>2.3921985799404712</v>
      </c>
      <c r="Q758" s="49">
        <v>2.33983128236539</v>
      </c>
      <c r="R758" s="49">
        <v>2.2887098112750905</v>
      </c>
      <c r="S758" s="49">
        <v>2.23993175949288</v>
      </c>
      <c r="T758" s="49">
        <v>2.1927068400962204</v>
      </c>
      <c r="U758" s="49">
        <v>2.1471702171516833</v>
      </c>
      <c r="V758" s="49">
        <v>2.1026748075741128</v>
      </c>
      <c r="W758" s="49">
        <v>2.057828361253951</v>
      </c>
      <c r="X758" s="49">
        <v>2.0136183180038993</v>
      </c>
      <c r="Y758" s="49">
        <v>1.9710300557623397</v>
      </c>
      <c r="Z758" s="49">
        <v>1.9337204238329018</v>
      </c>
      <c r="AA758" s="49">
        <v>1.8741987602847061</v>
      </c>
      <c r="AB758" s="49">
        <v>1.8330996904902035</v>
      </c>
      <c r="AC758" s="49">
        <v>1.7934860964070773</v>
      </c>
      <c r="AD758" s="49">
        <v>1.7552105019108706</v>
      </c>
      <c r="AE758" s="49">
        <v>1.7181481302808521</v>
      </c>
      <c r="AF758" s="50">
        <v>1.6821924679286071</v>
      </c>
    </row>
    <row r="759" spans="1:32" hidden="1">
      <c r="A759" s="49" t="s">
        <v>1093</v>
      </c>
      <c r="B759" s="49">
        <v>4.0453054496585032</v>
      </c>
      <c r="C759" s="49">
        <v>3.8676371077311265</v>
      </c>
      <c r="D759" s="49">
        <v>3.7091891810806343</v>
      </c>
      <c r="E759" s="49">
        <v>3.5645547336301937</v>
      </c>
      <c r="F759" s="49">
        <v>3.4302886642679704</v>
      </c>
      <c r="G759" s="49">
        <v>3.3040707398336338</v>
      </c>
      <c r="H759" s="49">
        <v>3.1842693226242993</v>
      </c>
      <c r="I759" s="49">
        <v>3.0696965451320111</v>
      </c>
      <c r="J759" s="49">
        <v>2.9594626573733898</v>
      </c>
      <c r="K759" s="49">
        <v>2.8528851628857961</v>
      </c>
      <c r="L759" s="49">
        <v>2.7494298575305494</v>
      </c>
      <c r="M759" s="49">
        <v>2.6825337533273497</v>
      </c>
      <c r="N759" s="49">
        <v>2.6200371472134445</v>
      </c>
      <c r="O759" s="49">
        <v>2.5605499238073679</v>
      </c>
      <c r="P759" s="49">
        <v>2.5038273878022004</v>
      </c>
      <c r="Q759" s="49">
        <v>2.4489697371167898</v>
      </c>
      <c r="R759" s="49">
        <v>2.395425399831022</v>
      </c>
      <c r="S759" s="49">
        <v>2.3443536247189574</v>
      </c>
      <c r="T759" s="49">
        <v>2.2949186800033834</v>
      </c>
      <c r="U759" s="49">
        <v>2.2472627971834425</v>
      </c>
      <c r="V759" s="49">
        <v>2.2007020883103356</v>
      </c>
      <c r="W759" s="49">
        <v>2.1537598370382716</v>
      </c>
      <c r="X759" s="49">
        <v>2.1074855897058491</v>
      </c>
      <c r="Y759" s="49">
        <v>2.0629199225214441</v>
      </c>
      <c r="Z759" s="49">
        <v>2.0239243733240153</v>
      </c>
      <c r="AA759" s="49">
        <v>1.9614700013731092</v>
      </c>
      <c r="AB759" s="49">
        <v>1.9184653372295406</v>
      </c>
      <c r="AC759" s="49">
        <v>1.8770255418342821</v>
      </c>
      <c r="AD759" s="49">
        <v>1.8369949392668916</v>
      </c>
      <c r="AE759" s="49">
        <v>1.7982418222448948</v>
      </c>
      <c r="AF759" s="50">
        <v>1.7606537676286069</v>
      </c>
    </row>
    <row r="760" spans="1:32" hidden="1">
      <c r="A760" s="49" t="s">
        <v>1094</v>
      </c>
      <c r="B760" s="49">
        <v>4.2151505495640276</v>
      </c>
      <c r="C760" s="49">
        <v>4.0297413103181459</v>
      </c>
      <c r="D760" s="49">
        <v>3.8645027344212437</v>
      </c>
      <c r="E760" s="49">
        <v>3.7137716367262583</v>
      </c>
      <c r="F760" s="49">
        <v>3.5739400355804434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3.0843993645696823</v>
      </c>
      <c r="K760" s="49">
        <v>2.9737753892420216</v>
      </c>
      <c r="L760" s="49">
        <v>2.8664644419377296</v>
      </c>
      <c r="M760" s="49">
        <v>2.7965556713721593</v>
      </c>
      <c r="N760" s="49">
        <v>2.7312772124906122</v>
      </c>
      <c r="O760" s="49">
        <v>2.6691642042479611</v>
      </c>
      <c r="P760" s="49">
        <v>2.6099589727282773</v>
      </c>
      <c r="Q760" s="49">
        <v>2.5527133117947427</v>
      </c>
      <c r="R760" s="49">
        <v>2.4968459989965499</v>
      </c>
      <c r="S760" s="49">
        <v>2.4435791136111384</v>
      </c>
      <c r="T760" s="49">
        <v>2.3920319107629924</v>
      </c>
      <c r="U760" s="49">
        <v>2.3423544710826745</v>
      </c>
      <c r="V760" s="49">
        <v>2.2938260380030693</v>
      </c>
      <c r="W760" s="49">
        <v>2.2448906439106553</v>
      </c>
      <c r="X760" s="49">
        <v>2.1966541038198555</v>
      </c>
      <c r="Y760" s="49">
        <v>2.1502134094437242</v>
      </c>
      <c r="Z760" s="49">
        <v>2.1096392442817944</v>
      </c>
      <c r="AA760" s="49">
        <v>2.0443310656752285</v>
      </c>
      <c r="AB760" s="49">
        <v>1.9995206172192239</v>
      </c>
      <c r="AC760" s="49">
        <v>1.9563548156659452</v>
      </c>
      <c r="AD760" s="49">
        <v>1.914669626440566</v>
      </c>
      <c r="AE760" s="49">
        <v>1.8743262799978482</v>
      </c>
      <c r="AF760" s="50">
        <v>1.8352063337310569</v>
      </c>
    </row>
    <row r="761" spans="1:32" hidden="1">
      <c r="A761" s="49" t="s">
        <v>1095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3.6654574784407528</v>
      </c>
      <c r="H761" s="49">
        <v>3.5332093066461305</v>
      </c>
      <c r="I761" s="49">
        <v>3.4068542180407064</v>
      </c>
      <c r="J761" s="49">
        <v>3.2853778813625798</v>
      </c>
      <c r="K761" s="49">
        <v>3.1680021439526005</v>
      </c>
      <c r="L761" s="49">
        <v>3.0541178502173647</v>
      </c>
      <c r="M761" s="49">
        <v>2.9794862366931145</v>
      </c>
      <c r="N761" s="49">
        <v>2.9098211440640007</v>
      </c>
      <c r="O761" s="49">
        <v>2.8435498525358605</v>
      </c>
      <c r="P761" s="49">
        <v>2.7803973685673062</v>
      </c>
      <c r="Q761" s="49">
        <v>2.7193449172861026</v>
      </c>
      <c r="R761" s="49">
        <v>2.659767871138154</v>
      </c>
      <c r="S761" s="49">
        <v>2.6029835475940697</v>
      </c>
      <c r="T761" s="49">
        <v>2.5480447905099419</v>
      </c>
      <c r="U761" s="49">
        <v>2.4951144845545539</v>
      </c>
      <c r="V761" s="49">
        <v>2.4434168403154106</v>
      </c>
      <c r="W761" s="49">
        <v>2.3912823928018625</v>
      </c>
      <c r="X761" s="49">
        <v>2.339895339989007</v>
      </c>
      <c r="Y761" s="49">
        <v>2.2904384283445314</v>
      </c>
      <c r="Z761" s="49">
        <v>2.2473003190624894</v>
      </c>
      <c r="AA761" s="49">
        <v>2.1774908642578024</v>
      </c>
      <c r="AB761" s="49">
        <v>2.1297741740978959</v>
      </c>
      <c r="AC761" s="49">
        <v>2.0838249517106573</v>
      </c>
      <c r="AD761" s="49">
        <v>2.0394664319083744</v>
      </c>
      <c r="AE761" s="49">
        <v>1.9965490860677129</v>
      </c>
      <c r="AF761" s="50">
        <v>1.9549452984428402</v>
      </c>
    </row>
    <row r="762" spans="1:32" hidden="1">
      <c r="A762" s="49" t="s">
        <v>1096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4.9284906124949615</v>
      </c>
      <c r="J762" s="49">
        <v>4.6914890018827764</v>
      </c>
      <c r="K762" s="49">
        <v>4.455637606501023</v>
      </c>
      <c r="L762" s="49">
        <v>4.2204565844619175</v>
      </c>
      <c r="M762" s="49">
        <v>4.1249315315016641</v>
      </c>
      <c r="N762" s="49">
        <v>4.0429998411794044</v>
      </c>
      <c r="O762" s="49">
        <v>3.9624377825450665</v>
      </c>
      <c r="P762" s="49">
        <v>3.8833482915954578</v>
      </c>
      <c r="Q762" s="49">
        <v>3.8061779925511798</v>
      </c>
      <c r="R762" s="49">
        <v>3.7295815071950007</v>
      </c>
      <c r="S762" s="49">
        <v>3.6537789482978171</v>
      </c>
      <c r="T762" s="49">
        <v>3.5811364195730917</v>
      </c>
      <c r="U762" s="49">
        <v>3.5078803098897922</v>
      </c>
      <c r="V762" s="49">
        <v>3.4342821549208793</v>
      </c>
      <c r="W762" s="49">
        <v>3.367412565632435</v>
      </c>
      <c r="X762" s="49">
        <v>3.3015139211669107</v>
      </c>
      <c r="Y762" s="49">
        <v>3.235847077858018</v>
      </c>
      <c r="Z762" s="49">
        <v>3.1742128378206331</v>
      </c>
      <c r="AA762" s="49">
        <v>3.0781548923483406</v>
      </c>
      <c r="AB762" s="49">
        <v>3.0082998181813405</v>
      </c>
      <c r="AC762" s="49">
        <v>2.9390818573420359</v>
      </c>
      <c r="AD762" s="49">
        <v>2.8703895222269686</v>
      </c>
      <c r="AE762" s="49">
        <v>2.8021238082780369</v>
      </c>
      <c r="AF762" s="50">
        <v>2.7341960965241752</v>
      </c>
    </row>
    <row r="763" spans="1:32" hidden="1">
      <c r="A763" s="49" t="s">
        <v>1097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5.0558764241912515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4.4955954128184334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3.8856549854417453</v>
      </c>
      <c r="AB763" s="49">
        <v>3.8010805624399087</v>
      </c>
      <c r="AC763" s="49">
        <v>3.7173144308308901</v>
      </c>
      <c r="AD763" s="49">
        <v>3.6342099642978454</v>
      </c>
      <c r="AE763" s="49">
        <v>3.551636641999643</v>
      </c>
      <c r="AF763" s="50">
        <v>3.4694773173324642</v>
      </c>
    </row>
    <row r="764" spans="1:32" hidden="1">
      <c r="A764" s="49" t="s">
        <v>1098</v>
      </c>
      <c r="B764" s="49">
        <v>11.840131893151984</v>
      </c>
      <c r="C764" s="49">
        <v>11.347763893271431</v>
      </c>
      <c r="D764" s="49">
        <v>10.89247172971104</v>
      </c>
      <c r="E764" s="49">
        <v>10.462653673657153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6.4708610846795125</v>
      </c>
      <c r="U764" s="49">
        <v>6.3421510260617335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5.6928796527933025</v>
      </c>
      <c r="AA764" s="49">
        <v>5.5338764049413172</v>
      </c>
      <c r="AB764" s="49">
        <v>5.4094942222337021</v>
      </c>
      <c r="AC764" s="49">
        <v>5.2881916402797575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1099</v>
      </c>
      <c r="B765" s="49">
        <v>11.429118206886393</v>
      </c>
      <c r="C765" s="49">
        <v>10.960060579723258</v>
      </c>
      <c r="D765" s="49">
        <v>10.529246499612944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5.9012765770494315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1100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4.4893469089500915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3.6405485940679827</v>
      </c>
      <c r="Q766" s="49">
        <v>3.5305571991178395</v>
      </c>
      <c r="R766" s="49">
        <v>3.4215673176527917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2.7958564455668915</v>
      </c>
      <c r="Y766" s="49">
        <v>2.6944667349617459</v>
      </c>
      <c r="Z766" s="49">
        <v>2.5978541672065498</v>
      </c>
      <c r="AA766" s="49">
        <v>2.4796422663923847</v>
      </c>
      <c r="AB766" s="49">
        <v>2.3788326638078967</v>
      </c>
      <c r="AC766" s="49">
        <v>2.2791642169724478</v>
      </c>
      <c r="AD766" s="49">
        <v>2.1804949140371837</v>
      </c>
      <c r="AE766" s="49">
        <v>2.0827046527629061</v>
      </c>
      <c r="AF766" s="50">
        <v>1.9856909440838715</v>
      </c>
    </row>
    <row r="767" spans="1:32" hidden="1">
      <c r="A767" s="49" t="s">
        <v>1101</v>
      </c>
      <c r="B767" s="49">
        <v>8.5268235277753845</v>
      </c>
      <c r="C767" s="49">
        <v>8.0452552173029108</v>
      </c>
      <c r="D767" s="49">
        <v>7.5861796285364065</v>
      </c>
      <c r="E767" s="49">
        <v>7.1431242388809242</v>
      </c>
      <c r="F767" s="49">
        <v>6.7119374797196985</v>
      </c>
      <c r="G767" s="49">
        <v>6.2898013172644784</v>
      </c>
      <c r="H767" s="49">
        <v>5.8747156726780467</v>
      </c>
      <c r="I767" s="49">
        <v>5.4652085959047785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3.5547225906015263</v>
      </c>
      <c r="S767" s="49">
        <v>3.444114840272011</v>
      </c>
      <c r="T767" s="49">
        <v>3.3349066651873969</v>
      </c>
      <c r="U767" s="49">
        <v>3.2272422393159994</v>
      </c>
      <c r="V767" s="49">
        <v>3.1204627467688772</v>
      </c>
      <c r="W767" s="49">
        <v>3.0141100648404708</v>
      </c>
      <c r="X767" s="49">
        <v>2.9080810451669463</v>
      </c>
      <c r="Y767" s="49">
        <v>2.8033874624173265</v>
      </c>
      <c r="Z767" s="49">
        <v>2.7037688120042369</v>
      </c>
      <c r="AA767" s="49">
        <v>2.5811305796640509</v>
      </c>
      <c r="AB767" s="49">
        <v>2.4770144919658947</v>
      </c>
      <c r="AC767" s="49">
        <v>2.3741007162421344</v>
      </c>
      <c r="AD767" s="49">
        <v>2.2722380891787726</v>
      </c>
      <c r="AE767" s="49">
        <v>2.1712987604697576</v>
      </c>
      <c r="AF767" s="50">
        <v>2.0711736205663756</v>
      </c>
    </row>
    <row r="768" spans="1:32" hidden="1">
      <c r="A768" s="49" t="s">
        <v>1102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7.3748434135716066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5.6487788156426175</v>
      </c>
      <c r="J768" s="49">
        <v>5.2321971295051934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3.5668491775191127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2.9071997679445722</v>
      </c>
      <c r="Z768" s="49">
        <v>2.8047899671861392</v>
      </c>
      <c r="AA768" s="49">
        <v>2.6779706004022712</v>
      </c>
      <c r="AB768" s="49">
        <v>2.5707355388594006</v>
      </c>
      <c r="AC768" s="49">
        <v>2.4647402934791325</v>
      </c>
      <c r="AD768" s="49">
        <v>2.3598238748516507</v>
      </c>
      <c r="AE768" s="49">
        <v>2.2558500565818203</v>
      </c>
      <c r="AF768" s="50">
        <v>2.152702517579212</v>
      </c>
    </row>
    <row r="769" spans="1:32" hidden="1">
      <c r="A769" s="49" t="s">
        <v>1103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7.2762973579295895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4.6483194990649555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3.8838501266584413</v>
      </c>
      <c r="S769" s="49">
        <v>3.7644650303911096</v>
      </c>
      <c r="T769" s="49">
        <v>3.6466981973936679</v>
      </c>
      <c r="U769" s="49">
        <v>3.5307195360153747</v>
      </c>
      <c r="V769" s="49">
        <v>3.4157668935808356</v>
      </c>
      <c r="W769" s="49">
        <v>3.3014182371071037</v>
      </c>
      <c r="X769" s="49">
        <v>3.1873422127900417</v>
      </c>
      <c r="Y769" s="49">
        <v>3.0747093397237251</v>
      </c>
      <c r="Z769" s="49">
        <v>2.9678432114164179</v>
      </c>
      <c r="AA769" s="49">
        <v>2.8342383647876073</v>
      </c>
      <c r="AB769" s="49">
        <v>2.7219622366237042</v>
      </c>
      <c r="AC769" s="49">
        <v>2.6109634288923913</v>
      </c>
      <c r="AD769" s="49">
        <v>2.5010627961903258</v>
      </c>
      <c r="AE769" s="49">
        <v>2.3921085241725604</v>
      </c>
      <c r="AF769" s="50">
        <v>2.2839707642864164</v>
      </c>
    </row>
    <row r="770" spans="1:32" hidden="1">
      <c r="A770" s="49" t="s">
        <v>1104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6.9098570671788515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5.3712636406655765</v>
      </c>
      <c r="AE770" s="49">
        <v>5.2880139281215968</v>
      </c>
      <c r="AF770" s="50">
        <v>5.2080281218957669</v>
      </c>
    </row>
    <row r="771" spans="1:32" hidden="1">
      <c r="A771" s="49" t="s">
        <v>1105</v>
      </c>
      <c r="B771" s="49">
        <v>12.335394827313426</v>
      </c>
      <c r="C771" s="49">
        <v>11.942182389248885</v>
      </c>
      <c r="D771" s="49">
        <v>11.602351776433732</v>
      </c>
      <c r="E771" s="49">
        <v>11.300732545946559</v>
      </c>
      <c r="F771" s="49">
        <v>11.027761652408028</v>
      </c>
      <c r="G771" s="49">
        <v>10.77703679954219</v>
      </c>
      <c r="H771" s="49">
        <v>10.544069306770893</v>
      </c>
      <c r="I771" s="49">
        <v>10.32559494133146</v>
      </c>
      <c r="J771" s="49">
        <v>10.119168318321083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7.8203391148335175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1106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3.9485106879453875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3.4567212059173187</v>
      </c>
      <c r="U772" s="49">
        <v>3.3849073047215921</v>
      </c>
      <c r="V772" s="49">
        <v>3.3147857645712548</v>
      </c>
      <c r="W772" s="49">
        <v>3.2440417815398273</v>
      </c>
      <c r="X772" s="49">
        <v>3.1743188234501343</v>
      </c>
      <c r="Y772" s="49">
        <v>3.107254117071637</v>
      </c>
      <c r="Z772" s="49">
        <v>3.04892108365474</v>
      </c>
      <c r="AA772" s="49">
        <v>2.9536636032530215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2.7085387178927185</v>
      </c>
      <c r="AF772" s="50">
        <v>2.6522472410439253</v>
      </c>
    </row>
    <row r="773" spans="1:32" hidden="1">
      <c r="A773" s="49" t="s">
        <v>1107</v>
      </c>
      <c r="B773" s="49">
        <v>13.374456512855733</v>
      </c>
      <c r="C773" s="49">
        <v>12.803097961141109</v>
      </c>
      <c r="D773" s="49">
        <v>12.268939148165455</v>
      </c>
      <c r="E773" s="49">
        <v>11.759807698062559</v>
      </c>
      <c r="F773" s="49">
        <v>11.267904469890182</v>
      </c>
      <c r="G773" s="49">
        <v>10.78789370462988</v>
      </c>
      <c r="H773" s="49">
        <v>10.315927464773626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6.8541554812320875</v>
      </c>
      <c r="V773" s="49">
        <v>6.7054251207827811</v>
      </c>
      <c r="W773" s="49">
        <v>6.5475985090563427</v>
      </c>
      <c r="X773" s="49">
        <v>6.3928361494973895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1108</v>
      </c>
      <c r="B774" s="49">
        <v>15.798593093622937</v>
      </c>
      <c r="C774" s="49">
        <v>15.140379962008968</v>
      </c>
      <c r="D774" s="49">
        <v>14.531191553054679</v>
      </c>
      <c r="E774" s="49">
        <v>13.955642899553935</v>
      </c>
      <c r="F774" s="49">
        <v>13.40392282462221</v>
      </c>
      <c r="G774" s="49">
        <v>12.869361941538614</v>
      </c>
      <c r="H774" s="49">
        <v>12.347191025319617</v>
      </c>
      <c r="I774" s="49">
        <v>11.833853643117148</v>
      </c>
      <c r="J774" s="49">
        <v>11.32660072587513</v>
      </c>
      <c r="K774" s="49">
        <v>10.823238867705417</v>
      </c>
      <c r="L774" s="49">
        <v>10.321967274634307</v>
      </c>
      <c r="M774" s="49">
        <v>10.050874833395262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7.0244939137060936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1109</v>
      </c>
      <c r="B775" s="49">
        <v>12.056664429877422</v>
      </c>
      <c r="C775" s="49">
        <v>11.383096767221064</v>
      </c>
      <c r="D775" s="49">
        <v>10.747744149847019</v>
      </c>
      <c r="E775" s="49">
        <v>10.138712017138143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5.5007636092296215</v>
      </c>
      <c r="Q775" s="49">
        <v>5.3391527992221555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3.5096463176921526</v>
      </c>
      <c r="AD775" s="49">
        <v>3.3649409743848588</v>
      </c>
      <c r="AE775" s="49">
        <v>3.2212691353836753</v>
      </c>
      <c r="AF775" s="50">
        <v>3.0784327492311165</v>
      </c>
    </row>
    <row r="776" spans="1:32" hidden="1">
      <c r="A776" s="49" t="s">
        <v>1110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5.2284115936699225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4.7662588610093986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1111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7.1413036897527125</v>
      </c>
      <c r="R777" s="49">
        <v>7.0099562468698755</v>
      </c>
      <c r="S777" s="49">
        <v>6.8853573149688794</v>
      </c>
      <c r="T777" s="49">
        <v>6.7678339714933395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1112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3.9222865464084453</v>
      </c>
      <c r="L778" s="49">
        <v>3.7849941221602155</v>
      </c>
      <c r="M778" s="49">
        <v>3.6912869633772187</v>
      </c>
      <c r="N778" s="49">
        <v>3.6040629213864004</v>
      </c>
      <c r="O778" s="49">
        <v>3.5212556919018185</v>
      </c>
      <c r="P778" s="49">
        <v>3.4425033120193298</v>
      </c>
      <c r="Q778" s="49">
        <v>3.366468070556742</v>
      </c>
      <c r="R778" s="49">
        <v>3.2923301645919425</v>
      </c>
      <c r="S778" s="49">
        <v>3.2218176416274256</v>
      </c>
      <c r="T778" s="49">
        <v>3.1536874916874784</v>
      </c>
      <c r="U778" s="49">
        <v>3.0881531121415984</v>
      </c>
      <c r="V778" s="49">
        <v>3.0241970002137357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2.7819691225525944</v>
      </c>
      <c r="AA778" s="49">
        <v>2.6940765861062985</v>
      </c>
      <c r="AB778" s="49">
        <v>2.6351167568416689</v>
      </c>
      <c r="AC778" s="49">
        <v>2.5784402522355423</v>
      </c>
      <c r="AD778" s="49">
        <v>2.5238157856825842</v>
      </c>
      <c r="AE778" s="49">
        <v>2.4710477732391376</v>
      </c>
      <c r="AF778" s="50">
        <v>2.4199693535876365</v>
      </c>
    </row>
    <row r="779" spans="1:32" hidden="1">
      <c r="A779" s="49" t="s">
        <v>1113</v>
      </c>
      <c r="B779" s="49">
        <v>10.548563502961354</v>
      </c>
      <c r="C779" s="49">
        <v>10.112610416260694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4.6105189854925825</v>
      </c>
      <c r="AE779" s="49">
        <v>4.5057213310693669</v>
      </c>
      <c r="AF779" s="50">
        <v>4.4024263028453996</v>
      </c>
    </row>
    <row r="780" spans="1:32" hidden="1">
      <c r="A780" s="49" t="s">
        <v>1114</v>
      </c>
      <c r="B780" s="49">
        <v>12.115661931288255</v>
      </c>
      <c r="C780" s="49">
        <v>11.627911398362157</v>
      </c>
      <c r="D780" s="49">
        <v>11.181294736414088</v>
      </c>
      <c r="E780" s="49">
        <v>10.763053109891896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7.7754283842295395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6.2031015799057165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1115</v>
      </c>
      <c r="B781" s="49">
        <v>10.947642155807952</v>
      </c>
      <c r="C781" s="49">
        <v>10.334278647030473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5.2820888951030325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4.2693762385943215</v>
      </c>
      <c r="V781" s="49">
        <v>4.1328326700864331</v>
      </c>
      <c r="W781" s="49">
        <v>3.9972664949612673</v>
      </c>
      <c r="X781" s="49">
        <v>3.8619541188275086</v>
      </c>
      <c r="Y781" s="49">
        <v>3.7284047153821387</v>
      </c>
      <c r="Z781" s="49">
        <v>3.6021916173727933</v>
      </c>
      <c r="AA781" s="49">
        <v>3.4413882323855569</v>
      </c>
      <c r="AB781" s="49">
        <v>3.3079954738438104</v>
      </c>
      <c r="AC781" s="49">
        <v>3.1761386265589708</v>
      </c>
      <c r="AD781" s="49">
        <v>3.0455819753223246</v>
      </c>
      <c r="AE781" s="49">
        <v>2.9161253351225298</v>
      </c>
      <c r="AF781" s="50">
        <v>2.7875970640820915</v>
      </c>
    </row>
    <row r="782" spans="1:32" hidden="1">
      <c r="A782" s="49" t="s">
        <v>1116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5.4574355006065725</v>
      </c>
      <c r="H782" s="49">
        <v>5.3407868704145605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4.2355968658334735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3.9599894266937987</v>
      </c>
      <c r="AA782" s="49">
        <v>3.8640445239411076</v>
      </c>
      <c r="AB782" s="49">
        <v>3.8075701421398884</v>
      </c>
      <c r="AC782" s="49">
        <v>3.7530018587930258</v>
      </c>
      <c r="AD782" s="49">
        <v>3.7001832974993314</v>
      </c>
      <c r="AE782" s="49">
        <v>3.6489776577359496</v>
      </c>
      <c r="AF782" s="50">
        <v>3.5992645501266862</v>
      </c>
    </row>
    <row r="783" spans="1:32" hidden="1">
      <c r="A783" s="49" t="s">
        <v>1117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5.0271334833699255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3.7976539275557997</v>
      </c>
      <c r="X783" s="49">
        <v>3.7283841004598828</v>
      </c>
      <c r="Y783" s="49">
        <v>3.6633144828424582</v>
      </c>
      <c r="Z783" s="49">
        <v>3.6046710644210176</v>
      </c>
      <c r="AA783" s="49">
        <v>3.520531666675526</v>
      </c>
      <c r="AB783" s="49">
        <v>3.4613153603025575</v>
      </c>
      <c r="AC783" s="49">
        <v>3.405056041626481</v>
      </c>
      <c r="AD783" s="49">
        <v>3.3513978038415653</v>
      </c>
      <c r="AE783" s="49">
        <v>3.3000478438755434</v>
      </c>
      <c r="AF783" s="50">
        <v>3.2507623601736624</v>
      </c>
    </row>
    <row r="784" spans="1:32" hidden="1">
      <c r="A784" s="49" t="s">
        <v>1118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4.9980270849937245</v>
      </c>
      <c r="X784" s="49">
        <v>4.9075141531115962</v>
      </c>
      <c r="Y784" s="49">
        <v>4.8227255841973946</v>
      </c>
      <c r="Z784" s="49">
        <v>4.7467190506145345</v>
      </c>
      <c r="AA784" s="49">
        <v>4.6356684530309265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1119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3.5087918739682564</v>
      </c>
      <c r="L785" s="49">
        <v>3.3844718849777484</v>
      </c>
      <c r="M785" s="49">
        <v>3.3011745418114842</v>
      </c>
      <c r="N785" s="49">
        <v>3.2235420055715407</v>
      </c>
      <c r="O785" s="49">
        <v>3.1497738365693215</v>
      </c>
      <c r="P785" s="49">
        <v>3.0795548720498473</v>
      </c>
      <c r="Q785" s="49">
        <v>3.0117192308564764</v>
      </c>
      <c r="R785" s="49">
        <v>2.9455522776765921</v>
      </c>
      <c r="S785" s="49">
        <v>2.8825606605929206</v>
      </c>
      <c r="T785" s="49">
        <v>2.8216607985386397</v>
      </c>
      <c r="U785" s="49">
        <v>2.7630388367124512</v>
      </c>
      <c r="V785" s="49">
        <v>2.7058075567862883</v>
      </c>
      <c r="W785" s="49">
        <v>2.6480518102798172</v>
      </c>
      <c r="X785" s="49">
        <v>2.5911327536332274</v>
      </c>
      <c r="Y785" s="49">
        <v>2.5364023939204556</v>
      </c>
      <c r="Z785" s="49">
        <v>2.4888758864593328</v>
      </c>
      <c r="AA785" s="49">
        <v>2.4108533432208383</v>
      </c>
      <c r="AB785" s="49">
        <v>2.3580621213666602</v>
      </c>
      <c r="AC785" s="49">
        <v>2.3072733934230056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1120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5.0738560974590605</v>
      </c>
      <c r="P786" s="49">
        <v>4.97602790356658</v>
      </c>
      <c r="Q786" s="49">
        <v>4.8807199033374982</v>
      </c>
      <c r="R786" s="49">
        <v>4.7861264412059885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3.8975738474918904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3.5625343886709153</v>
      </c>
    </row>
    <row r="787" spans="1:32" hidden="1">
      <c r="A787" s="49" t="s">
        <v>1121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3.9143219868145724</v>
      </c>
      <c r="Y787" s="49">
        <v>3.8247239587796638</v>
      </c>
      <c r="Z787" s="49">
        <v>3.7403289437051566</v>
      </c>
      <c r="AA787" s="49">
        <v>3.6322781197033946</v>
      </c>
      <c r="AB787" s="49">
        <v>3.5461591558925107</v>
      </c>
      <c r="AC787" s="49">
        <v>3.4621352697916516</v>
      </c>
      <c r="AD787" s="49">
        <v>3.3798931876064353</v>
      </c>
      <c r="AE787" s="49">
        <v>3.2991747437464607</v>
      </c>
      <c r="AF787" s="50">
        <v>3.2197644989044214</v>
      </c>
    </row>
    <row r="788" spans="1:32" hidden="1">
      <c r="A788" s="49" t="s">
        <v>1122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5.8651375900520195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4.4378844036465335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1123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4.7459574813899605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3.9616510864644336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3.3533231513752275</v>
      </c>
      <c r="Z789" s="49">
        <v>3.2399669626308043</v>
      </c>
      <c r="AA789" s="49">
        <v>3.0953579019371693</v>
      </c>
      <c r="AB789" s="49">
        <v>2.9752188864113034</v>
      </c>
      <c r="AC789" s="49">
        <v>2.8562650323705188</v>
      </c>
      <c r="AD789" s="49">
        <v>2.7382716981253634</v>
      </c>
      <c r="AE789" s="49">
        <v>2.6210469362104476</v>
      </c>
      <c r="AF789" s="50">
        <v>2.5044250250480768</v>
      </c>
    </row>
    <row r="790" spans="1:32" hidden="1">
      <c r="A790" s="49" t="s">
        <v>1124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4.7320509492875065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1125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6.2651901906742475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4.5325933362116615</v>
      </c>
    </row>
    <row r="792" spans="1:32" hidden="1">
      <c r="A792" s="49" t="s">
        <v>1126</v>
      </c>
      <c r="B792" s="49">
        <v>10.416223907925023</v>
      </c>
      <c r="C792" s="49">
        <v>10.085622339109465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6.5153840225828565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1127</v>
      </c>
      <c r="B793" s="49">
        <v>3.9540755451852183</v>
      </c>
      <c r="C793" s="49">
        <v>3.7808261062146533</v>
      </c>
      <c r="D793" s="49">
        <v>3.6261131331275642</v>
      </c>
      <c r="E793" s="49">
        <v>3.4847246640455571</v>
      </c>
      <c r="F793" s="49">
        <v>3.3533398183823455</v>
      </c>
      <c r="G793" s="49">
        <v>3.229722014562352</v>
      </c>
      <c r="H793" s="49">
        <v>3.1122984316864049</v>
      </c>
      <c r="I793" s="49">
        <v>2.9999240140211154</v>
      </c>
      <c r="J793" s="49">
        <v>2.8917410714457157</v>
      </c>
      <c r="K793" s="49">
        <v>2.7870916926009834</v>
      </c>
      <c r="L793" s="49">
        <v>2.6854609102497866</v>
      </c>
      <c r="M793" s="49">
        <v>2.6203079670439999</v>
      </c>
      <c r="N793" s="49">
        <v>2.5594000578399401</v>
      </c>
      <c r="O793" s="49">
        <v>2.5013979701451294</v>
      </c>
      <c r="P793" s="49">
        <v>2.4460665681532459</v>
      </c>
      <c r="Q793" s="49">
        <v>2.3925386324284021</v>
      </c>
      <c r="R793" s="49">
        <v>2.3402824510867912</v>
      </c>
      <c r="S793" s="49">
        <v>2.2904168419408037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2.1042257762338714</v>
      </c>
      <c r="X793" s="49">
        <v>2.0590200519023867</v>
      </c>
      <c r="Y793" s="49">
        <v>2.0154688136593899</v>
      </c>
      <c r="Z793" s="49">
        <v>1.9772995616639162</v>
      </c>
      <c r="AA793" s="49">
        <v>1.9164903435563663</v>
      </c>
      <c r="AB793" s="49">
        <v>1.874461050829451</v>
      </c>
      <c r="AC793" s="49">
        <v>1.8339472283946971</v>
      </c>
      <c r="AD793" s="49">
        <v>1.7947985318880206</v>
      </c>
      <c r="AE793" s="49">
        <v>1.7568877553678011</v>
      </c>
      <c r="AF793" s="50">
        <v>1.7201063093022859</v>
      </c>
    </row>
    <row r="794" spans="1:32" hidden="1">
      <c r="A794" s="49" t="s">
        <v>1128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4.0605041838848175</v>
      </c>
      <c r="G794" s="49">
        <v>3.9116526317859917</v>
      </c>
      <c r="H794" s="49">
        <v>3.7704723322264853</v>
      </c>
      <c r="I794" s="49">
        <v>3.635512158425505</v>
      </c>
      <c r="J794" s="49">
        <v>3.5056847138549481</v>
      </c>
      <c r="K794" s="49">
        <v>3.3801555067158544</v>
      </c>
      <c r="L794" s="49">
        <v>3.2582710264052688</v>
      </c>
      <c r="M794" s="49">
        <v>3.1787766675536915</v>
      </c>
      <c r="N794" s="49">
        <v>3.1045406825735613</v>
      </c>
      <c r="O794" s="49">
        <v>3.0338993255113778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2.7187185746759974</v>
      </c>
      <c r="U794" s="49">
        <v>2.6622386508498552</v>
      </c>
      <c r="V794" s="49">
        <v>2.6070713509870105</v>
      </c>
      <c r="W794" s="49">
        <v>2.5514488530164385</v>
      </c>
      <c r="X794" s="49">
        <v>2.4966230870119572</v>
      </c>
      <c r="Y794" s="49">
        <v>2.4438505114876348</v>
      </c>
      <c r="Z794" s="49">
        <v>2.3977917037457779</v>
      </c>
      <c r="AA794" s="49">
        <v>2.3234074175031827</v>
      </c>
      <c r="AB794" s="49">
        <v>2.2724924637162172</v>
      </c>
      <c r="AC794" s="49">
        <v>2.2234552747875824</v>
      </c>
      <c r="AD794" s="49">
        <v>2.1761071365694078</v>
      </c>
      <c r="AE794" s="49">
        <v>2.1302884207347055</v>
      </c>
      <c r="AF794" s="50">
        <v>2.0858629005677667</v>
      </c>
    </row>
    <row r="795" spans="1:32" hidden="1">
      <c r="A795" s="49" t="s">
        <v>1129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6.9627896737743935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4.7364343030024605</v>
      </c>
      <c r="Y795" s="49">
        <v>4.6456180151916096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3.9419738537555222</v>
      </c>
    </row>
    <row r="796" spans="1:32" hidden="1">
      <c r="A796" s="49" t="s">
        <v>1130</v>
      </c>
      <c r="B796" s="49">
        <v>10.980152869387496</v>
      </c>
      <c r="C796" s="49">
        <v>10.517534675720814</v>
      </c>
      <c r="D796" s="49">
        <v>10.087824960641758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7.8100669860717975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6.2898968807469515</v>
      </c>
      <c r="R796" s="49">
        <v>6.1561084334754126</v>
      </c>
      <c r="S796" s="49">
        <v>6.0264804301086921</v>
      </c>
      <c r="T796" s="49">
        <v>5.9012803986030855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4.6868447576391015</v>
      </c>
      <c r="AE796" s="49">
        <v>4.5777214143899512</v>
      </c>
      <c r="AF796" s="50">
        <v>4.4702521450403934</v>
      </c>
    </row>
    <row r="797" spans="1:32" hidden="1">
      <c r="A797" s="49" t="s">
        <v>1131</v>
      </c>
      <c r="B797" s="49">
        <v>12.771542796874911</v>
      </c>
      <c r="C797" s="49">
        <v>12.246493365640909</v>
      </c>
      <c r="D797" s="49">
        <v>11.763793161775151</v>
      </c>
      <c r="E797" s="49">
        <v>11.310559388963718</v>
      </c>
      <c r="F797" s="49">
        <v>10.878605393215304</v>
      </c>
      <c r="G797" s="49">
        <v>10.462392956653316</v>
      </c>
      <c r="H797" s="49">
        <v>10.057987233360436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6.1325940315097345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1132</v>
      </c>
      <c r="B798" s="49">
        <v>8.2821439191944251</v>
      </c>
      <c r="C798" s="49">
        <v>7.8166294458325405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6.1268166921955745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3.9299306703973027</v>
      </c>
      <c r="O798" s="49">
        <v>3.8151077635940869</v>
      </c>
      <c r="P798" s="49">
        <v>3.7027119067337124</v>
      </c>
      <c r="Q798" s="49">
        <v>3.5918619456347693</v>
      </c>
      <c r="R798" s="49">
        <v>3.4820201931804018</v>
      </c>
      <c r="S798" s="49">
        <v>3.3743225351013093</v>
      </c>
      <c r="T798" s="49">
        <v>3.2679519996627184</v>
      </c>
      <c r="U798" s="49">
        <v>3.1630481754049473</v>
      </c>
      <c r="V798" s="49">
        <v>3.0589450665398283</v>
      </c>
      <c r="W798" s="49">
        <v>2.9557361577300654</v>
      </c>
      <c r="X798" s="49">
        <v>2.8526357507732936</v>
      </c>
      <c r="Y798" s="49">
        <v>2.7506428847763971</v>
      </c>
      <c r="Z798" s="49">
        <v>2.6534422173715035</v>
      </c>
      <c r="AA798" s="49">
        <v>2.5332755625943797</v>
      </c>
      <c r="AB798" s="49">
        <v>2.4311979556305752</v>
      </c>
      <c r="AC798" s="49">
        <v>2.3300570426820681</v>
      </c>
      <c r="AD798" s="49">
        <v>2.2296894313266176</v>
      </c>
      <c r="AE798" s="49">
        <v>2.1299559114593674</v>
      </c>
      <c r="AF798" s="50">
        <v>2.0307366923695174</v>
      </c>
    </row>
    <row r="799" spans="1:32" hidden="1">
      <c r="A799" s="49" t="s">
        <v>1133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7.6473422556342765</v>
      </c>
      <c r="G799" s="49">
        <v>7.1796986497763431</v>
      </c>
      <c r="H799" s="49">
        <v>6.719961401595997</v>
      </c>
      <c r="I799" s="49">
        <v>6.2661104494430955</v>
      </c>
      <c r="J799" s="49">
        <v>5.8166023364063104</v>
      </c>
      <c r="K799" s="49">
        <v>5.3702248989111405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3.8711347221933003</v>
      </c>
      <c r="U799" s="49">
        <v>3.7489768535520165</v>
      </c>
      <c r="V799" s="49">
        <v>3.6278200485859351</v>
      </c>
      <c r="W799" s="49">
        <v>3.507843508547682</v>
      </c>
      <c r="X799" s="49">
        <v>3.3879994585635784</v>
      </c>
      <c r="Y799" s="49">
        <v>3.269559408044822</v>
      </c>
      <c r="Z799" s="49">
        <v>3.1572162641167782</v>
      </c>
      <c r="AA799" s="49">
        <v>3.015628294639952</v>
      </c>
      <c r="AB799" s="49">
        <v>2.8970628145215986</v>
      </c>
      <c r="AC799" s="49">
        <v>2.7796901099019191</v>
      </c>
      <c r="AD799" s="49">
        <v>2.6633045084044165</v>
      </c>
      <c r="AE799" s="49">
        <v>2.5477308001337375</v>
      </c>
      <c r="AF799" s="50">
        <v>2.4328182334768451</v>
      </c>
    </row>
    <row r="800" spans="1:32" hidden="1">
      <c r="A800" s="49" t="s">
        <v>1134</v>
      </c>
      <c r="B800" s="49">
        <v>3.4838048659736671</v>
      </c>
      <c r="C800" s="49">
        <v>3.3843018803887057</v>
      </c>
      <c r="D800" s="49">
        <v>3.2916843552580071</v>
      </c>
      <c r="E800" s="49">
        <v>3.2044578880179273</v>
      </c>
      <c r="F800" s="49">
        <v>3.1215565581436318</v>
      </c>
      <c r="G800" s="49">
        <v>3.0421943089665815</v>
      </c>
      <c r="H800" s="49">
        <v>2.9657753701649128</v>
      </c>
      <c r="I800" s="49">
        <v>2.8918377151367824</v>
      </c>
      <c r="J800" s="49">
        <v>2.8200159760662489</v>
      </c>
      <c r="K800" s="49">
        <v>2.7500163210340434</v>
      </c>
      <c r="L800" s="49">
        <v>2.6815989568404484</v>
      </c>
      <c r="M800" s="49">
        <v>2.6262562881215148</v>
      </c>
      <c r="N800" s="49">
        <v>2.5806849205852433</v>
      </c>
      <c r="O800" s="49">
        <v>2.5364326909614752</v>
      </c>
      <c r="P800" s="49">
        <v>2.4935603996054905</v>
      </c>
      <c r="Q800" s="49">
        <v>2.4523639302380071</v>
      </c>
      <c r="R800" s="49">
        <v>2.4119129816138702</v>
      </c>
      <c r="S800" s="49">
        <v>2.3723516619867122</v>
      </c>
      <c r="T800" s="49">
        <v>2.3352848572091407</v>
      </c>
      <c r="U800" s="49">
        <v>2.2981325665563088</v>
      </c>
      <c r="V800" s="49">
        <v>2.2610776331039775</v>
      </c>
      <c r="W800" s="49">
        <v>2.2277455258808714</v>
      </c>
      <c r="X800" s="49">
        <v>2.1955699835270064</v>
      </c>
      <c r="Y800" s="49">
        <v>2.1640504835134893</v>
      </c>
      <c r="Z800" s="49">
        <v>2.135762048287889</v>
      </c>
      <c r="AA800" s="49">
        <v>2.0846795558162396</v>
      </c>
      <c r="AB800" s="49">
        <v>2.0518451129271815</v>
      </c>
      <c r="AC800" s="49">
        <v>2.01995118327936</v>
      </c>
      <c r="AD800" s="49">
        <v>1.9889247357950879</v>
      </c>
      <c r="AE800" s="49">
        <v>1.958701791586817</v>
      </c>
      <c r="AF800" s="50">
        <v>1.9292259629091948</v>
      </c>
    </row>
    <row r="801" spans="1:32" hidden="1">
      <c r="A801" s="49" t="s">
        <v>1135</v>
      </c>
      <c r="B801" s="49">
        <v>4.0465544443634176</v>
      </c>
      <c r="C801" s="49">
        <v>3.9311964503625862</v>
      </c>
      <c r="D801" s="49">
        <v>3.8238724433563647</v>
      </c>
      <c r="E801" s="49">
        <v>3.7228317520164236</v>
      </c>
      <c r="F801" s="49">
        <v>3.6268254772964656</v>
      </c>
      <c r="G801" s="49">
        <v>3.5349324611528585</v>
      </c>
      <c r="H801" s="49">
        <v>3.4464543887664227</v>
      </c>
      <c r="I801" s="49">
        <v>3.3608495737074522</v>
      </c>
      <c r="J801" s="49">
        <v>3.2776895280176155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2.8509967107155347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2.6288320825005327</v>
      </c>
      <c r="W801" s="49">
        <v>2.5901524307567079</v>
      </c>
      <c r="X801" s="49">
        <v>2.5528159367074608</v>
      </c>
      <c r="Y801" s="49">
        <v>2.5162383929733667</v>
      </c>
      <c r="Z801" s="49">
        <v>2.4834234474286561</v>
      </c>
      <c r="AA801" s="49">
        <v>2.4240155244764181</v>
      </c>
      <c r="AB801" s="49">
        <v>2.3858880743669473</v>
      </c>
      <c r="AC801" s="49">
        <v>2.3488518399167946</v>
      </c>
      <c r="AD801" s="49">
        <v>2.3128214520846853</v>
      </c>
      <c r="AE801" s="49">
        <v>2.2777221295272372</v>
      </c>
      <c r="AF801" s="50">
        <v>2.2434879696928114</v>
      </c>
    </row>
    <row r="802" spans="1:32" hidden="1">
      <c r="A802" s="49" t="s">
        <v>1136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5.0834993006841644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4.4596819435594925</v>
      </c>
      <c r="S802" s="49">
        <v>4.3866538095171119</v>
      </c>
      <c r="T802" s="49">
        <v>4.3182648682862483</v>
      </c>
      <c r="U802" s="49">
        <v>4.2497080988386635</v>
      </c>
      <c r="V802" s="49">
        <v>4.1813243667411975</v>
      </c>
      <c r="W802" s="49">
        <v>4.1198970512694197</v>
      </c>
      <c r="X802" s="49">
        <v>4.0606087488472085</v>
      </c>
      <c r="Y802" s="49">
        <v>4.0025269008342264</v>
      </c>
      <c r="Z802" s="49">
        <v>3.9504454149496957</v>
      </c>
      <c r="AA802" s="49">
        <v>3.8559169347751285</v>
      </c>
      <c r="AB802" s="49">
        <v>3.7953483423541847</v>
      </c>
      <c r="AC802" s="49">
        <v>3.736516811878869</v>
      </c>
      <c r="AD802" s="49">
        <v>3.6792860279762558</v>
      </c>
      <c r="AE802" s="49">
        <v>3.6235365864863676</v>
      </c>
      <c r="AF802" s="50">
        <v>3.569163264832321</v>
      </c>
    </row>
    <row r="803" spans="1:32" hidden="1">
      <c r="A803" s="49" t="s">
        <v>1137</v>
      </c>
      <c r="B803" s="49">
        <v>4.8172496881520388</v>
      </c>
      <c r="C803" s="49">
        <v>4.6620235776721408</v>
      </c>
      <c r="D803" s="49">
        <v>4.5261089126794705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3.9997786247579175</v>
      </c>
      <c r="J803" s="49">
        <v>3.9123391001856636</v>
      </c>
      <c r="K803" s="49">
        <v>3.828627874522768</v>
      </c>
      <c r="L803" s="49">
        <v>3.7481139387632791</v>
      </c>
      <c r="M803" s="49">
        <v>3.6508839771860258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3.3492522421744786</v>
      </c>
      <c r="R803" s="49">
        <v>3.2872009115483434</v>
      </c>
      <c r="S803" s="49">
        <v>3.2281022379102744</v>
      </c>
      <c r="T803" s="49">
        <v>3.1720958242304569</v>
      </c>
      <c r="U803" s="49">
        <v>3.1194060801670958</v>
      </c>
      <c r="V803" s="49">
        <v>3.0678434166857458</v>
      </c>
      <c r="W803" s="49">
        <v>3.0102059480355807</v>
      </c>
      <c r="X803" s="49">
        <v>2.9549375083007283</v>
      </c>
      <c r="Y803" s="49">
        <v>2.902896713050751</v>
      </c>
      <c r="Z803" s="49">
        <v>2.8557810950944567</v>
      </c>
      <c r="AA803" s="49">
        <v>2.7892522057320681</v>
      </c>
      <c r="AB803" s="49">
        <v>2.7417501319293089</v>
      </c>
      <c r="AC803" s="49">
        <v>2.6965285003778368</v>
      </c>
      <c r="AD803" s="49">
        <v>2.6533160897973156</v>
      </c>
      <c r="AE803" s="49">
        <v>2.6118897112634065</v>
      </c>
      <c r="AF803" s="50">
        <v>2.5720634745871402</v>
      </c>
    </row>
    <row r="804" spans="1:32" hidden="1">
      <c r="A804" s="49" t="s">
        <v>1138</v>
      </c>
      <c r="B804" s="49">
        <v>6.0820431017469643</v>
      </c>
      <c r="C804" s="49">
        <v>5.8877130653379615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4.3605143226720005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3.9844989293514557</v>
      </c>
      <c r="V804" s="49">
        <v>3.9196150988966245</v>
      </c>
      <c r="W804" s="49">
        <v>3.8464829970914156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3.5664689972155554</v>
      </c>
      <c r="AB804" s="49">
        <v>3.5068050724466437</v>
      </c>
      <c r="AC804" s="49">
        <v>3.450179376792339</v>
      </c>
      <c r="AD804" s="49">
        <v>3.3962264218917162</v>
      </c>
      <c r="AE804" s="49">
        <v>3.3446455377708504</v>
      </c>
      <c r="AF804" s="50">
        <v>3.295186385611574</v>
      </c>
    </row>
    <row r="805" spans="1:32" hidden="1">
      <c r="A805" s="49" t="s">
        <v>1139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4.6573984744896375</v>
      </c>
      <c r="H805" s="49">
        <v>4.4146229169558939</v>
      </c>
      <c r="I805" s="49">
        <v>4.1725018469447015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3.2873596921637995</v>
      </c>
      <c r="O805" s="49">
        <v>3.2137156574045047</v>
      </c>
      <c r="P805" s="49">
        <v>3.1409389839362927</v>
      </c>
      <c r="Q805" s="49">
        <v>3.0693102451643628</v>
      </c>
      <c r="R805" s="49">
        <v>2.9979516053817319</v>
      </c>
      <c r="S805" s="49">
        <v>2.9270000932868756</v>
      </c>
      <c r="T805" s="49">
        <v>2.8579687818776724</v>
      </c>
      <c r="U805" s="49">
        <v>2.788424537549572</v>
      </c>
      <c r="V805" s="49">
        <v>2.7185411611033565</v>
      </c>
      <c r="W805" s="49">
        <v>2.6538813332185267</v>
      </c>
      <c r="X805" s="49">
        <v>2.5896718027912433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2.1780789596056445</v>
      </c>
      <c r="AE805" s="49">
        <v>2.1110841928018376</v>
      </c>
      <c r="AF805" s="50">
        <v>2.0440893121101715</v>
      </c>
    </row>
    <row r="806" spans="1:32" hidden="1">
      <c r="A806" s="49" t="s">
        <v>1140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5.9394296049956345</v>
      </c>
      <c r="F806" s="49">
        <v>5.6598054777734585</v>
      </c>
      <c r="G806" s="49">
        <v>5.3819360441660375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3.9885996682978746</v>
      </c>
      <c r="M806" s="49">
        <v>3.8923088598502327</v>
      </c>
      <c r="N806" s="49">
        <v>3.8062805019951096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3.3106018560040282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2.9270946376252684</v>
      </c>
      <c r="Z806" s="49">
        <v>2.8558644881381383</v>
      </c>
      <c r="AA806" s="49">
        <v>2.7590124441570012</v>
      </c>
      <c r="AB806" s="49">
        <v>2.6813924306407513</v>
      </c>
      <c r="AC806" s="49">
        <v>2.6040703124727917</v>
      </c>
      <c r="AD806" s="49">
        <v>2.5269561865365429</v>
      </c>
      <c r="AE806" s="49">
        <v>2.4499696378410021</v>
      </c>
      <c r="AF806" s="50">
        <v>2.3730381288735916</v>
      </c>
    </row>
    <row r="807" spans="1:32" hidden="1">
      <c r="A807" s="49" t="s">
        <v>1141</v>
      </c>
      <c r="B807" s="49">
        <v>10.658830368055806</v>
      </c>
      <c r="C807" s="49">
        <v>10.199457791686172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5.6060292204739515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5.1015956968756715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4.0065380403125355</v>
      </c>
      <c r="AE807" s="49">
        <v>3.8860983880406379</v>
      </c>
      <c r="AF807" s="50">
        <v>3.7655819012697904</v>
      </c>
    </row>
    <row r="808" spans="1:32" hidden="1">
      <c r="A808" s="49" t="s">
        <v>1142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6.1667214361571085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4.8201353423551625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3.7964327066035235</v>
      </c>
      <c r="R808" s="49">
        <v>3.7092080794849034</v>
      </c>
      <c r="S808" s="49">
        <v>3.6242803760845219</v>
      </c>
      <c r="T808" s="49">
        <v>3.5417936009183535</v>
      </c>
      <c r="U808" s="49">
        <v>3.4619678566973358</v>
      </c>
      <c r="V808" s="49">
        <v>3.3828758475215785</v>
      </c>
      <c r="W808" s="49">
        <v>3.2988804372797444</v>
      </c>
      <c r="X808" s="49">
        <v>3.2165945957125648</v>
      </c>
      <c r="Y808" s="49">
        <v>3.1367996204000859</v>
      </c>
      <c r="Z808" s="49">
        <v>3.0610334802112247</v>
      </c>
      <c r="AA808" s="49">
        <v>2.9674700107606404</v>
      </c>
      <c r="AB808" s="49">
        <v>2.8905913168306445</v>
      </c>
      <c r="AC808" s="49">
        <v>2.8153993961684129</v>
      </c>
      <c r="AD808" s="49">
        <v>2.7416605641788245</v>
      </c>
      <c r="AE808" s="49">
        <v>2.6691826842942308</v>
      </c>
      <c r="AF808" s="50">
        <v>2.5978058465920104</v>
      </c>
    </row>
    <row r="809" spans="1:32" hidden="1">
      <c r="A809" s="49" t="s">
        <v>1143</v>
      </c>
      <c r="B809" s="49">
        <v>8.1674448309843459</v>
      </c>
      <c r="C809" s="49">
        <v>7.8095451289705835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5.7161320935130995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4.5843250355686616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3.9309120335292604</v>
      </c>
      <c r="Y809" s="49">
        <v>3.8413756183053751</v>
      </c>
      <c r="Z809" s="49">
        <v>3.7573226160602715</v>
      </c>
      <c r="AA809" s="49">
        <v>3.6494795010672791</v>
      </c>
      <c r="AB809" s="49">
        <v>3.5640972041640997</v>
      </c>
      <c r="AC809" s="49">
        <v>3.481070935666684</v>
      </c>
      <c r="AD809" s="49">
        <v>3.4000923659594271</v>
      </c>
      <c r="AE809" s="49">
        <v>3.3209083388183207</v>
      </c>
      <c r="AF809" s="50">
        <v>3.2433084923609647</v>
      </c>
    </row>
    <row r="810" spans="1:32" hidden="1">
      <c r="A810" s="49" t="s">
        <v>1144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4.4073736583991465</v>
      </c>
      <c r="F810" s="49">
        <v>4.3033220753293815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3.9346349274620067</v>
      </c>
      <c r="K810" s="49">
        <v>3.8509698551466078</v>
      </c>
      <c r="L810" s="49">
        <v>3.7698026662247468</v>
      </c>
      <c r="M810" s="49">
        <v>3.6911653274074463</v>
      </c>
      <c r="N810" s="49">
        <v>3.6280545968743887</v>
      </c>
      <c r="O810" s="49">
        <v>3.5669568003431324</v>
      </c>
      <c r="P810" s="49">
        <v>3.5079711296529141</v>
      </c>
      <c r="Q810" s="49">
        <v>3.4515729161954622</v>
      </c>
      <c r="R810" s="49">
        <v>3.3962756346769316</v>
      </c>
      <c r="S810" s="49">
        <v>3.3423114570689045</v>
      </c>
      <c r="T810" s="49">
        <v>3.2922505652178549</v>
      </c>
      <c r="U810" s="49">
        <v>3.2419657272456086</v>
      </c>
      <c r="V810" s="49">
        <v>3.1917506955576633</v>
      </c>
      <c r="W810" s="49">
        <v>3.1473892734739204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2.9535663929270255</v>
      </c>
      <c r="AB810" s="49">
        <v>2.9096165821644018</v>
      </c>
      <c r="AC810" s="49">
        <v>2.8671005281162696</v>
      </c>
      <c r="AD810" s="49">
        <v>2.8259027974086419</v>
      </c>
      <c r="AE810" s="49">
        <v>2.7859223723543241</v>
      </c>
      <c r="AF810" s="50">
        <v>2.7470703211621927</v>
      </c>
    </row>
    <row r="811" spans="1:32" hidden="1">
      <c r="A811" s="49" t="s">
        <v>1145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5.3871700586654985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4.7889960386561325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4.1729399898134245</v>
      </c>
      <c r="Y811" s="49">
        <v>4.1177532125358738</v>
      </c>
      <c r="Z811" s="49">
        <v>4.0695451478707083</v>
      </c>
      <c r="AA811" s="49">
        <v>3.9710597172309465</v>
      </c>
      <c r="AB811" s="49">
        <v>3.9125929648417714</v>
      </c>
      <c r="AC811" s="49">
        <v>3.8560707625844515</v>
      </c>
      <c r="AD811" s="49">
        <v>3.8013344982200454</v>
      </c>
      <c r="AE811" s="49">
        <v>3.748245398848649</v>
      </c>
      <c r="AF811" s="50">
        <v>3.6966813240080008</v>
      </c>
    </row>
    <row r="812" spans="1:32" hidden="1">
      <c r="A812" s="49" t="s">
        <v>1146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3.8627729451918222</v>
      </c>
      <c r="Z812" s="49">
        <v>3.8015563626746602</v>
      </c>
      <c r="AA812" s="49">
        <v>3.7126960608366573</v>
      </c>
      <c r="AB812" s="49">
        <v>3.6508148811941412</v>
      </c>
      <c r="AC812" s="49">
        <v>3.5921157553021423</v>
      </c>
      <c r="AD812" s="49">
        <v>3.5362134220143426</v>
      </c>
      <c r="AE812" s="49">
        <v>3.482790975440782</v>
      </c>
      <c r="AF812" s="50">
        <v>3.4315845879679867</v>
      </c>
    </row>
    <row r="813" spans="1:32" hidden="1">
      <c r="A813" s="49" t="s">
        <v>1147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3.9523514378491837</v>
      </c>
      <c r="F813" s="49">
        <v>3.8035412734409326</v>
      </c>
      <c r="G813" s="49">
        <v>3.6636906154296063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3.0494078067251333</v>
      </c>
      <c r="M813" s="49">
        <v>2.9751498795375397</v>
      </c>
      <c r="N813" s="49">
        <v>2.9057854749503109</v>
      </c>
      <c r="O813" s="49">
        <v>2.8397677948931688</v>
      </c>
      <c r="P813" s="49">
        <v>2.7768251391415668</v>
      </c>
      <c r="Q813" s="49">
        <v>2.7159560280764055</v>
      </c>
      <c r="R813" s="49">
        <v>2.6565465117508791</v>
      </c>
      <c r="S813" s="49">
        <v>2.5998883277441425</v>
      </c>
      <c r="T813" s="49">
        <v>2.5450510081794908</v>
      </c>
      <c r="U813" s="49">
        <v>2.4921934280212148</v>
      </c>
      <c r="V813" s="49">
        <v>2.4405539384725117</v>
      </c>
      <c r="W813" s="49">
        <v>2.3884924480632379</v>
      </c>
      <c r="X813" s="49">
        <v>2.3371729367229501</v>
      </c>
      <c r="Y813" s="49">
        <v>2.2877550014928727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1.9525677138682136</v>
      </c>
    </row>
    <row r="814" spans="1:32" hidden="1">
      <c r="A814" s="49" t="s">
        <v>1148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4.8205127448940015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3.9691261866977037</v>
      </c>
      <c r="Q814" s="49">
        <v>3.8885179914961325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3.5761934633189894</v>
      </c>
      <c r="V814" s="49">
        <v>3.4990305115564047</v>
      </c>
      <c r="W814" s="49">
        <v>3.4285284423828477</v>
      </c>
      <c r="X814" s="49">
        <v>3.3590361004041212</v>
      </c>
      <c r="Y814" s="49">
        <v>3.2898240890432842</v>
      </c>
      <c r="Z814" s="49">
        <v>3.2246601910288746</v>
      </c>
      <c r="AA814" s="49">
        <v>3.1254427613866751</v>
      </c>
      <c r="AB814" s="49">
        <v>3.0522398283900003</v>
      </c>
      <c r="AC814" s="49">
        <v>2.9797267184192457</v>
      </c>
      <c r="AD814" s="49">
        <v>2.9077959693440136</v>
      </c>
      <c r="AE814" s="49">
        <v>2.8363525632861655</v>
      </c>
      <c r="AF814" s="50">
        <v>2.7653118608881497</v>
      </c>
    </row>
    <row r="815" spans="1:32" hidden="1">
      <c r="A815" s="49" t="s">
        <v>1149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4.5201196221365345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3.8647804417698315</v>
      </c>
      <c r="AE815" s="49">
        <v>3.7746966420169668</v>
      </c>
      <c r="AF815" s="50">
        <v>3.6850169341164594</v>
      </c>
    </row>
    <row r="816" spans="1:32" hidden="1">
      <c r="A816" s="49" t="s">
        <v>1150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7.1171510635382855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4.8817783316351315</v>
      </c>
      <c r="P816" s="49">
        <v>4.773290273359315</v>
      </c>
      <c r="Q816" s="49">
        <v>4.6704727030608089</v>
      </c>
      <c r="R816" s="49">
        <v>4.5729454783286245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3.9420887282778625</v>
      </c>
      <c r="Z816" s="49">
        <v>3.8601523201960704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3.5078229487110315</v>
      </c>
      <c r="AE816" s="49">
        <v>3.4299243453703561</v>
      </c>
      <c r="AF816" s="50">
        <v>3.3534567786771392</v>
      </c>
    </row>
    <row r="817" spans="1:32" hidden="1">
      <c r="A817" s="49" t="s">
        <v>1151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7.3354422891057816</v>
      </c>
      <c r="G817" s="49">
        <v>6.8809979232935525</v>
      </c>
      <c r="H817" s="49">
        <v>6.4340020901669783</v>
      </c>
      <c r="I817" s="49">
        <v>5.9926679709849546</v>
      </c>
      <c r="J817" s="49">
        <v>5.5556338585874006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4.0419862058558085</v>
      </c>
      <c r="R817" s="49">
        <v>3.9186871933620577</v>
      </c>
      <c r="S817" s="49">
        <v>3.7978488641087274</v>
      </c>
      <c r="T817" s="49">
        <v>3.6785396524473817</v>
      </c>
      <c r="U817" s="49">
        <v>3.5609208831872809</v>
      </c>
      <c r="V817" s="49">
        <v>3.4442322600835844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2.5159261025402317</v>
      </c>
      <c r="AE817" s="49">
        <v>2.4047465369888794</v>
      </c>
      <c r="AF817" s="50">
        <v>2.2942539309930132</v>
      </c>
    </row>
    <row r="818" spans="1:32" hidden="1">
      <c r="A818" s="49" t="s">
        <v>1152</v>
      </c>
      <c r="B818" s="49">
        <v>6.5206578565030675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5.9008696003412595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5.3115617665250285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4.0319707727485605</v>
      </c>
      <c r="AC818" s="49">
        <v>3.9744202104212309</v>
      </c>
      <c r="AD818" s="49">
        <v>3.9187373969753345</v>
      </c>
      <c r="AE818" s="49">
        <v>3.8647770032019144</v>
      </c>
      <c r="AF818" s="50">
        <v>3.8124111364479716</v>
      </c>
    </row>
    <row r="819" spans="1:32" hidden="1">
      <c r="A819" s="49" t="s">
        <v>1153</v>
      </c>
      <c r="B819" s="49">
        <v>21.323778438118016</v>
      </c>
      <c r="C819" s="49">
        <v>20.65326086974623</v>
      </c>
      <c r="D819" s="49">
        <v>20.082923785188267</v>
      </c>
      <c r="E819" s="49">
        <v>19.584111969348363</v>
      </c>
      <c r="F819" s="49">
        <v>19.138757816842702</v>
      </c>
      <c r="G819" s="49">
        <v>18.734761922113567</v>
      </c>
      <c r="H819" s="49">
        <v>18.363638312797605</v>
      </c>
      <c r="I819" s="49">
        <v>18.019213141704469</v>
      </c>
      <c r="J819" s="49">
        <v>17.696858784370729</v>
      </c>
      <c r="K819" s="49">
        <v>17.393019642756325</v>
      </c>
      <c r="L819" s="49">
        <v>17.104906068416845</v>
      </c>
      <c r="M819" s="49">
        <v>16.644440874248371</v>
      </c>
      <c r="N819" s="49">
        <v>16.244835378767803</v>
      </c>
      <c r="O819" s="49">
        <v>15.884979337534057</v>
      </c>
      <c r="P819" s="49">
        <v>15.556122943124798</v>
      </c>
      <c r="Q819" s="49">
        <v>15.252869677009301</v>
      </c>
      <c r="R819" s="49">
        <v>14.973463329609423</v>
      </c>
      <c r="S819" s="49">
        <v>14.709008696327341</v>
      </c>
      <c r="T819" s="49">
        <v>14.46023985369059</v>
      </c>
      <c r="U819" s="49">
        <v>14.22833275247444</v>
      </c>
      <c r="V819" s="49">
        <v>14.00188176065147</v>
      </c>
      <c r="W819" s="49">
        <v>13.743362649573902</v>
      </c>
      <c r="X819" s="49">
        <v>13.49678021955798</v>
      </c>
      <c r="Y819" s="49">
        <v>13.266613451298317</v>
      </c>
      <c r="Z819" s="49">
        <v>13.061711897383871</v>
      </c>
      <c r="AA819" s="49">
        <v>12.755258206441612</v>
      </c>
      <c r="AB819" s="49">
        <v>12.54756203303833</v>
      </c>
      <c r="AC819" s="49">
        <v>12.351363517661667</v>
      </c>
      <c r="AD819" s="49">
        <v>12.165253640250752</v>
      </c>
      <c r="AE819" s="49">
        <v>11.988073762063697</v>
      </c>
      <c r="AF819" s="50">
        <v>11.818859655472709</v>
      </c>
    </row>
    <row r="820" spans="1:32" hidden="1">
      <c r="A820" s="49" t="s">
        <v>1154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4.1550026714375425</v>
      </c>
      <c r="G820" s="49">
        <v>4.004981796158142</v>
      </c>
      <c r="H820" s="49">
        <v>3.8637496483170701</v>
      </c>
      <c r="I820" s="49">
        <v>3.7296760281557413</v>
      </c>
      <c r="J820" s="49">
        <v>3.6015401787284658</v>
      </c>
      <c r="K820" s="49">
        <v>3.4784059623395081</v>
      </c>
      <c r="L820" s="49">
        <v>3.3595408693078923</v>
      </c>
      <c r="M820" s="49">
        <v>3.2754341439866455</v>
      </c>
      <c r="N820" s="49">
        <v>3.1973292151294093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2.9191890132215805</v>
      </c>
      <c r="S820" s="49">
        <v>2.8564864403272372</v>
      </c>
      <c r="T820" s="49">
        <v>2.7959726912384211</v>
      </c>
      <c r="U820" s="49">
        <v>2.7378470848339913</v>
      </c>
      <c r="V820" s="49">
        <v>2.681162746701431</v>
      </c>
      <c r="W820" s="49">
        <v>2.6238757199592397</v>
      </c>
      <c r="X820" s="49">
        <v>2.5674395853908862</v>
      </c>
      <c r="Y820" s="49">
        <v>2.5132988160486018</v>
      </c>
      <c r="Z820" s="49">
        <v>2.466810098411683</v>
      </c>
      <c r="AA820" s="49">
        <v>2.3877119449104978</v>
      </c>
      <c r="AB820" s="49">
        <v>2.3355194369604062</v>
      </c>
      <c r="AC820" s="49">
        <v>2.2854261116850996</v>
      </c>
      <c r="AD820" s="49">
        <v>2.2372166588639479</v>
      </c>
      <c r="AE820" s="49">
        <v>2.1907090587738911</v>
      </c>
      <c r="AF820" s="50">
        <v>2.1457480729290963</v>
      </c>
    </row>
    <row r="821" spans="1:32" hidden="1">
      <c r="A821" s="49" t="s">
        <v>1155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7.1906095451665895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4.7611403816016455</v>
      </c>
      <c r="V821" s="49">
        <v>4.6657583732976269</v>
      </c>
      <c r="W821" s="49">
        <v>4.5796591541283345</v>
      </c>
      <c r="X821" s="49">
        <v>4.4950438954786645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3.9388421069836728</v>
      </c>
      <c r="AE821" s="49">
        <v>3.8516728899902652</v>
      </c>
      <c r="AF821" s="50">
        <v>3.7651222937495961</v>
      </c>
    </row>
    <row r="822" spans="1:32" hidden="1">
      <c r="A822" s="49" t="s">
        <v>1156</v>
      </c>
      <c r="B822" s="49">
        <v>22.969476529059282</v>
      </c>
      <c r="C822" s="49">
        <v>22.104001263097125</v>
      </c>
      <c r="D822" s="49">
        <v>21.329208372642004</v>
      </c>
      <c r="E822" s="49">
        <v>20.617352278493293</v>
      </c>
      <c r="F822" s="49">
        <v>19.95075660436467</v>
      </c>
      <c r="G822" s="49">
        <v>19.317414172940055</v>
      </c>
      <c r="H822" s="49">
        <v>18.70874084223551</v>
      </c>
      <c r="I822" s="49">
        <v>18.118331789511789</v>
      </c>
      <c r="J822" s="49">
        <v>17.541227450202314</v>
      </c>
      <c r="K822" s="49">
        <v>16.973457135407159</v>
      </c>
      <c r="L822" s="49">
        <v>16.411742591132953</v>
      </c>
      <c r="M822" s="49">
        <v>15.993798018330523</v>
      </c>
      <c r="N822" s="49">
        <v>15.626669186765094</v>
      </c>
      <c r="O822" s="49">
        <v>15.29215143229305</v>
      </c>
      <c r="P822" s="49">
        <v>14.982783297143811</v>
      </c>
      <c r="Q822" s="49">
        <v>14.693996546962257</v>
      </c>
      <c r="R822" s="49">
        <v>14.424409133719301</v>
      </c>
      <c r="S822" s="49">
        <v>14.166258869196982</v>
      </c>
      <c r="T822" s="49">
        <v>13.920307172671702</v>
      </c>
      <c r="U822" s="49">
        <v>13.687715387652609</v>
      </c>
      <c r="V822" s="49">
        <v>13.458361387215895</v>
      </c>
      <c r="W822" s="49">
        <v>13.202552657035394</v>
      </c>
      <c r="X822" s="49">
        <v>12.954996463215027</v>
      </c>
      <c r="Y822" s="49">
        <v>12.719769079773441</v>
      </c>
      <c r="Z822" s="49">
        <v>12.504914942175132</v>
      </c>
      <c r="AA822" s="49">
        <v>12.195794293595297</v>
      </c>
      <c r="AB822" s="49">
        <v>11.973448607004109</v>
      </c>
      <c r="AC822" s="49">
        <v>11.759075837216377</v>
      </c>
      <c r="AD822" s="49">
        <v>11.551408271522352</v>
      </c>
      <c r="AE822" s="49">
        <v>11.349394119297852</v>
      </c>
      <c r="AF822" s="50">
        <v>11.152148412826731</v>
      </c>
    </row>
    <row r="823" spans="1:32" hidden="1">
      <c r="A823" s="49" t="s">
        <v>1157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4.5603712785099635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3.8137622975113734</v>
      </c>
      <c r="U823" s="49">
        <v>3.6967177882923852</v>
      </c>
      <c r="V823" s="49">
        <v>3.5807709881859591</v>
      </c>
      <c r="W823" s="49">
        <v>3.4655232813575036</v>
      </c>
      <c r="X823" s="49">
        <v>3.350508794558182</v>
      </c>
      <c r="Y823" s="49">
        <v>3.2371204778994955</v>
      </c>
      <c r="Z823" s="49">
        <v>3.1305043512882924</v>
      </c>
      <c r="AA823" s="49">
        <v>2.9919572024756667</v>
      </c>
      <c r="AB823" s="49">
        <v>2.8787108913046477</v>
      </c>
      <c r="AC823" s="49">
        <v>2.7668857214396967</v>
      </c>
      <c r="AD823" s="49">
        <v>2.6562657576443467</v>
      </c>
      <c r="AE823" s="49">
        <v>2.5466676494886618</v>
      </c>
      <c r="AF823" s="50">
        <v>2.4379342211570552</v>
      </c>
    </row>
    <row r="824" spans="1:32" hidden="1">
      <c r="A824" s="49" t="s">
        <v>1158</v>
      </c>
      <c r="B824" s="49">
        <v>6.3643302248121865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5.5051402214108025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4.2332480675155715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3.9750422833900996</v>
      </c>
      <c r="AB824" s="49">
        <v>3.9166286583278183</v>
      </c>
      <c r="AC824" s="49">
        <v>3.8601602367149281</v>
      </c>
      <c r="AD824" s="49">
        <v>3.8054773368994503</v>
      </c>
      <c r="AE824" s="49">
        <v>3.7524402562388661</v>
      </c>
      <c r="AF824" s="50">
        <v>3.7009260415511203</v>
      </c>
    </row>
    <row r="825" spans="1:32" hidden="1">
      <c r="A825" s="49" t="s">
        <v>1159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4.9412172985614555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4.2289731496481995</v>
      </c>
      <c r="Q825" s="49">
        <v>4.1464131837346327</v>
      </c>
      <c r="R825" s="49">
        <v>4.0697645680196617</v>
      </c>
      <c r="S825" s="49">
        <v>3.9968525528756795</v>
      </c>
      <c r="T825" s="49">
        <v>3.9278552710635024</v>
      </c>
      <c r="U825" s="49">
        <v>3.8630588489745987</v>
      </c>
      <c r="V825" s="49">
        <v>3.7996752018812296</v>
      </c>
      <c r="W825" s="49">
        <v>3.7285390349119543</v>
      </c>
      <c r="X825" s="49">
        <v>3.6603956785069696</v>
      </c>
      <c r="Y825" s="49">
        <v>3.596338010873656</v>
      </c>
      <c r="Z825" s="49">
        <v>3.53852649020331</v>
      </c>
      <c r="AA825" s="49">
        <v>3.4559787950880114</v>
      </c>
      <c r="AB825" s="49">
        <v>3.3976292145661704</v>
      </c>
      <c r="AC825" s="49">
        <v>3.3421586008200364</v>
      </c>
      <c r="AD825" s="49">
        <v>3.2892214971038625</v>
      </c>
      <c r="AE825" s="49">
        <v>3.2385336783041163</v>
      </c>
      <c r="AF825" s="50">
        <v>3.1898584674032922</v>
      </c>
    </row>
    <row r="826" spans="1:32" hidden="1">
      <c r="A826" s="49" t="s">
        <v>1160</v>
      </c>
      <c r="B826" s="49">
        <v>7.6602014166740213</v>
      </c>
      <c r="C826" s="49">
        <v>7.4164703153209963</v>
      </c>
      <c r="D826" s="49">
        <v>7.2062227746171414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6.1722893347447165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5.3070645793575535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1161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5.3749303720701835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3.9554877286633547</v>
      </c>
      <c r="Q827" s="49">
        <v>3.8674075805072179</v>
      </c>
      <c r="R827" s="49">
        <v>3.7816141777517434</v>
      </c>
      <c r="S827" s="49">
        <v>3.7002490341618026</v>
      </c>
      <c r="T827" s="49">
        <v>3.6217747137706917</v>
      </c>
      <c r="U827" s="49">
        <v>3.5464571478812594</v>
      </c>
      <c r="V827" s="49">
        <v>3.4730374584829597</v>
      </c>
      <c r="W827" s="49">
        <v>3.3988025557864554</v>
      </c>
      <c r="X827" s="49">
        <v>3.3256803704836218</v>
      </c>
      <c r="Y827" s="49">
        <v>3.2555935609494329</v>
      </c>
      <c r="Z827" s="49">
        <v>3.195672279256585</v>
      </c>
      <c r="AA827" s="49">
        <v>3.0923304482644287</v>
      </c>
      <c r="AB827" s="49">
        <v>3.024779346963034</v>
      </c>
      <c r="AC827" s="49">
        <v>2.9600049732912104</v>
      </c>
      <c r="AD827" s="49">
        <v>2.8977215310411149</v>
      </c>
      <c r="AE827" s="49">
        <v>2.8376874406888355</v>
      </c>
      <c r="AF827" s="50">
        <v>2.7796966924560107</v>
      </c>
    </row>
    <row r="828" spans="1:32" hidden="1">
      <c r="A828" s="49" t="s">
        <v>1162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4.7712986878937675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4.0342453169904875</v>
      </c>
      <c r="AC828" s="49">
        <v>3.9449540385326518</v>
      </c>
      <c r="AD828" s="49">
        <v>3.8562336226277041</v>
      </c>
      <c r="AE828" s="49">
        <v>3.7679387610574864</v>
      </c>
      <c r="AF828" s="50">
        <v>3.6799380497686869</v>
      </c>
    </row>
    <row r="829" spans="1:32" hidden="1">
      <c r="A829" s="49" t="s">
        <v>1163</v>
      </c>
      <c r="B829" s="49">
        <v>8.1423725871386115</v>
      </c>
      <c r="C829" s="49">
        <v>7.7881692988574605</v>
      </c>
      <c r="D829" s="49">
        <v>7.4568587522445045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3.7882505949412684</v>
      </c>
      <c r="Z829" s="49">
        <v>3.7028256185104249</v>
      </c>
      <c r="AA829" s="49">
        <v>3.5944109093233187</v>
      </c>
      <c r="AB829" s="49">
        <v>3.5072978872418199</v>
      </c>
      <c r="AC829" s="49">
        <v>3.4222127182944306</v>
      </c>
      <c r="AD829" s="49">
        <v>3.3388505710262328</v>
      </c>
      <c r="AE829" s="49">
        <v>3.256960207817241</v>
      </c>
      <c r="AF829" s="50">
        <v>3.1763319438071544</v>
      </c>
    </row>
    <row r="830" spans="1:32" hidden="1">
      <c r="A830" s="49" t="s">
        <v>1164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5.2003623093331095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4.4422458387630765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1165</v>
      </c>
      <c r="B831" s="49">
        <v>11.778554995386425</v>
      </c>
      <c r="C831" s="49">
        <v>11.120936923258308</v>
      </c>
      <c r="D831" s="49">
        <v>10.503094989488979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5.6321018136769165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4.2760199896231725</v>
      </c>
      <c r="Y831" s="49">
        <v>4.1340490691347354</v>
      </c>
      <c r="Z831" s="49">
        <v>4.0010329239543392</v>
      </c>
      <c r="AA831" s="49">
        <v>3.8252725781816848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3.1302381916959297</v>
      </c>
    </row>
    <row r="832" spans="1:32" hidden="1">
      <c r="A832" s="49" t="s">
        <v>1166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5.2642479170990715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3.8920229061385987</v>
      </c>
      <c r="X832" s="49">
        <v>3.8257801197828454</v>
      </c>
      <c r="Y832" s="49">
        <v>3.7610543627663522</v>
      </c>
      <c r="Z832" s="49">
        <v>3.7047888939264375</v>
      </c>
      <c r="AA832" s="49">
        <v>3.5869561702545596</v>
      </c>
      <c r="AB832" s="49">
        <v>3.5180677318229416</v>
      </c>
      <c r="AC832" s="49">
        <v>3.4514744592538782</v>
      </c>
      <c r="AD832" s="49">
        <v>3.3869696068396102</v>
      </c>
      <c r="AE832" s="49">
        <v>3.3243726358125825</v>
      </c>
      <c r="AF832" s="50">
        <v>3.263524919800358</v>
      </c>
    </row>
    <row r="833" spans="1:32" hidden="1">
      <c r="A833" s="49" t="s">
        <v>1167</v>
      </c>
      <c r="B833" s="49">
        <v>10.008358026019556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7.8527104069704405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5.1022345627796515</v>
      </c>
      <c r="AE833" s="49">
        <v>5.0030093176281412</v>
      </c>
      <c r="AF833" s="50">
        <v>4.9079403912263695</v>
      </c>
    </row>
    <row r="834" spans="1:32" hidden="1">
      <c r="A834" s="49" t="s">
        <v>1168</v>
      </c>
      <c r="B834" s="49">
        <v>13.80440413391133</v>
      </c>
      <c r="C834" s="49">
        <v>13.300643435816191</v>
      </c>
      <c r="D834" s="49">
        <v>12.880473428186361</v>
      </c>
      <c r="E834" s="49">
        <v>12.519721673049304</v>
      </c>
      <c r="F834" s="49">
        <v>12.203244479959205</v>
      </c>
      <c r="G834" s="49">
        <v>11.920958092107053</v>
      </c>
      <c r="H834" s="49">
        <v>11.665826773198313</v>
      </c>
      <c r="I834" s="49">
        <v>11.432756367637836</v>
      </c>
      <c r="J834" s="49">
        <v>11.217945911026945</v>
      </c>
      <c r="K834" s="49">
        <v>11.018487762650558</v>
      </c>
      <c r="L834" s="49">
        <v>10.832110429583075</v>
      </c>
      <c r="M834" s="49">
        <v>10.475942714126578</v>
      </c>
      <c r="N834" s="49">
        <v>10.168391714891161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7.9107420549112115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6.9557641870658955</v>
      </c>
      <c r="AF834" s="50">
        <v>6.8293957552762752</v>
      </c>
    </row>
    <row r="835" spans="1:32" hidden="1">
      <c r="A835" s="49" t="s">
        <v>1169</v>
      </c>
      <c r="B835" s="49">
        <v>2.8601424218113336</v>
      </c>
      <c r="C835" s="49">
        <v>2.7181149363740094</v>
      </c>
      <c r="D835" s="49">
        <v>2.5987837077326352</v>
      </c>
      <c r="E835" s="49">
        <v>2.4955167244274614</v>
      </c>
      <c r="F835" s="49">
        <v>2.4041504301058945</v>
      </c>
      <c r="G835" s="49">
        <v>2.3219171240953713</v>
      </c>
      <c r="H835" s="49">
        <v>2.246893188593194</v>
      </c>
      <c r="I835" s="49">
        <v>2.1776930378031105</v>
      </c>
      <c r="J835" s="49">
        <v>2.113288938554498</v>
      </c>
      <c r="K835" s="49">
        <v>2.0528996731029987</v>
      </c>
      <c r="L835" s="49">
        <v>1.995918922250393</v>
      </c>
      <c r="M835" s="49">
        <v>1.9281136592590511</v>
      </c>
      <c r="N835" s="49">
        <v>1.8651513924301097</v>
      </c>
      <c r="O835" s="49">
        <v>1.805511915694574</v>
      </c>
      <c r="P835" s="49">
        <v>1.7488899493592478</v>
      </c>
      <c r="Q835" s="49">
        <v>1.6943264618216702</v>
      </c>
      <c r="R835" s="49">
        <v>1.641238894208362</v>
      </c>
      <c r="S835" s="49">
        <v>1.59076927651851</v>
      </c>
      <c r="T835" s="49">
        <v>1.5420495327279258</v>
      </c>
      <c r="U835" s="49">
        <v>1.4951986847608947</v>
      </c>
      <c r="V835" s="49">
        <v>1.4495220826362498</v>
      </c>
      <c r="W835" s="49">
        <v>1.4036281806585835</v>
      </c>
      <c r="X835" s="49">
        <v>1.3584675416424821</v>
      </c>
      <c r="Y835" s="49">
        <v>1.3150370654674424</v>
      </c>
      <c r="Z835" s="49">
        <v>1.2770100389158647</v>
      </c>
      <c r="AA835" s="49">
        <v>1.2167223065183934</v>
      </c>
      <c r="AB835" s="49">
        <v>1.1750800331393254</v>
      </c>
      <c r="AC835" s="49">
        <v>1.1349756468818879</v>
      </c>
      <c r="AD835" s="49">
        <v>1.0962433690536542</v>
      </c>
      <c r="AE835" s="49">
        <v>1.0587437929679493</v>
      </c>
      <c r="AF835" s="50">
        <v>1.0223586171682626</v>
      </c>
    </row>
    <row r="836" spans="1:32" hidden="1">
      <c r="A836" s="49" t="s">
        <v>1170</v>
      </c>
      <c r="B836" s="49">
        <v>2.996358361146306</v>
      </c>
      <c r="C836" s="49">
        <v>2.8467938195587892</v>
      </c>
      <c r="D836" s="49">
        <v>2.7212396778155874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2.3516856075568375</v>
      </c>
      <c r="I836" s="49">
        <v>2.2791433138437793</v>
      </c>
      <c r="J836" s="49">
        <v>2.2116684901799419</v>
      </c>
      <c r="K836" s="49">
        <v>2.1484344049943793</v>
      </c>
      <c r="L836" s="49">
        <v>2.0887994235859262</v>
      </c>
      <c r="M836" s="49">
        <v>2.0177543159822475</v>
      </c>
      <c r="N836" s="49">
        <v>1.9518205081104454</v>
      </c>
      <c r="O836" s="49">
        <v>1.8893922158449614</v>
      </c>
      <c r="P836" s="49">
        <v>1.8301474718285471</v>
      </c>
      <c r="Q836" s="49">
        <v>1.7730730805505623</v>
      </c>
      <c r="R836" s="49">
        <v>1.7175535716395531</v>
      </c>
      <c r="S836" s="49">
        <v>1.6647967655273268</v>
      </c>
      <c r="T836" s="49">
        <v>1.6138853248198717</v>
      </c>
      <c r="U836" s="49">
        <v>1.5649454913068153</v>
      </c>
      <c r="V836" s="49">
        <v>1.5172430237575862</v>
      </c>
      <c r="W836" s="49">
        <v>1.4693019212561258</v>
      </c>
      <c r="X836" s="49">
        <v>1.4221292859206907</v>
      </c>
      <c r="Y836" s="49">
        <v>1.3767792003968271</v>
      </c>
      <c r="Z836" s="49">
        <v>1.337135095581516</v>
      </c>
      <c r="AA836" s="49">
        <v>1.2739495507923664</v>
      </c>
      <c r="AB836" s="49">
        <v>1.2304704430389366</v>
      </c>
      <c r="AC836" s="49">
        <v>1.1886102384122812</v>
      </c>
      <c r="AD836" s="49">
        <v>1.1481935073501517</v>
      </c>
      <c r="AE836" s="49">
        <v>1.1090727378970069</v>
      </c>
      <c r="AF836" s="50">
        <v>1.0711227601276303</v>
      </c>
    </row>
    <row r="837" spans="1:32" hidden="1">
      <c r="A837" s="49" t="s">
        <v>1171</v>
      </c>
      <c r="B837" s="49">
        <v>3.2029316781914705</v>
      </c>
      <c r="C837" s="49">
        <v>3.0418966598171258</v>
      </c>
      <c r="D837" s="49">
        <v>2.9068708021199154</v>
      </c>
      <c r="E837" s="49">
        <v>2.7902490158584756</v>
      </c>
      <c r="F837" s="49">
        <v>2.6872567257128424</v>
      </c>
      <c r="G837" s="49">
        <v>2.5947199974754938</v>
      </c>
      <c r="H837" s="49">
        <v>2.5104328443566315</v>
      </c>
      <c r="I837" s="49">
        <v>2.4328062833588495</v>
      </c>
      <c r="J837" s="49">
        <v>2.3606617214590897</v>
      </c>
      <c r="K837" s="49">
        <v>2.2931032808385257</v>
      </c>
      <c r="L837" s="49">
        <v>2.2294356709845742</v>
      </c>
      <c r="M837" s="49">
        <v>2.1534851930503183</v>
      </c>
      <c r="N837" s="49">
        <v>2.0830574343740498</v>
      </c>
      <c r="O837" s="49">
        <v>2.016413796952603</v>
      </c>
      <c r="P837" s="49">
        <v>1.9532051652280922</v>
      </c>
      <c r="Q837" s="49">
        <v>1.8923348979838366</v>
      </c>
      <c r="R837" s="49">
        <v>1.8331369515250757</v>
      </c>
      <c r="S837" s="49">
        <v>1.7769172886673612</v>
      </c>
      <c r="T837" s="49">
        <v>1.7226833789677962</v>
      </c>
      <c r="U837" s="49">
        <v>1.6705714066393873</v>
      </c>
      <c r="V837" s="49">
        <v>1.6197872413945509</v>
      </c>
      <c r="W837" s="49">
        <v>1.5687299771275467</v>
      </c>
      <c r="X837" s="49">
        <v>1.5185002207321667</v>
      </c>
      <c r="Y837" s="49">
        <v>1.4702383566554214</v>
      </c>
      <c r="Z837" s="49">
        <v>1.4281463514232695</v>
      </c>
      <c r="AA837" s="49">
        <v>1.3605818176298179</v>
      </c>
      <c r="AB837" s="49">
        <v>1.3143332949283129</v>
      </c>
      <c r="AC837" s="49">
        <v>1.2698343686726634</v>
      </c>
      <c r="AD837" s="49">
        <v>1.2268959087779061</v>
      </c>
      <c r="AE837" s="49">
        <v>1.1853588928385688</v>
      </c>
      <c r="AF837" s="50">
        <v>1.1450883925643915</v>
      </c>
    </row>
    <row r="838" spans="1:32" hidden="1">
      <c r="A838" s="49" t="s">
        <v>1172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6.2186796926653365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3.9814645499196706</v>
      </c>
      <c r="W838" s="49">
        <v>3.9249578315299125</v>
      </c>
      <c r="X838" s="49">
        <v>3.8707160796213822</v>
      </c>
      <c r="Y838" s="49">
        <v>3.817517484193746</v>
      </c>
      <c r="Z838" s="49">
        <v>3.7717329976067706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3.4999228653011922</v>
      </c>
      <c r="AE838" s="49">
        <v>3.4466363368823028</v>
      </c>
      <c r="AF838" s="50">
        <v>3.3946780711603983</v>
      </c>
    </row>
    <row r="839" spans="1:32" hidden="1">
      <c r="A839" s="49" t="s">
        <v>1173</v>
      </c>
      <c r="B839" s="49">
        <v>11.990908905352565</v>
      </c>
      <c r="C839" s="49">
        <v>11.418103335250972</v>
      </c>
      <c r="D839" s="49">
        <v>10.897708512844497</v>
      </c>
      <c r="E839" s="49">
        <v>10.412682463259822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6.7020351061623735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1174</v>
      </c>
      <c r="B840" s="49">
        <v>15.545594237532395</v>
      </c>
      <c r="C840" s="49">
        <v>14.821540767414438</v>
      </c>
      <c r="D840" s="49">
        <v>14.171278824349997</v>
      </c>
      <c r="E840" s="49">
        <v>13.571646979659459</v>
      </c>
      <c r="F840" s="49">
        <v>13.007974124899672</v>
      </c>
      <c r="G840" s="49">
        <v>12.470342428085651</v>
      </c>
      <c r="H840" s="49">
        <v>11.951690146858871</v>
      </c>
      <c r="I840" s="49">
        <v>11.44676628609783</v>
      </c>
      <c r="J840" s="49">
        <v>10.951516376095404</v>
      </c>
      <c r="K840" s="49">
        <v>10.462702204570776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7.7868342854515875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1175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3.6412649696134114</v>
      </c>
      <c r="I841" s="49">
        <v>3.3219062988930945</v>
      </c>
      <c r="J841" s="49">
        <v>3.0062883602945973</v>
      </c>
      <c r="K841" s="49">
        <v>2.6934223537723283</v>
      </c>
      <c r="L841" s="49">
        <v>2.3825226624912297</v>
      </c>
      <c r="M841" s="49">
        <v>2.3198258697408276</v>
      </c>
      <c r="N841" s="49">
        <v>2.2611410681855335</v>
      </c>
      <c r="O841" s="49">
        <v>2.2051260091290157</v>
      </c>
      <c r="P841" s="49">
        <v>2.1515358467689354</v>
      </c>
      <c r="Q841" s="49">
        <v>2.099516677445143</v>
      </c>
      <c r="R841" s="49">
        <v>2.0485503702150663</v>
      </c>
      <c r="S841" s="49">
        <v>1.9997175369544185</v>
      </c>
      <c r="T841" s="49">
        <v>1.952234613833846</v>
      </c>
      <c r="U841" s="49">
        <v>1.9062324906410963</v>
      </c>
      <c r="V841" s="49">
        <v>1.8610768358795624</v>
      </c>
      <c r="W841" s="49">
        <v>1.81541189071425</v>
      </c>
      <c r="X841" s="49">
        <v>1.7702083504563588</v>
      </c>
      <c r="Y841" s="49">
        <v>1.7264247265253707</v>
      </c>
      <c r="Z841" s="49">
        <v>1.6875941973954176</v>
      </c>
      <c r="AA841" s="49">
        <v>1.627210385021326</v>
      </c>
      <c r="AB841" s="49">
        <v>1.5844618205335592</v>
      </c>
      <c r="AC841" s="49">
        <v>1.5429987118688535</v>
      </c>
      <c r="AD841" s="49">
        <v>1.5026769201891597</v>
      </c>
      <c r="AE841" s="49">
        <v>1.463375621350671</v>
      </c>
      <c r="AF841" s="50">
        <v>1.4249926275907834</v>
      </c>
    </row>
    <row r="842" spans="1:32" hidden="1">
      <c r="A842" s="49" t="s">
        <v>1176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2.3566818545983113</v>
      </c>
      <c r="O842" s="49">
        <v>2.2981879268924206</v>
      </c>
      <c r="P842" s="49">
        <v>2.2422508246861956</v>
      </c>
      <c r="Q842" s="49">
        <v>2.1879693889378427</v>
      </c>
      <c r="R842" s="49">
        <v>2.1347967469006299</v>
      </c>
      <c r="S842" s="49">
        <v>2.0838756464723129</v>
      </c>
      <c r="T842" s="49">
        <v>2.0343786937293027</v>
      </c>
      <c r="U842" s="49">
        <v>1.9864449070550996</v>
      </c>
      <c r="V842" s="49">
        <v>1.9394041110603024</v>
      </c>
      <c r="W842" s="49">
        <v>1.89182952586574</v>
      </c>
      <c r="X842" s="49">
        <v>1.8447398714418015</v>
      </c>
      <c r="Y842" s="49">
        <v>1.7991482783611126</v>
      </c>
      <c r="Z842" s="49">
        <v>1.758788588647598</v>
      </c>
      <c r="AA842" s="49">
        <v>1.6956466440110498</v>
      </c>
      <c r="AB842" s="49">
        <v>1.6511409344380907</v>
      </c>
      <c r="AC842" s="49">
        <v>1.6079899450589403</v>
      </c>
      <c r="AD842" s="49">
        <v>1.5660409027579005</v>
      </c>
      <c r="AE842" s="49">
        <v>1.5251657468578135</v>
      </c>
      <c r="AF842" s="50">
        <v>1.4852561707944438</v>
      </c>
    </row>
    <row r="843" spans="1:32" hidden="1">
      <c r="A843" s="49" t="s">
        <v>1177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2.5656031400803796</v>
      </c>
      <c r="N843" s="49">
        <v>2.5003394612889824</v>
      </c>
      <c r="O843" s="49">
        <v>2.4381113379556103</v>
      </c>
      <c r="P843" s="49">
        <v>2.3786420523998144</v>
      </c>
      <c r="Q843" s="49">
        <v>2.3209579101169311</v>
      </c>
      <c r="R843" s="49">
        <v>2.2644679297998316</v>
      </c>
      <c r="S843" s="49">
        <v>2.2104099935183483</v>
      </c>
      <c r="T843" s="49">
        <v>2.1578894777653863</v>
      </c>
      <c r="U843" s="49">
        <v>2.1070577841590721</v>
      </c>
      <c r="V843" s="49">
        <v>2.0571897968345247</v>
      </c>
      <c r="W843" s="49">
        <v>2.0067400137633835</v>
      </c>
      <c r="X843" s="49">
        <v>1.9568112519295089</v>
      </c>
      <c r="Y843" s="49">
        <v>1.9085003327176251</v>
      </c>
      <c r="Z843" s="49">
        <v>1.8658486539695973</v>
      </c>
      <c r="AA843" s="49">
        <v>1.7985314343932739</v>
      </c>
      <c r="AB843" s="49">
        <v>1.7513844001710062</v>
      </c>
      <c r="AC843" s="49">
        <v>1.7056984332822858</v>
      </c>
      <c r="AD843" s="49">
        <v>1.6613075883606165</v>
      </c>
      <c r="AE843" s="49">
        <v>1.6180727641038382</v>
      </c>
      <c r="AF843" s="50">
        <v>1.5758763178470474</v>
      </c>
    </row>
    <row r="844" spans="1:32" hidden="1">
      <c r="A844" s="49" t="s">
        <v>1178</v>
      </c>
      <c r="B844" s="49">
        <v>3.8016879749275718</v>
      </c>
      <c r="C844" s="49">
        <v>3.6028625046725358</v>
      </c>
      <c r="D844" s="49">
        <v>3.4370249824719412</v>
      </c>
      <c r="E844" s="49">
        <v>3.2945329037426347</v>
      </c>
      <c r="F844" s="49">
        <v>3.169333155484912</v>
      </c>
      <c r="G844" s="49">
        <v>3.0574021943981133</v>
      </c>
      <c r="H844" s="49">
        <v>2.9559436814574065</v>
      </c>
      <c r="I844" s="49">
        <v>2.8629434614451252</v>
      </c>
      <c r="J844" s="49">
        <v>2.7769075842933955</v>
      </c>
      <c r="K844" s="49">
        <v>2.6967004316702829</v>
      </c>
      <c r="L844" s="49">
        <v>2.6214405991716356</v>
      </c>
      <c r="M844" s="49">
        <v>2.5311986683779146</v>
      </c>
      <c r="N844" s="49">
        <v>2.4479496739418281</v>
      </c>
      <c r="O844" s="49">
        <v>2.3694711880195483</v>
      </c>
      <c r="P844" s="49">
        <v>2.2953178166724229</v>
      </c>
      <c r="Q844" s="49">
        <v>2.2240880668718339</v>
      </c>
      <c r="R844" s="49">
        <v>2.1549311209543554</v>
      </c>
      <c r="S844" s="49">
        <v>2.0895183011074616</v>
      </c>
      <c r="T844" s="49">
        <v>2.0265811785886423</v>
      </c>
      <c r="U844" s="49">
        <v>1.9662949094910673</v>
      </c>
      <c r="V844" s="49">
        <v>1.9076447515144852</v>
      </c>
      <c r="W844" s="49">
        <v>1.8486287759618458</v>
      </c>
      <c r="X844" s="49">
        <v>1.7905943933385466</v>
      </c>
      <c r="Y844" s="49">
        <v>1.7349983522091281</v>
      </c>
      <c r="Z844" s="49">
        <v>1.6872030416007719</v>
      </c>
      <c r="AA844" s="49">
        <v>1.6068229352773438</v>
      </c>
      <c r="AB844" s="49">
        <v>1.5535802355850143</v>
      </c>
      <c r="AC844" s="49">
        <v>1.5024943782245659</v>
      </c>
      <c r="AD844" s="49">
        <v>1.4533225714919771</v>
      </c>
      <c r="AE844" s="49">
        <v>1.4058607597739714</v>
      </c>
      <c r="AF844" s="50">
        <v>1.3599358845297274</v>
      </c>
    </row>
    <row r="845" spans="1:32" hidden="1">
      <c r="A845" s="49" t="s">
        <v>1179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3.3392546212006495</v>
      </c>
      <c r="L845" s="49">
        <v>2.9853103698207</v>
      </c>
      <c r="M845" s="49">
        <v>2.9040347328716338</v>
      </c>
      <c r="N845" s="49">
        <v>2.8285459871922907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2.4970180765051815</v>
      </c>
      <c r="T845" s="49">
        <v>2.4375795395834734</v>
      </c>
      <c r="U845" s="49">
        <v>2.3802575786843363</v>
      </c>
      <c r="V845" s="49">
        <v>2.3241309655465701</v>
      </c>
      <c r="W845" s="49">
        <v>2.2672299152195334</v>
      </c>
      <c r="X845" s="49">
        <v>2.2109643297444368</v>
      </c>
      <c r="Y845" s="49">
        <v>2.1567264053045605</v>
      </c>
      <c r="Z845" s="49">
        <v>2.1096463356073683</v>
      </c>
      <c r="AA845" s="49">
        <v>2.0312339862400979</v>
      </c>
      <c r="AB845" s="49">
        <v>1.9783970824632957</v>
      </c>
      <c r="AC845" s="49">
        <v>1.9273910952297646</v>
      </c>
      <c r="AD845" s="49">
        <v>1.8780061206690044</v>
      </c>
      <c r="AE845" s="49">
        <v>1.8300662324313737</v>
      </c>
      <c r="AF845" s="50">
        <v>1.7834226643463573</v>
      </c>
    </row>
    <row r="846" spans="1:32" hidden="1">
      <c r="A846" s="49" t="s">
        <v>1180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2.6161915266485316</v>
      </c>
      <c r="G846" s="49">
        <v>2.5592912030671586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2.3661290726953674</v>
      </c>
      <c r="L846" s="49">
        <v>2.3241943332102939</v>
      </c>
      <c r="M846" s="49">
        <v>2.2624511105822589</v>
      </c>
      <c r="N846" s="49">
        <v>2.2132426970362156</v>
      </c>
      <c r="O846" s="49">
        <v>2.1656929273744527</v>
      </c>
      <c r="P846" s="49">
        <v>2.1198686931010382</v>
      </c>
      <c r="Q846" s="49">
        <v>2.0761332246945767</v>
      </c>
      <c r="R846" s="49">
        <v>2.0333004998944215</v>
      </c>
      <c r="S846" s="49">
        <v>1.9915484726466717</v>
      </c>
      <c r="T846" s="49">
        <v>1.9528831743619199</v>
      </c>
      <c r="U846" s="49">
        <v>1.9140595558954219</v>
      </c>
      <c r="V846" s="49">
        <v>1.8753108351233947</v>
      </c>
      <c r="W846" s="49">
        <v>1.8412761635025832</v>
      </c>
      <c r="X846" s="49">
        <v>1.8085989513376135</v>
      </c>
      <c r="Y846" s="49">
        <v>1.7766535284456235</v>
      </c>
      <c r="Z846" s="49">
        <v>1.7486210817326606</v>
      </c>
      <c r="AA846" s="49">
        <v>1.6924157336374273</v>
      </c>
      <c r="AB846" s="49">
        <v>1.6586697269933826</v>
      </c>
      <c r="AC846" s="49">
        <v>1.6260116997380198</v>
      </c>
      <c r="AD846" s="49">
        <v>1.5943473331439215</v>
      </c>
      <c r="AE846" s="49">
        <v>1.5635942956496227</v>
      </c>
      <c r="AF846" s="50">
        <v>1.5336802813143242</v>
      </c>
    </row>
    <row r="847" spans="1:32" hidden="1">
      <c r="A847" s="49" t="s">
        <v>1181</v>
      </c>
      <c r="B847" s="49">
        <v>3.5428581448062251</v>
      </c>
      <c r="C847" s="49">
        <v>3.4398138394079187</v>
      </c>
      <c r="D847" s="49">
        <v>3.3483241833079092</v>
      </c>
      <c r="E847" s="49">
        <v>3.2658576699613384</v>
      </c>
      <c r="F847" s="49">
        <v>3.190620273241433</v>
      </c>
      <c r="G847" s="49">
        <v>3.1212969911470116</v>
      </c>
      <c r="H847" s="49">
        <v>3.0568968867711646</v>
      </c>
      <c r="I847" s="49">
        <v>2.9966557459998899</v>
      </c>
      <c r="J847" s="49">
        <v>2.9399725152608145</v>
      </c>
      <c r="K847" s="49">
        <v>2.8863664182037465</v>
      </c>
      <c r="L847" s="49">
        <v>2.835447203196737</v>
      </c>
      <c r="M847" s="49">
        <v>2.7602041650153564</v>
      </c>
      <c r="N847" s="49">
        <v>2.7003882625270021</v>
      </c>
      <c r="O847" s="49">
        <v>2.6426095223629864</v>
      </c>
      <c r="P847" s="49">
        <v>2.5869506285692823</v>
      </c>
      <c r="Q847" s="49">
        <v>2.5338592120711287</v>
      </c>
      <c r="R847" s="49">
        <v>2.4818750672808454</v>
      </c>
      <c r="S847" s="49">
        <v>2.4312175439297756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2.2491755586202853</v>
      </c>
      <c r="X847" s="49">
        <v>2.2096787451577287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1.9883202405820022</v>
      </c>
      <c r="AD847" s="49">
        <v>1.9499783507776698</v>
      </c>
      <c r="AE847" s="49">
        <v>1.9127426388101014</v>
      </c>
      <c r="AF847" s="50">
        <v>1.8765238774990634</v>
      </c>
    </row>
    <row r="848" spans="1:32" hidden="1">
      <c r="A848" s="49" t="s">
        <v>1182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4.8115181948567285</v>
      </c>
      <c r="F848" s="49">
        <v>4.7007035344958625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3.9814352359675067</v>
      </c>
      <c r="O848" s="49">
        <v>3.8968422409235601</v>
      </c>
      <c r="P848" s="49">
        <v>3.8153918107632707</v>
      </c>
      <c r="Q848" s="49">
        <v>3.7377529588700469</v>
      </c>
      <c r="R848" s="49">
        <v>3.6617407493955936</v>
      </c>
      <c r="S848" s="49">
        <v>3.5876831315484905</v>
      </c>
      <c r="T848" s="49">
        <v>3.5192747159767181</v>
      </c>
      <c r="U848" s="49">
        <v>3.4505387297530743</v>
      </c>
      <c r="V848" s="49">
        <v>3.3819052072004481</v>
      </c>
      <c r="W848" s="49">
        <v>3.322015270500668</v>
      </c>
      <c r="X848" s="49">
        <v>3.2645640233182647</v>
      </c>
      <c r="Y848" s="49">
        <v>3.208398669963481</v>
      </c>
      <c r="Z848" s="49">
        <v>3.1593713191567381</v>
      </c>
      <c r="AA848" s="49">
        <v>3.0584580231031544</v>
      </c>
      <c r="AB848" s="49">
        <v>2.9988068089332067</v>
      </c>
      <c r="AC848" s="49">
        <v>2.9410967635010765</v>
      </c>
      <c r="AD848" s="49">
        <v>2.885153195490334</v>
      </c>
      <c r="AE848" s="49">
        <v>2.8308235350658144</v>
      </c>
      <c r="AF848" s="50">
        <v>2.7779737092426942</v>
      </c>
    </row>
    <row r="849" spans="1:32" hidden="1">
      <c r="A849" s="49" t="s">
        <v>1183</v>
      </c>
      <c r="B849" s="49">
        <v>3.8514787296105792</v>
      </c>
      <c r="C849" s="49">
        <v>3.7148547991900274</v>
      </c>
      <c r="D849" s="49">
        <v>3.5999142423416401</v>
      </c>
      <c r="E849" s="49">
        <v>3.5003950670946335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3.1332697936261784</v>
      </c>
      <c r="K849" s="49">
        <v>3.0757055407215543</v>
      </c>
      <c r="L849" s="49">
        <v>3.0215580119210141</v>
      </c>
      <c r="M849" s="49">
        <v>2.9228173784502722</v>
      </c>
      <c r="N849" s="49">
        <v>2.8367414327862628</v>
      </c>
      <c r="O849" s="49">
        <v>2.7589458831017097</v>
      </c>
      <c r="P849" s="49">
        <v>2.687593514235628</v>
      </c>
      <c r="Q849" s="49">
        <v>2.6215469591927043</v>
      </c>
      <c r="R849" s="49">
        <v>2.5604077046540157</v>
      </c>
      <c r="S849" s="49">
        <v>2.5023827346718051</v>
      </c>
      <c r="T849" s="49">
        <v>2.4475906508464735</v>
      </c>
      <c r="U849" s="49">
        <v>2.3962359854956916</v>
      </c>
      <c r="V849" s="49">
        <v>2.3460706924271024</v>
      </c>
      <c r="W849" s="49">
        <v>2.2898535029313143</v>
      </c>
      <c r="X849" s="49">
        <v>2.2361041546568332</v>
      </c>
      <c r="Y849" s="49">
        <v>2.1856669996731974</v>
      </c>
      <c r="Z849" s="49">
        <v>2.1402181375361158</v>
      </c>
      <c r="AA849" s="49">
        <v>2.0754045170295434</v>
      </c>
      <c r="AB849" s="49">
        <v>2.0296822779013328</v>
      </c>
      <c r="AC849" s="49">
        <v>1.986259468710398</v>
      </c>
      <c r="AD849" s="49">
        <v>1.9448525456463832</v>
      </c>
      <c r="AE849" s="49">
        <v>1.9052288821799406</v>
      </c>
      <c r="AF849" s="50">
        <v>1.8671952885794085</v>
      </c>
    </row>
    <row r="850" spans="1:32" hidden="1">
      <c r="A850" s="49" t="s">
        <v>1184</v>
      </c>
      <c r="B850" s="49">
        <v>4.7035550164591102</v>
      </c>
      <c r="C850" s="49">
        <v>4.533938564641586</v>
      </c>
      <c r="D850" s="49">
        <v>4.3919557967588805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3.8980744089654817</v>
      </c>
      <c r="J850" s="49">
        <v>3.8240379130892719</v>
      </c>
      <c r="K850" s="49">
        <v>3.7550898466578193</v>
      </c>
      <c r="L850" s="49">
        <v>3.6904796801385285</v>
      </c>
      <c r="M850" s="49">
        <v>3.5694341848227369</v>
      </c>
      <c r="N850" s="49">
        <v>3.4644920814779065</v>
      </c>
      <c r="O850" s="49">
        <v>3.3700643779794142</v>
      </c>
      <c r="P850" s="49">
        <v>3.2838099379584964</v>
      </c>
      <c r="Q850" s="49">
        <v>3.2042798626924709</v>
      </c>
      <c r="R850" s="49">
        <v>3.1309675545704114</v>
      </c>
      <c r="S850" s="49">
        <v>3.0615869247167775</v>
      </c>
      <c r="T850" s="49">
        <v>2.9962906015030004</v>
      </c>
      <c r="U850" s="49">
        <v>2.9353409075819838</v>
      </c>
      <c r="V850" s="49">
        <v>2.8758701688014523</v>
      </c>
      <c r="W850" s="49">
        <v>2.8086002346831713</v>
      </c>
      <c r="X850" s="49">
        <v>2.7444471728316011</v>
      </c>
      <c r="Y850" s="49">
        <v>2.684490188758244</v>
      </c>
      <c r="Z850" s="49">
        <v>2.6308708608147184</v>
      </c>
      <c r="AA850" s="49">
        <v>2.5524955240225888</v>
      </c>
      <c r="AB850" s="49">
        <v>2.498465831712974</v>
      </c>
      <c r="AC850" s="49">
        <v>2.4473438772716145</v>
      </c>
      <c r="AD850" s="49">
        <v>2.3987687173617966</v>
      </c>
      <c r="AE850" s="49">
        <v>2.3524443007614519</v>
      </c>
      <c r="AF850" s="50">
        <v>2.3081248342243432</v>
      </c>
    </row>
    <row r="851" spans="1:32" hidden="1">
      <c r="A851" s="49" t="s">
        <v>1185</v>
      </c>
      <c r="B851" s="49">
        <v>4.805695906519329</v>
      </c>
      <c r="C851" s="49">
        <v>4.5597683986757511</v>
      </c>
      <c r="D851" s="49">
        <v>4.3540314721616244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3.5276758878089227</v>
      </c>
      <c r="K851" s="49">
        <v>3.4262790651532544</v>
      </c>
      <c r="L851" s="49">
        <v>3.3309121779383299</v>
      </c>
      <c r="M851" s="49">
        <v>3.2168969249231401</v>
      </c>
      <c r="N851" s="49">
        <v>3.1114278874068373</v>
      </c>
      <c r="O851" s="49">
        <v>3.0118004576851818</v>
      </c>
      <c r="P851" s="49">
        <v>2.9174704689880109</v>
      </c>
      <c r="Q851" s="49">
        <v>2.8267329209529817</v>
      </c>
      <c r="R851" s="49">
        <v>2.7385526660352086</v>
      </c>
      <c r="S851" s="49">
        <v>2.6549573923487957</v>
      </c>
      <c r="T851" s="49">
        <v>2.5744048556980301</v>
      </c>
      <c r="U851" s="49">
        <v>2.4971059211267632</v>
      </c>
      <c r="V851" s="49">
        <v>2.4218273996715367</v>
      </c>
      <c r="W851" s="49">
        <v>2.346125927770236</v>
      </c>
      <c r="X851" s="49">
        <v>2.2716649057514555</v>
      </c>
      <c r="Y851" s="49">
        <v>2.2002132936538237</v>
      </c>
      <c r="Z851" s="49">
        <v>2.1382861463561609</v>
      </c>
      <c r="AA851" s="49">
        <v>2.0368204007260498</v>
      </c>
      <c r="AB851" s="49">
        <v>1.9683670824807189</v>
      </c>
      <c r="AC851" s="49">
        <v>1.9025832783672896</v>
      </c>
      <c r="AD851" s="49">
        <v>1.8391750140255576</v>
      </c>
      <c r="AE851" s="49">
        <v>1.7778951722854364</v>
      </c>
      <c r="AF851" s="50">
        <v>1.7185341330968065</v>
      </c>
    </row>
    <row r="852" spans="1:32" hidden="1">
      <c r="A852" s="49" t="s">
        <v>1186</v>
      </c>
      <c r="B852" s="49">
        <v>4.115703765448095</v>
      </c>
      <c r="C852" s="49">
        <v>3.9169727255690217</v>
      </c>
      <c r="D852" s="49">
        <v>3.7262936205866373</v>
      </c>
      <c r="E852" s="49">
        <v>3.5415051632056</v>
      </c>
      <c r="F852" s="49">
        <v>3.36105014243714</v>
      </c>
      <c r="G852" s="49">
        <v>3.1837631554431347</v>
      </c>
      <c r="H852" s="49">
        <v>3.0087431114233931</v>
      </c>
      <c r="I852" s="49">
        <v>2.8352729675085957</v>
      </c>
      <c r="J852" s="49">
        <v>2.6627671765871108</v>
      </c>
      <c r="K852" s="49">
        <v>2.4907361091133495</v>
      </c>
      <c r="L852" s="49">
        <v>2.3187612566868712</v>
      </c>
      <c r="M852" s="49">
        <v>2.2677577009438021</v>
      </c>
      <c r="N852" s="49">
        <v>2.2273623310396387</v>
      </c>
      <c r="O852" s="49">
        <v>2.1881464471564263</v>
      </c>
      <c r="P852" s="49">
        <v>2.1501849174855736</v>
      </c>
      <c r="Q852" s="49">
        <v>2.1138149657009908</v>
      </c>
      <c r="R852" s="49">
        <v>2.0780054038924316</v>
      </c>
      <c r="S852" s="49">
        <v>2.0429235341850127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1.9153361974824308</v>
      </c>
      <c r="X852" s="49">
        <v>1.8872980259808323</v>
      </c>
      <c r="Y852" s="49">
        <v>1.8597553196626022</v>
      </c>
      <c r="Z852" s="49">
        <v>1.835603450638535</v>
      </c>
      <c r="AA852" s="49">
        <v>1.785658262179221</v>
      </c>
      <c r="AB852" s="49">
        <v>1.7559364563597806</v>
      </c>
      <c r="AC852" s="49">
        <v>1.7270435895372707</v>
      </c>
      <c r="AD852" s="49">
        <v>1.6989027241434904</v>
      </c>
      <c r="AE852" s="49">
        <v>1.6714469272617456</v>
      </c>
      <c r="AF852" s="50">
        <v>1.644617622066912</v>
      </c>
    </row>
    <row r="853" spans="1:32" hidden="1">
      <c r="A853" s="49" t="s">
        <v>1187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3.6079103922321107</v>
      </c>
      <c r="I853" s="49">
        <v>3.4070001613013985</v>
      </c>
      <c r="J853" s="49">
        <v>3.2068712498270595</v>
      </c>
      <c r="K853" s="49">
        <v>3.0068769983525749</v>
      </c>
      <c r="L853" s="49">
        <v>2.8064564263031748</v>
      </c>
      <c r="M853" s="49">
        <v>2.7446417778498278</v>
      </c>
      <c r="N853" s="49">
        <v>2.6959518489620957</v>
      </c>
      <c r="O853" s="49">
        <v>2.64871321020577</v>
      </c>
      <c r="P853" s="49">
        <v>2.6030178175973413</v>
      </c>
      <c r="Q853" s="49">
        <v>2.5592820607441036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2.3558579875120778</v>
      </c>
      <c r="W853" s="49">
        <v>2.3211120732264772</v>
      </c>
      <c r="X853" s="49">
        <v>2.287651139647533</v>
      </c>
      <c r="Y853" s="49">
        <v>2.2547897410770434</v>
      </c>
      <c r="Z853" s="49">
        <v>2.2261036892007064</v>
      </c>
      <c r="AA853" s="49">
        <v>2.1655507818448068</v>
      </c>
      <c r="AB853" s="49">
        <v>2.1299639109228177</v>
      </c>
      <c r="AC853" s="49">
        <v>2.0953884799353903</v>
      </c>
      <c r="AD853" s="49">
        <v>2.0617290601528042</v>
      </c>
      <c r="AE853" s="49">
        <v>2.0289026151094118</v>
      </c>
      <c r="AF853" s="50">
        <v>1.9968364585173135</v>
      </c>
    </row>
    <row r="854" spans="1:32" hidden="1">
      <c r="A854" s="49" t="s">
        <v>1188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3.7941807892276067</v>
      </c>
      <c r="Q854" s="49">
        <v>3.7310429154593612</v>
      </c>
      <c r="R854" s="49">
        <v>3.6689241999258138</v>
      </c>
      <c r="S854" s="49">
        <v>3.6081352151642236</v>
      </c>
      <c r="T854" s="49">
        <v>3.5520183904011677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3.3407333635772725</v>
      </c>
      <c r="Y854" s="49">
        <v>3.2938415395944443</v>
      </c>
      <c r="Z854" s="49">
        <v>3.2531889464870756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3.0158158502092625</v>
      </c>
      <c r="AE854" s="49">
        <v>2.9688092879713355</v>
      </c>
      <c r="AF854" s="50">
        <v>2.9229117750804257</v>
      </c>
    </row>
    <row r="855" spans="1:32" hidden="1">
      <c r="A855" s="49" t="s">
        <v>1189</v>
      </c>
      <c r="B855" s="49">
        <v>5.1527202466976529</v>
      </c>
      <c r="C855" s="49">
        <v>4.8872289391263735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3.9703624578478838</v>
      </c>
      <c r="H855" s="49">
        <v>3.7599641699575033</v>
      </c>
      <c r="I855" s="49">
        <v>3.5535147306758574</v>
      </c>
      <c r="J855" s="49">
        <v>3.3499979354906544</v>
      </c>
      <c r="K855" s="49">
        <v>3.148617835699413</v>
      </c>
      <c r="L855" s="49">
        <v>2.9487347788767098</v>
      </c>
      <c r="M855" s="49">
        <v>2.867485935739853</v>
      </c>
      <c r="N855" s="49">
        <v>2.7966083731909972</v>
      </c>
      <c r="O855" s="49">
        <v>2.7324145209932045</v>
      </c>
      <c r="P855" s="49">
        <v>2.6733804123042479</v>
      </c>
      <c r="Q855" s="49">
        <v>2.6185711361959476</v>
      </c>
      <c r="R855" s="49">
        <v>2.56768501952001</v>
      </c>
      <c r="S855" s="49">
        <v>2.5191915380599514</v>
      </c>
      <c r="T855" s="49">
        <v>2.4732230857289879</v>
      </c>
      <c r="U855" s="49">
        <v>2.4299890973396652</v>
      </c>
      <c r="V855" s="49">
        <v>2.3875277537194646</v>
      </c>
      <c r="W855" s="49">
        <v>2.3393896293635779</v>
      </c>
      <c r="X855" s="49">
        <v>2.2931459995859997</v>
      </c>
      <c r="Y855" s="49">
        <v>2.2495724175617382</v>
      </c>
      <c r="Z855" s="49">
        <v>2.2101984329315973</v>
      </c>
      <c r="AA855" s="49">
        <v>2.1531720715189864</v>
      </c>
      <c r="AB855" s="49">
        <v>2.1130145222296512</v>
      </c>
      <c r="AC855" s="49">
        <v>2.074692555405981</v>
      </c>
      <c r="AD855" s="49">
        <v>2.0379679216931823</v>
      </c>
      <c r="AE855" s="49">
        <v>2.0026456706734739</v>
      </c>
      <c r="AF855" s="50">
        <v>1.9685643500730925</v>
      </c>
    </row>
    <row r="856" spans="1:32" hidden="1">
      <c r="A856" s="49" t="s">
        <v>1190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3.8982464412223363</v>
      </c>
      <c r="K856" s="49">
        <v>3.6938342696995705</v>
      </c>
      <c r="L856" s="49">
        <v>3.4923379908610093</v>
      </c>
      <c r="M856" s="49">
        <v>3.3944062837546407</v>
      </c>
      <c r="N856" s="49">
        <v>3.3095973447470968</v>
      </c>
      <c r="O856" s="49">
        <v>3.2332393339539847</v>
      </c>
      <c r="P856" s="49">
        <v>3.1634018364255887</v>
      </c>
      <c r="Q856" s="49">
        <v>3.0989007351390185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2.8795780615396662</v>
      </c>
      <c r="V856" s="49">
        <v>2.8306432148153595</v>
      </c>
      <c r="W856" s="49">
        <v>2.7744792503213747</v>
      </c>
      <c r="X856" s="49">
        <v>2.7207038949881968</v>
      </c>
      <c r="Y856" s="49">
        <v>2.6703015869361701</v>
      </c>
      <c r="Z856" s="49">
        <v>2.6252135729433954</v>
      </c>
      <c r="AA856" s="49">
        <v>2.5577229527278229</v>
      </c>
      <c r="AB856" s="49">
        <v>2.5116164516814297</v>
      </c>
      <c r="AC856" s="49">
        <v>2.4678279107090244</v>
      </c>
      <c r="AD856" s="49">
        <v>2.4260559024412753</v>
      </c>
      <c r="AE856" s="49">
        <v>2.3860538039807624</v>
      </c>
      <c r="AF856" s="50">
        <v>2.3476173904814979</v>
      </c>
    </row>
    <row r="857" spans="1:32" hidden="1">
      <c r="A857" s="49" t="s">
        <v>1191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6.2424408769416235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3.6524200530031763</v>
      </c>
      <c r="O857" s="49">
        <v>3.5604472055903185</v>
      </c>
      <c r="P857" s="49">
        <v>3.472816837508506</v>
      </c>
      <c r="Q857" s="49">
        <v>3.3879881126011027</v>
      </c>
      <c r="R857" s="49">
        <v>3.3050261342028389</v>
      </c>
      <c r="S857" s="49">
        <v>3.2258819178651708</v>
      </c>
      <c r="T857" s="49">
        <v>3.1491414247740144</v>
      </c>
      <c r="U857" s="49">
        <v>3.0750413013003071</v>
      </c>
      <c r="V857" s="49">
        <v>3.002436742676974</v>
      </c>
      <c r="W857" s="49">
        <v>2.9288867962462284</v>
      </c>
      <c r="X857" s="49">
        <v>2.8561368878875002</v>
      </c>
      <c r="Y857" s="49">
        <v>2.7859169394877554</v>
      </c>
      <c r="Z857" s="49">
        <v>2.7246024203293655</v>
      </c>
      <c r="AA857" s="49">
        <v>2.6243622823941948</v>
      </c>
      <c r="AB857" s="49">
        <v>2.5559139485311415</v>
      </c>
      <c r="AC857" s="49">
        <v>2.4897521277598083</v>
      </c>
      <c r="AD857" s="49">
        <v>2.4256163642662023</v>
      </c>
      <c r="AE857" s="49">
        <v>2.3632883561950546</v>
      </c>
      <c r="AF857" s="50">
        <v>2.3025834973801356</v>
      </c>
    </row>
    <row r="858" spans="1:32" hidden="1">
      <c r="A858" s="49" t="s">
        <v>1192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4.6891868078974515</v>
      </c>
      <c r="G858" s="49">
        <v>4.5872097841937229</v>
      </c>
      <c r="H858" s="49">
        <v>4.4924033668286505</v>
      </c>
      <c r="I858" s="49">
        <v>4.4036554064733844</v>
      </c>
      <c r="J858" s="49">
        <v>4.3200911947246405</v>
      </c>
      <c r="K858" s="49">
        <v>4.2410110573707405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3.8818369116036022</v>
      </c>
      <c r="P858" s="49">
        <v>3.7997097126028909</v>
      </c>
      <c r="Q858" s="49">
        <v>3.7213150116613107</v>
      </c>
      <c r="R858" s="49">
        <v>3.6445277271725525</v>
      </c>
      <c r="S858" s="49">
        <v>3.5696663113649203</v>
      </c>
      <c r="T858" s="49">
        <v>3.5003226639775553</v>
      </c>
      <c r="U858" s="49">
        <v>3.4306849476930097</v>
      </c>
      <c r="V858" s="49">
        <v>3.3611709807859822</v>
      </c>
      <c r="W858" s="49">
        <v>3.3002901808597738</v>
      </c>
      <c r="X858" s="49">
        <v>3.2417655835000669</v>
      </c>
      <c r="Y858" s="49">
        <v>3.1844749598286937</v>
      </c>
      <c r="Z858" s="49">
        <v>3.1341012372374153</v>
      </c>
      <c r="AA858" s="49">
        <v>3.0333211872471284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2.7468076948981217</v>
      </c>
    </row>
    <row r="859" spans="1:32" hidden="1">
      <c r="A859" s="49" t="s">
        <v>1193</v>
      </c>
      <c r="B859" s="49">
        <v>4.5558850466822527</v>
      </c>
      <c r="C859" s="49">
        <v>4.3256629586558475</v>
      </c>
      <c r="D859" s="49">
        <v>4.1326390052810371</v>
      </c>
      <c r="E859" s="49">
        <v>3.9659534465716666</v>
      </c>
      <c r="F859" s="49">
        <v>3.818789353578067</v>
      </c>
      <c r="G859" s="49">
        <v>3.6866156252581401</v>
      </c>
      <c r="H859" s="49">
        <v>3.5662832420387147</v>
      </c>
      <c r="I859" s="49">
        <v>3.4555240367489497</v>
      </c>
      <c r="J859" s="49">
        <v>3.3526556388819846</v>
      </c>
      <c r="K859" s="49">
        <v>3.2563991708543973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2.7731759001165095</v>
      </c>
      <c r="Q859" s="49">
        <v>2.6868310344540536</v>
      </c>
      <c r="R859" s="49">
        <v>2.6028879886845702</v>
      </c>
      <c r="S859" s="49">
        <v>2.5232360772412989</v>
      </c>
      <c r="T859" s="49">
        <v>2.4464393851980892</v>
      </c>
      <c r="U859" s="49">
        <v>2.3726949124453962</v>
      </c>
      <c r="V859" s="49">
        <v>2.3008539642509502</v>
      </c>
      <c r="W859" s="49">
        <v>2.2286941562627494</v>
      </c>
      <c r="X859" s="49">
        <v>2.1576839082616162</v>
      </c>
      <c r="Y859" s="49">
        <v>2.089467826753336</v>
      </c>
      <c r="Z859" s="49">
        <v>2.0300993963339926</v>
      </c>
      <c r="AA859" s="49">
        <v>1.9339728748918068</v>
      </c>
      <c r="AB859" s="49">
        <v>1.8685311811232008</v>
      </c>
      <c r="AC859" s="49">
        <v>1.8055581954264139</v>
      </c>
      <c r="AD859" s="49">
        <v>1.7447774070090507</v>
      </c>
      <c r="AE859" s="49">
        <v>1.6859563257675294</v>
      </c>
      <c r="AF859" s="50">
        <v>1.628897690279798</v>
      </c>
    </row>
    <row r="860" spans="1:32" hidden="1">
      <c r="A860" s="49" t="s">
        <v>1194</v>
      </c>
      <c r="B860" s="49">
        <v>7.1600417770932667</v>
      </c>
      <c r="C860" s="49">
        <v>6.8292827212916105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3.9719557741559477</v>
      </c>
      <c r="O860" s="49">
        <v>3.9023538869195216</v>
      </c>
      <c r="P860" s="49">
        <v>3.8350203825216935</v>
      </c>
      <c r="Q860" s="49">
        <v>3.7705674190052134</v>
      </c>
      <c r="R860" s="49">
        <v>3.7071181068876742</v>
      </c>
      <c r="S860" s="49">
        <v>3.6449761576381428</v>
      </c>
      <c r="T860" s="49">
        <v>3.5874118409572913</v>
      </c>
      <c r="U860" s="49">
        <v>3.5291971842945893</v>
      </c>
      <c r="V860" s="49">
        <v>3.4707126316203873</v>
      </c>
      <c r="W860" s="49">
        <v>3.4194688918551703</v>
      </c>
      <c r="X860" s="49">
        <v>3.3701038786234987</v>
      </c>
      <c r="Y860" s="49">
        <v>3.3216092949837632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3.0864576734931095</v>
      </c>
      <c r="AD860" s="49">
        <v>3.0367414985114944</v>
      </c>
      <c r="AE860" s="49">
        <v>2.9882374442277944</v>
      </c>
      <c r="AF860" s="50">
        <v>2.9408381374266162</v>
      </c>
    </row>
    <row r="861" spans="1:32" hidden="1">
      <c r="A861" s="49" t="s">
        <v>1195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5.5011558086218955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3.6818546804339354</v>
      </c>
      <c r="M861" s="49">
        <v>3.5826544506265199</v>
      </c>
      <c r="N861" s="49">
        <v>3.4902893150972707</v>
      </c>
      <c r="O861" s="49">
        <v>3.4024628408542483</v>
      </c>
      <c r="P861" s="49">
        <v>3.3187595760508719</v>
      </c>
      <c r="Q861" s="49">
        <v>3.2377171614734839</v>
      </c>
      <c r="R861" s="49">
        <v>3.1584480616790067</v>
      </c>
      <c r="S861" s="49">
        <v>3.0828117886681179</v>
      </c>
      <c r="T861" s="49">
        <v>3.0094647133001509</v>
      </c>
      <c r="U861" s="49">
        <v>2.9386343879274444</v>
      </c>
      <c r="V861" s="49">
        <v>2.8692317652193893</v>
      </c>
      <c r="W861" s="49">
        <v>2.7989452003372364</v>
      </c>
      <c r="X861" s="49">
        <v>2.7294212590909233</v>
      </c>
      <c r="Y861" s="49">
        <v>2.6623079170055028</v>
      </c>
      <c r="Z861" s="49">
        <v>2.6036774632124455</v>
      </c>
      <c r="AA861" s="49">
        <v>2.5079686821689871</v>
      </c>
      <c r="AB861" s="49">
        <v>2.4425444618617407</v>
      </c>
      <c r="AC861" s="49">
        <v>2.37929650367479</v>
      </c>
      <c r="AD861" s="49">
        <v>2.3179758599922922</v>
      </c>
      <c r="AE861" s="49">
        <v>2.2583738707607877</v>
      </c>
      <c r="AF861" s="50">
        <v>2.2003140806071784</v>
      </c>
    </row>
    <row r="862" spans="1:32" hidden="1">
      <c r="A862" s="49" t="s">
        <v>1196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3.7987381230657022</v>
      </c>
      <c r="G862" s="49">
        <v>3.7160746764247228</v>
      </c>
      <c r="H862" s="49">
        <v>3.6391870578218986</v>
      </c>
      <c r="I862" s="49">
        <v>3.5671798383409721</v>
      </c>
      <c r="J862" s="49">
        <v>3.4993487576095843</v>
      </c>
      <c r="K862" s="49">
        <v>3.4351304788649282</v>
      </c>
      <c r="L862" s="49">
        <v>3.3740677290273409</v>
      </c>
      <c r="M862" s="49">
        <v>3.2844047517508326</v>
      </c>
      <c r="N862" s="49">
        <v>3.2128254988267968</v>
      </c>
      <c r="O862" s="49">
        <v>3.1436365679923757</v>
      </c>
      <c r="P862" s="49">
        <v>3.0769337934303143</v>
      </c>
      <c r="Q862" s="49">
        <v>3.0132402899945028</v>
      </c>
      <c r="R862" s="49">
        <v>2.9508450507049</v>
      </c>
      <c r="S862" s="49">
        <v>2.8900043246108043</v>
      </c>
      <c r="T862" s="49">
        <v>2.8336095300493658</v>
      </c>
      <c r="U862" s="49">
        <v>2.7769818194538862</v>
      </c>
      <c r="V862" s="49">
        <v>2.7204575025468243</v>
      </c>
      <c r="W862" s="49">
        <v>2.6707851604474047</v>
      </c>
      <c r="X862" s="49">
        <v>2.6230623151238377</v>
      </c>
      <c r="Y862" s="49">
        <v>2.5763869260498891</v>
      </c>
      <c r="Z862" s="49">
        <v>2.5353418941333015</v>
      </c>
      <c r="AA862" s="49">
        <v>2.453702893976986</v>
      </c>
      <c r="AB862" s="49">
        <v>2.4044149000755453</v>
      </c>
      <c r="AC862" s="49">
        <v>2.3566871865159387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1197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4.8464699582106014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3.6867736768110877</v>
      </c>
      <c r="T863" s="49">
        <v>3.6148343447324311</v>
      </c>
      <c r="U863" s="49">
        <v>3.5426113710113971</v>
      </c>
      <c r="V863" s="49">
        <v>3.4705335497052663</v>
      </c>
      <c r="W863" s="49">
        <v>3.4071865545225517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3.1302585090550092</v>
      </c>
      <c r="AB863" s="49">
        <v>3.0673652436501069</v>
      </c>
      <c r="AC863" s="49">
        <v>3.0064546757324546</v>
      </c>
      <c r="AD863" s="49">
        <v>2.9473526066324167</v>
      </c>
      <c r="AE863" s="49">
        <v>2.8899069305003056</v>
      </c>
      <c r="AF863" s="50">
        <v>2.8339840181198137</v>
      </c>
    </row>
    <row r="864" spans="1:32" hidden="1">
      <c r="A864" s="49" t="s">
        <v>1198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5.3321973054755585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4.4179932028481925</v>
      </c>
      <c r="P864" s="49">
        <v>4.3045529774809195</v>
      </c>
      <c r="Q864" s="49">
        <v>4.1998310836757335</v>
      </c>
      <c r="R864" s="49">
        <v>4.1031720157133549</v>
      </c>
      <c r="S864" s="49">
        <v>4.011618035859243</v>
      </c>
      <c r="T864" s="49">
        <v>3.9253664359689795</v>
      </c>
      <c r="U864" s="49">
        <v>3.8447564397446197</v>
      </c>
      <c r="V864" s="49">
        <v>3.7660777553116445</v>
      </c>
      <c r="W864" s="49">
        <v>3.677370510931381</v>
      </c>
      <c r="X864" s="49">
        <v>3.5926951492467585</v>
      </c>
      <c r="Y864" s="49">
        <v>3.5134461989414127</v>
      </c>
      <c r="Z864" s="49">
        <v>3.4423913586871451</v>
      </c>
      <c r="AA864" s="49">
        <v>3.3393228983992325</v>
      </c>
      <c r="AB864" s="49">
        <v>3.2677346187562657</v>
      </c>
      <c r="AC864" s="49">
        <v>3.1999022356061992</v>
      </c>
      <c r="AD864" s="49">
        <v>3.1353579864314147</v>
      </c>
      <c r="AE864" s="49">
        <v>3.0737181852214475</v>
      </c>
      <c r="AF864" s="50">
        <v>3.0146642635478424</v>
      </c>
    </row>
    <row r="865" spans="1:32" hidden="1">
      <c r="A865" s="49" t="s">
        <v>1199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5.6451607204529966</v>
      </c>
      <c r="N865" s="49">
        <v>5.4793557520235465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4.5575469372177055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3.9683493475956446</v>
      </c>
      <c r="AC865" s="49">
        <v>3.8890781503581295</v>
      </c>
      <c r="AD865" s="49">
        <v>3.8138912673026022</v>
      </c>
      <c r="AE865" s="49">
        <v>3.7423099723427793</v>
      </c>
      <c r="AF865" s="50">
        <v>3.6739368789323112</v>
      </c>
    </row>
    <row r="866" spans="1:32" hidden="1">
      <c r="A866" s="49" t="s">
        <v>1200</v>
      </c>
      <c r="B866" s="49">
        <v>3.4077495058251319</v>
      </c>
      <c r="C866" s="49">
        <v>3.2303473097190416</v>
      </c>
      <c r="D866" s="49">
        <v>3.0823587630103328</v>
      </c>
      <c r="E866" s="49">
        <v>2.9551759534900848</v>
      </c>
      <c r="F866" s="49">
        <v>2.8433946647308108</v>
      </c>
      <c r="G866" s="49">
        <v>2.7434223822730925</v>
      </c>
      <c r="H866" s="49">
        <v>2.6527621897820621</v>
      </c>
      <c r="I866" s="49">
        <v>2.5696155544333212</v>
      </c>
      <c r="J866" s="49">
        <v>2.4926484687333899</v>
      </c>
      <c r="K866" s="49">
        <v>2.4208469386192353</v>
      </c>
      <c r="L866" s="49">
        <v>2.353424023793139</v>
      </c>
      <c r="M866" s="49">
        <v>2.2725725406550374</v>
      </c>
      <c r="N866" s="49">
        <v>2.19791186188271</v>
      </c>
      <c r="O866" s="49">
        <v>2.1274779786502025</v>
      </c>
      <c r="P866" s="49">
        <v>2.0608772535042328</v>
      </c>
      <c r="Q866" s="49">
        <v>1.9968710518021053</v>
      </c>
      <c r="R866" s="49">
        <v>1.9347073529946321</v>
      </c>
      <c r="S866" s="49">
        <v>1.8758631722003021</v>
      </c>
      <c r="T866" s="49">
        <v>1.8192174152590816</v>
      </c>
      <c r="U866" s="49">
        <v>1.7649248087174927</v>
      </c>
      <c r="V866" s="49">
        <v>1.7120884098729601</v>
      </c>
      <c r="W866" s="49">
        <v>1.6588934241604711</v>
      </c>
      <c r="X866" s="49">
        <v>1.6065928266817509</v>
      </c>
      <c r="Y866" s="49">
        <v>1.5564768646257696</v>
      </c>
      <c r="Z866" s="49">
        <v>1.5132986127100381</v>
      </c>
      <c r="AA866" s="49">
        <v>1.4412728626526952</v>
      </c>
      <c r="AB866" s="49">
        <v>1.3933147984309147</v>
      </c>
      <c r="AC866" s="49">
        <v>1.3472979069689297</v>
      </c>
      <c r="AD866" s="49">
        <v>1.3030092193281388</v>
      </c>
      <c r="AE866" s="49">
        <v>1.2602697411365316</v>
      </c>
      <c r="AF866" s="50">
        <v>1.2189276645818179</v>
      </c>
    </row>
    <row r="867" spans="1:32" hidden="1">
      <c r="A867" s="49" t="s">
        <v>1201</v>
      </c>
      <c r="B867" s="49">
        <v>3.514211556927072</v>
      </c>
      <c r="C867" s="49">
        <v>3.3308888949279405</v>
      </c>
      <c r="D867" s="49">
        <v>3.1780107952017445</v>
      </c>
      <c r="E867" s="49">
        <v>3.0466669859116742</v>
      </c>
      <c r="F867" s="49">
        <v>2.9312634220638705</v>
      </c>
      <c r="G867" s="49">
        <v>2.8280813995599354</v>
      </c>
      <c r="H867" s="49">
        <v>2.7345362983547932</v>
      </c>
      <c r="I867" s="49">
        <v>2.648766415375654</v>
      </c>
      <c r="J867" s="49">
        <v>2.5693908916683923</v>
      </c>
      <c r="K867" s="49">
        <v>2.4953601241261625</v>
      </c>
      <c r="L867" s="49">
        <v>2.4258595402751295</v>
      </c>
      <c r="M867" s="49">
        <v>2.3424760361459889</v>
      </c>
      <c r="N867" s="49">
        <v>2.2654971684529563</v>
      </c>
      <c r="O867" s="49">
        <v>2.1928901042856532</v>
      </c>
      <c r="P867" s="49">
        <v>2.1242473858181636</v>
      </c>
      <c r="Q867" s="49">
        <v>2.0582870187280453</v>
      </c>
      <c r="R867" s="49">
        <v>1.9942306800191072</v>
      </c>
      <c r="S867" s="49">
        <v>1.9336070235385552</v>
      </c>
      <c r="T867" s="49">
        <v>1.8752557463321788</v>
      </c>
      <c r="U867" s="49">
        <v>1.8193369782934741</v>
      </c>
      <c r="V867" s="49">
        <v>1.7649224410991318</v>
      </c>
      <c r="W867" s="49">
        <v>1.7101185469937374</v>
      </c>
      <c r="X867" s="49">
        <v>1.6562405496786738</v>
      </c>
      <c r="Y867" s="49">
        <v>1.6046241133171653</v>
      </c>
      <c r="Z867" s="49">
        <v>1.560189937804572</v>
      </c>
      <c r="AA867" s="49">
        <v>1.4858924089863481</v>
      </c>
      <c r="AB867" s="49">
        <v>1.436510075631189</v>
      </c>
      <c r="AC867" s="49">
        <v>1.3891380885109461</v>
      </c>
      <c r="AD867" s="49">
        <v>1.3435562551930103</v>
      </c>
      <c r="AE867" s="49">
        <v>1.299579512229126</v>
      </c>
      <c r="AF867" s="50">
        <v>1.2570509062968442</v>
      </c>
    </row>
    <row r="868" spans="1:32" hidden="1">
      <c r="A868" s="49" t="s">
        <v>1202</v>
      </c>
      <c r="B868" s="49">
        <v>3.7863496946771367</v>
      </c>
      <c r="C868" s="49">
        <v>3.5878567612468197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3.0443088275613226</v>
      </c>
      <c r="H868" s="49">
        <v>2.9433563645740151</v>
      </c>
      <c r="I868" s="49">
        <v>2.8508491651795538</v>
      </c>
      <c r="J868" s="49">
        <v>2.7652866538918754</v>
      </c>
      <c r="K868" s="49">
        <v>2.6855282305463688</v>
      </c>
      <c r="L868" s="49">
        <v>2.6106887035426403</v>
      </c>
      <c r="M868" s="49">
        <v>2.5208445626363867</v>
      </c>
      <c r="N868" s="49">
        <v>2.4379503042756929</v>
      </c>
      <c r="O868" s="49">
        <v>2.3597976130397642</v>
      </c>
      <c r="P868" s="49">
        <v>2.2859437752846894</v>
      </c>
      <c r="Q868" s="49">
        <v>2.2149962488713277</v>
      </c>
      <c r="R868" s="49">
        <v>2.1461096524413721</v>
      </c>
      <c r="S868" s="49">
        <v>2.0809442495796775</v>
      </c>
      <c r="T868" s="49">
        <v>2.0182397815010904</v>
      </c>
      <c r="U868" s="49">
        <v>1.9581701368059639</v>
      </c>
      <c r="V868" s="49">
        <v>1.8997271595652623</v>
      </c>
      <c r="W868" s="49">
        <v>1.8408772835948053</v>
      </c>
      <c r="X868" s="49">
        <v>1.7830247050604271</v>
      </c>
      <c r="Y868" s="49">
        <v>1.7276199994616026</v>
      </c>
      <c r="Z868" s="49">
        <v>1.6800068396116909</v>
      </c>
      <c r="AA868" s="49">
        <v>1.5999557740314563</v>
      </c>
      <c r="AB868" s="49">
        <v>1.5469535718487331</v>
      </c>
      <c r="AC868" s="49">
        <v>1.4961266546822871</v>
      </c>
      <c r="AD868" s="49">
        <v>1.4472359355550688</v>
      </c>
      <c r="AE868" s="49">
        <v>1.4000804831678666</v>
      </c>
      <c r="AF868" s="50">
        <v>1.3544898980034312</v>
      </c>
    </row>
    <row r="869" spans="1:32" hidden="1">
      <c r="A869" s="49" t="s">
        <v>1203</v>
      </c>
      <c r="B869" s="49">
        <v>4.7026302545477146</v>
      </c>
      <c r="C869" s="49">
        <v>4.4530030349748175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3.5309262511665174</v>
      </c>
      <c r="J869" s="49">
        <v>3.4245189404181762</v>
      </c>
      <c r="K869" s="49">
        <v>3.3254744078646667</v>
      </c>
      <c r="L869" s="49">
        <v>3.2326702429978615</v>
      </c>
      <c r="M869" s="49">
        <v>3.1210410730810798</v>
      </c>
      <c r="N869" s="49">
        <v>3.01821931114557</v>
      </c>
      <c r="O869" s="49">
        <v>2.9213987435266997</v>
      </c>
      <c r="P869" s="49">
        <v>2.830017322896456</v>
      </c>
      <c r="Q869" s="49">
        <v>2.7423055024993555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2.4254966448416084</v>
      </c>
      <c r="V869" s="49">
        <v>2.3535639824704848</v>
      </c>
      <c r="W869" s="49">
        <v>2.2810971146235497</v>
      </c>
      <c r="X869" s="49">
        <v>2.2098689904780868</v>
      </c>
      <c r="Y869" s="49">
        <v>2.1417229306069685</v>
      </c>
      <c r="Z869" s="49">
        <v>2.0834471599797064</v>
      </c>
      <c r="AA869" s="49">
        <v>1.9839344084630453</v>
      </c>
      <c r="AB869" s="49">
        <v>1.9187586994635757</v>
      </c>
      <c r="AC869" s="49">
        <v>1.8563172478971286</v>
      </c>
      <c r="AD869" s="49">
        <v>1.7963056461144911</v>
      </c>
      <c r="AE869" s="49">
        <v>1.7384681051972666</v>
      </c>
      <c r="AF869" s="50">
        <v>1.6825877398827598</v>
      </c>
    </row>
    <row r="870" spans="1:32" hidden="1">
      <c r="A870" s="49" t="s">
        <v>1204</v>
      </c>
      <c r="B870" s="49">
        <v>5.8382542516872942</v>
      </c>
      <c r="C870" s="49">
        <v>5.5729200794002995</v>
      </c>
      <c r="D870" s="49">
        <v>5.3183068592543723</v>
      </c>
      <c r="E870" s="49">
        <v>5.0708133128145825</v>
      </c>
      <c r="F870" s="49">
        <v>4.8277668676172842</v>
      </c>
      <c r="G870" s="49">
        <v>4.5870871657514396</v>
      </c>
      <c r="H870" s="49">
        <v>4.3470824769004315</v>
      </c>
      <c r="I870" s="49">
        <v>4.1063199416130507</v>
      </c>
      <c r="J870" s="49">
        <v>3.8635388802386945</v>
      </c>
      <c r="K870" s="49">
        <v>3.6175901926510647</v>
      </c>
      <c r="L870" s="49">
        <v>3.3673920019315018</v>
      </c>
      <c r="M870" s="49">
        <v>3.2933097009051582</v>
      </c>
      <c r="N870" s="49">
        <v>3.2347786937358602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3.0184661341751338</v>
      </c>
      <c r="S870" s="49">
        <v>2.967664855212286</v>
      </c>
      <c r="T870" s="49">
        <v>2.9205496546907752</v>
      </c>
      <c r="U870" s="49">
        <v>2.8729105470676055</v>
      </c>
      <c r="V870" s="49">
        <v>2.8250539384989093</v>
      </c>
      <c r="W870" s="49">
        <v>2.783083048843968</v>
      </c>
      <c r="X870" s="49">
        <v>2.7426048224326087</v>
      </c>
      <c r="Y870" s="49">
        <v>2.7028065533836214</v>
      </c>
      <c r="Z870" s="49">
        <v>2.6679114424914578</v>
      </c>
      <c r="AA870" s="49">
        <v>2.5953523280049255</v>
      </c>
      <c r="AB870" s="49">
        <v>2.5522618529561112</v>
      </c>
      <c r="AC870" s="49">
        <v>2.5103374500702778</v>
      </c>
      <c r="AD870" s="49">
        <v>2.4694644707306286</v>
      </c>
      <c r="AE870" s="49">
        <v>2.4295430546252774</v>
      </c>
      <c r="AF870" s="50">
        <v>2.3904856916752086</v>
      </c>
    </row>
    <row r="871" spans="1:32" hidden="1">
      <c r="A871" s="49" t="s">
        <v>1205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5.8586444810457605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3.9181622901459248</v>
      </c>
      <c r="R871" s="49">
        <v>3.8519336960205095</v>
      </c>
      <c r="S871" s="49">
        <v>3.7870375401365406</v>
      </c>
      <c r="T871" s="49">
        <v>3.7268207799282371</v>
      </c>
      <c r="U871" s="49">
        <v>3.6659295609349134</v>
      </c>
      <c r="V871" s="49">
        <v>3.6047536817565113</v>
      </c>
      <c r="W871" s="49">
        <v>3.5510127409210162</v>
      </c>
      <c r="X871" s="49">
        <v>3.499196926998664</v>
      </c>
      <c r="Y871" s="49">
        <v>3.4482744749511243</v>
      </c>
      <c r="Z871" s="49">
        <v>3.4036212792556104</v>
      </c>
      <c r="AA871" s="49">
        <v>3.311051832838146</v>
      </c>
      <c r="AB871" s="49">
        <v>3.2560127178232912</v>
      </c>
      <c r="AC871" s="49">
        <v>3.2024861997627663</v>
      </c>
      <c r="AD871" s="49">
        <v>3.150328057482858</v>
      </c>
      <c r="AE871" s="49">
        <v>3.0994127675477494</v>
      </c>
      <c r="AF871" s="50">
        <v>3.0496304230976681</v>
      </c>
    </row>
    <row r="872" spans="1:32" hidden="1">
      <c r="A872" s="49" t="s">
        <v>1206</v>
      </c>
      <c r="B872" s="49">
        <v>7.7560123075977145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5.4789019126264575</v>
      </c>
      <c r="J872" s="49">
        <v>5.1913248818922479</v>
      </c>
      <c r="K872" s="49">
        <v>4.9061779900224636</v>
      </c>
      <c r="L872" s="49">
        <v>4.6223178949697505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3.9483032120686437</v>
      </c>
      <c r="T872" s="49">
        <v>3.8772418432788296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3.5318548089699933</v>
      </c>
      <c r="Z872" s="49">
        <v>3.4715396772365641</v>
      </c>
      <c r="AA872" s="49">
        <v>3.3822018153788598</v>
      </c>
      <c r="AB872" s="49">
        <v>3.3205748702278859</v>
      </c>
      <c r="AC872" s="49">
        <v>3.2619542988456964</v>
      </c>
      <c r="AD872" s="49">
        <v>3.205949215019773</v>
      </c>
      <c r="AE872" s="49">
        <v>3.1522397923257768</v>
      </c>
      <c r="AF872" s="50">
        <v>3.1005611784610485</v>
      </c>
    </row>
    <row r="873" spans="1:32" hidden="1">
      <c r="A873" s="49" t="s">
        <v>1207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5.9958072791942945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4.8123816070140695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3.9808269410019754</v>
      </c>
      <c r="AB873" s="49">
        <v>3.9105424209114052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3.6623241418131176</v>
      </c>
    </row>
    <row r="874" spans="1:32" hidden="1">
      <c r="A874" s="49" t="s">
        <v>1208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4.0343716563997045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2.7064424372754736</v>
      </c>
      <c r="M874" s="49">
        <v>2.6333044285997538</v>
      </c>
      <c r="N874" s="49">
        <v>2.5652556955367194</v>
      </c>
      <c r="O874" s="49">
        <v>2.5005853350667127</v>
      </c>
      <c r="P874" s="49">
        <v>2.4389829139045638</v>
      </c>
      <c r="Q874" s="49">
        <v>2.3793593561392457</v>
      </c>
      <c r="R874" s="49">
        <v>2.3210537609532294</v>
      </c>
      <c r="S874" s="49">
        <v>2.2654486412666746</v>
      </c>
      <c r="T874" s="49">
        <v>2.2115438298647465</v>
      </c>
      <c r="U874" s="49">
        <v>2.1595079185612671</v>
      </c>
      <c r="V874" s="49">
        <v>2.1085306218821382</v>
      </c>
      <c r="W874" s="49">
        <v>2.0568843978498084</v>
      </c>
      <c r="X874" s="49">
        <v>2.0058032099421981</v>
      </c>
      <c r="Y874" s="49">
        <v>1.9565125166953683</v>
      </c>
      <c r="Z874" s="49">
        <v>1.9135280575214964</v>
      </c>
      <c r="AA874" s="49">
        <v>1.8429690250211794</v>
      </c>
      <c r="AB874" s="49">
        <v>1.7949283064789601</v>
      </c>
      <c r="AC874" s="49">
        <v>1.7485045413952169</v>
      </c>
      <c r="AD874" s="49">
        <v>1.7035128508056605</v>
      </c>
      <c r="AE874" s="49">
        <v>1.6597982776900622</v>
      </c>
      <c r="AF874" s="50">
        <v>1.617229783481267</v>
      </c>
    </row>
    <row r="875" spans="1:32" hidden="1">
      <c r="A875" s="49" t="s">
        <v>1209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3.4588072750298995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2.6392008281204493</v>
      </c>
      <c r="O875" s="49">
        <v>2.5726259003086493</v>
      </c>
      <c r="P875" s="49">
        <v>2.5092192520996468</v>
      </c>
      <c r="Q875" s="49">
        <v>2.4478559518718432</v>
      </c>
      <c r="R875" s="49">
        <v>2.3878533783811897</v>
      </c>
      <c r="S875" s="49">
        <v>2.3306383987897155</v>
      </c>
      <c r="T875" s="49">
        <v>2.2751781560306812</v>
      </c>
      <c r="U875" s="49">
        <v>2.2216463555920027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1.8959842641857647</v>
      </c>
      <c r="AB875" s="49">
        <v>1.8465737018183392</v>
      </c>
      <c r="AC875" s="49">
        <v>1.7988326292845189</v>
      </c>
      <c r="AD875" s="49">
        <v>1.7525704748728228</v>
      </c>
      <c r="AE875" s="49">
        <v>1.7076275118100372</v>
      </c>
      <c r="AF875" s="50">
        <v>1.6638686692705313</v>
      </c>
    </row>
    <row r="876" spans="1:32" hidden="1">
      <c r="A876" s="49" t="s">
        <v>1210</v>
      </c>
      <c r="B876" s="49">
        <v>6.8961209812611743</v>
      </c>
      <c r="C876" s="49">
        <v>6.4258864917548335</v>
      </c>
      <c r="D876" s="49">
        <v>5.9906031193060105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3.6994353163752858</v>
      </c>
      <c r="K876" s="49">
        <v>3.3401375656438663</v>
      </c>
      <c r="L876" s="49">
        <v>2.9828381663304731</v>
      </c>
      <c r="M876" s="49">
        <v>2.9019066223505474</v>
      </c>
      <c r="N876" s="49">
        <v>2.8266778859714652</v>
      </c>
      <c r="O876" s="49">
        <v>2.755233410098116</v>
      </c>
      <c r="P876" s="49">
        <v>2.6872243636524704</v>
      </c>
      <c r="Q876" s="49">
        <v>2.6214298342755997</v>
      </c>
      <c r="R876" s="49">
        <v>2.557108985713437</v>
      </c>
      <c r="S876" s="49">
        <v>2.4958098336375039</v>
      </c>
      <c r="T876" s="49">
        <v>2.4364115263074284</v>
      </c>
      <c r="U876" s="49">
        <v>2.3791023709296972</v>
      </c>
      <c r="V876" s="49">
        <v>2.3229746134555223</v>
      </c>
      <c r="W876" s="49">
        <v>2.266088835653246</v>
      </c>
      <c r="X876" s="49">
        <v>2.2098324034201684</v>
      </c>
      <c r="Y876" s="49">
        <v>2.1555776025017988</v>
      </c>
      <c r="Z876" s="49">
        <v>2.1083813807614202</v>
      </c>
      <c r="AA876" s="49">
        <v>2.0303033264415995</v>
      </c>
      <c r="AB876" s="49">
        <v>1.9774382661042775</v>
      </c>
      <c r="AC876" s="49">
        <v>1.9263810044324976</v>
      </c>
      <c r="AD876" s="49">
        <v>1.87692467784878</v>
      </c>
      <c r="AE876" s="49">
        <v>1.8288959061129093</v>
      </c>
      <c r="AF876" s="50">
        <v>1.7821480740967837</v>
      </c>
    </row>
    <row r="877" spans="1:32" hidden="1">
      <c r="A877" s="49" t="s">
        <v>1211</v>
      </c>
      <c r="B877" s="49">
        <v>8.3200104299832738</v>
      </c>
      <c r="C877" s="49">
        <v>7.7516308070171611</v>
      </c>
      <c r="D877" s="49">
        <v>7.2277993365628825</v>
      </c>
      <c r="E877" s="49">
        <v>6.7344003250370985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4.0651307171159194</v>
      </c>
      <c r="L877" s="49">
        <v>3.640204352857408</v>
      </c>
      <c r="M877" s="49">
        <v>3.5404634421537846</v>
      </c>
      <c r="N877" s="49">
        <v>3.4479557235608862</v>
      </c>
      <c r="O877" s="49">
        <v>3.3602440867521044</v>
      </c>
      <c r="P877" s="49">
        <v>3.2768846673903602</v>
      </c>
      <c r="Q877" s="49">
        <v>3.1963269308242674</v>
      </c>
      <c r="R877" s="49">
        <v>3.1176301178391421</v>
      </c>
      <c r="S877" s="49">
        <v>3.0427582570760978</v>
      </c>
      <c r="T877" s="49">
        <v>2.9702883092309156</v>
      </c>
      <c r="U877" s="49">
        <v>2.9004587111596445</v>
      </c>
      <c r="V877" s="49">
        <v>2.832117307664479</v>
      </c>
      <c r="W877" s="49">
        <v>2.7628041968984336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2.4749861875615116</v>
      </c>
      <c r="AB877" s="49">
        <v>2.4107259845462679</v>
      </c>
      <c r="AC877" s="49">
        <v>2.3487527369396513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1212</v>
      </c>
      <c r="B878" s="49">
        <v>5.8884221701437838</v>
      </c>
      <c r="C878" s="49">
        <v>5.7174413688847014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4.4872911678268865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3.8806733287291637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3.6018198550798166</v>
      </c>
      <c r="Z878" s="49">
        <v>3.5447615807135495</v>
      </c>
      <c r="AA878" s="49">
        <v>3.4307369306841684</v>
      </c>
      <c r="AB878" s="49">
        <v>3.3619951657559954</v>
      </c>
      <c r="AC878" s="49">
        <v>3.2953675963865279</v>
      </c>
      <c r="AD878" s="49">
        <v>3.2306604218693833</v>
      </c>
      <c r="AE878" s="49">
        <v>3.167704226954517</v>
      </c>
      <c r="AF878" s="50">
        <v>3.1063499823707894</v>
      </c>
    </row>
    <row r="879" spans="1:32" hidden="1">
      <c r="A879" s="49" t="s">
        <v>1213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3.6458755475750655</v>
      </c>
      <c r="K879" s="49">
        <v>3.5404075265313506</v>
      </c>
      <c r="L879" s="49">
        <v>3.4415787276690457</v>
      </c>
      <c r="M879" s="49">
        <v>3.3227440344348844</v>
      </c>
      <c r="N879" s="49">
        <v>3.2132853013231757</v>
      </c>
      <c r="O879" s="49">
        <v>3.1102141853833922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2.7433227436671332</v>
      </c>
      <c r="T879" s="49">
        <v>2.6610123015347398</v>
      </c>
      <c r="U879" s="49">
        <v>2.5822383481796756</v>
      </c>
      <c r="V879" s="49">
        <v>2.5056376067844184</v>
      </c>
      <c r="W879" s="49">
        <v>2.4284553329959344</v>
      </c>
      <c r="X879" s="49">
        <v>2.3525895564942232</v>
      </c>
      <c r="Y879" s="49">
        <v>2.280000043159875</v>
      </c>
      <c r="Z879" s="49">
        <v>2.2179032332039954</v>
      </c>
      <c r="AA879" s="49">
        <v>2.1119651154428078</v>
      </c>
      <c r="AB879" s="49">
        <v>2.0425319255808922</v>
      </c>
      <c r="AC879" s="49">
        <v>1.9760038061942198</v>
      </c>
      <c r="AD879" s="49">
        <v>1.9120566407007895</v>
      </c>
      <c r="AE879" s="49">
        <v>1.850418075448083</v>
      </c>
      <c r="AF879" s="50">
        <v>1.7908571766412762</v>
      </c>
    </row>
    <row r="880" spans="1:32" hidden="1">
      <c r="A880" s="49" t="s">
        <v>1214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4.3281058868782525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4.0494326313931195</v>
      </c>
      <c r="U880" s="49">
        <v>3.9839534569896058</v>
      </c>
      <c r="V880" s="49">
        <v>3.9181652014636361</v>
      </c>
      <c r="W880" s="49">
        <v>3.8606793599651787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3.5437199560166732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3.3226618385891094</v>
      </c>
    </row>
    <row r="881" spans="1:32" hidden="1">
      <c r="A881" s="49" t="s">
        <v>1215</v>
      </c>
      <c r="B881" s="49">
        <v>8.8116124469414263</v>
      </c>
      <c r="C881" s="49">
        <v>8.2127450113819407</v>
      </c>
      <c r="D881" s="49">
        <v>7.6611563159448295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3.8770264657787847</v>
      </c>
      <c r="M881" s="49">
        <v>3.7706860583640101</v>
      </c>
      <c r="N881" s="49">
        <v>3.6720759884399259</v>
      </c>
      <c r="O881" s="49">
        <v>3.5785913552706248</v>
      </c>
      <c r="P881" s="49">
        <v>3.4897590755525245</v>
      </c>
      <c r="Q881" s="49">
        <v>3.4039212669673944</v>
      </c>
      <c r="R881" s="49">
        <v>3.320071932681949</v>
      </c>
      <c r="S881" s="49">
        <v>3.2403145255830554</v>
      </c>
      <c r="T881" s="49">
        <v>3.1631267852235725</v>
      </c>
      <c r="U881" s="49">
        <v>3.0887649564218025</v>
      </c>
      <c r="V881" s="49">
        <v>3.0159960096321674</v>
      </c>
      <c r="W881" s="49">
        <v>2.9421950164939381</v>
      </c>
      <c r="X881" s="49">
        <v>2.8692363242471686</v>
      </c>
      <c r="Y881" s="49">
        <v>2.7989847550569893</v>
      </c>
      <c r="Z881" s="49">
        <v>2.7383122030738254</v>
      </c>
      <c r="AA881" s="49">
        <v>2.6356624197824594</v>
      </c>
      <c r="AB881" s="49">
        <v>2.5672612609263954</v>
      </c>
      <c r="AC881" s="49">
        <v>2.5013043341903325</v>
      </c>
      <c r="AD881" s="49">
        <v>2.4375106840587701</v>
      </c>
      <c r="AE881" s="49">
        <v>2.3756448413251112</v>
      </c>
      <c r="AF881" s="50">
        <v>2.3155076963638477</v>
      </c>
    </row>
    <row r="882" spans="1:32" hidden="1">
      <c r="A882" s="49" t="s">
        <v>1216</v>
      </c>
      <c r="B882" s="49">
        <v>3.6187936227592044</v>
      </c>
      <c r="C882" s="49">
        <v>3.5145668328484163</v>
      </c>
      <c r="D882" s="49">
        <v>3.4216702791754319</v>
      </c>
      <c r="E882" s="49">
        <v>3.3376256299016513</v>
      </c>
      <c r="F882" s="49">
        <v>3.2606765362751688</v>
      </c>
      <c r="G882" s="49">
        <v>3.1895356028657975</v>
      </c>
      <c r="H882" s="49">
        <v>3.1232326832786912</v>
      </c>
      <c r="I882" s="49">
        <v>3.0610195831953573</v>
      </c>
      <c r="J882" s="49">
        <v>3.0023078341863587</v>
      </c>
      <c r="K882" s="49">
        <v>2.9466267121274257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2.6944379898460564</v>
      </c>
      <c r="P882" s="49">
        <v>2.6365591118545697</v>
      </c>
      <c r="Q882" s="49">
        <v>2.5812245576496431</v>
      </c>
      <c r="R882" s="49">
        <v>2.5270032471583765</v>
      </c>
      <c r="S882" s="49">
        <v>2.4741094707257831</v>
      </c>
      <c r="T882" s="49">
        <v>2.4249626279541809</v>
      </c>
      <c r="U882" s="49">
        <v>2.3756480028480986</v>
      </c>
      <c r="V882" s="49">
        <v>2.3264465991950636</v>
      </c>
      <c r="W882" s="49">
        <v>2.2830123559226747</v>
      </c>
      <c r="X882" s="49">
        <v>2.2412241773956034</v>
      </c>
      <c r="Y882" s="49">
        <v>2.2003268838687178</v>
      </c>
      <c r="Z882" s="49">
        <v>2.1641555543826279</v>
      </c>
      <c r="AA882" s="49">
        <v>2.0940266968644869</v>
      </c>
      <c r="AB882" s="49">
        <v>2.0509853172296637</v>
      </c>
      <c r="AC882" s="49">
        <v>2.0092632968639066</v>
      </c>
      <c r="AD882" s="49">
        <v>1.9687463384406279</v>
      </c>
      <c r="AE882" s="49">
        <v>1.9293346353621597</v>
      </c>
      <c r="AF882" s="50">
        <v>1.8909405009538744</v>
      </c>
    </row>
    <row r="883" spans="1:32" hidden="1">
      <c r="A883" s="49" t="s">
        <v>1217</v>
      </c>
      <c r="B883" s="49">
        <v>4.5717167871949576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4.0290892412221275</v>
      </c>
      <c r="H883" s="49">
        <v>3.9454678489343515</v>
      </c>
      <c r="I883" s="49">
        <v>3.8670521793985602</v>
      </c>
      <c r="J883" s="49">
        <v>3.7930914424626208</v>
      </c>
      <c r="K883" s="49">
        <v>3.7229850695851257</v>
      </c>
      <c r="L883" s="49">
        <v>3.6562455548621973</v>
      </c>
      <c r="M883" s="49">
        <v>3.5588749412153495</v>
      </c>
      <c r="N883" s="49">
        <v>3.4807881619481225</v>
      </c>
      <c r="O883" s="49">
        <v>3.4052681747194753</v>
      </c>
      <c r="P883" s="49">
        <v>3.3324169981903085</v>
      </c>
      <c r="Q883" s="49">
        <v>3.2627919003282044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2.9423284979479387</v>
      </c>
      <c r="W883" s="49">
        <v>2.8878595306538695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2.6501898474862347</v>
      </c>
      <c r="AB883" s="49">
        <v>2.5960239578336415</v>
      </c>
      <c r="AC883" s="49">
        <v>2.5434945583430459</v>
      </c>
      <c r="AD883" s="49">
        <v>2.4924550658288314</v>
      </c>
      <c r="AE883" s="49">
        <v>2.4427774020208997</v>
      </c>
      <c r="AF883" s="50">
        <v>2.3943489627337557</v>
      </c>
    </row>
    <row r="884" spans="1:32" hidden="1">
      <c r="A884" s="49" t="s">
        <v>1218</v>
      </c>
      <c r="B884" s="49">
        <v>4.2966484302199621</v>
      </c>
      <c r="C884" s="49">
        <v>4.1427372541129035</v>
      </c>
      <c r="D884" s="49">
        <v>4.0136404020773719</v>
      </c>
      <c r="E884" s="49">
        <v>3.9021880825503388</v>
      </c>
      <c r="F884" s="49">
        <v>3.8038884832025408</v>
      </c>
      <c r="G884" s="49">
        <v>3.7157505952945966</v>
      </c>
      <c r="H884" s="49">
        <v>3.6356874681965703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3.3710453940996503</v>
      </c>
      <c r="M884" s="49">
        <v>3.260649332671016</v>
      </c>
      <c r="N884" s="49">
        <v>3.1647241111461843</v>
      </c>
      <c r="O884" s="49">
        <v>3.0782522682518376</v>
      </c>
      <c r="P884" s="49">
        <v>2.9991317206785504</v>
      </c>
      <c r="Q884" s="49">
        <v>2.9260613526108328</v>
      </c>
      <c r="R884" s="49">
        <v>2.8585858168942146</v>
      </c>
      <c r="S884" s="49">
        <v>2.7946529923381926</v>
      </c>
      <c r="T884" s="49">
        <v>2.7343993409191909</v>
      </c>
      <c r="U884" s="49">
        <v>2.6780597377091384</v>
      </c>
      <c r="V884" s="49">
        <v>2.6230605829306004</v>
      </c>
      <c r="W884" s="49">
        <v>2.5610926809820715</v>
      </c>
      <c r="X884" s="49">
        <v>2.5019336188847086</v>
      </c>
      <c r="Y884" s="49">
        <v>2.4465512418985691</v>
      </c>
      <c r="Z884" s="49">
        <v>2.3968663896309801</v>
      </c>
      <c r="AA884" s="49">
        <v>2.3249833895685796</v>
      </c>
      <c r="AB884" s="49">
        <v>2.2749532935094692</v>
      </c>
      <c r="AC884" s="49">
        <v>2.2275425697015496</v>
      </c>
      <c r="AD884" s="49">
        <v>2.1824270593971034</v>
      </c>
      <c r="AE884" s="49">
        <v>2.139340855273558</v>
      </c>
      <c r="AF884" s="50">
        <v>2.0980631657776407</v>
      </c>
    </row>
    <row r="885" spans="1:32" hidden="1">
      <c r="A885" s="49" t="s">
        <v>1219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3.9118944562110616</v>
      </c>
      <c r="Q885" s="49">
        <v>3.8178205326213122</v>
      </c>
      <c r="R885" s="49">
        <v>3.7312771377663529</v>
      </c>
      <c r="S885" s="49">
        <v>3.6494865472785603</v>
      </c>
      <c r="T885" s="49">
        <v>3.5726346645240374</v>
      </c>
      <c r="U885" s="49">
        <v>3.5010406964471601</v>
      </c>
      <c r="V885" s="49">
        <v>3.4312200523034395</v>
      </c>
      <c r="W885" s="49">
        <v>3.3519023517442417</v>
      </c>
      <c r="X885" s="49">
        <v>3.2763483597913128</v>
      </c>
      <c r="Y885" s="49">
        <v>3.2058699460967666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2.9269837929691898</v>
      </c>
      <c r="AD885" s="49">
        <v>2.8702232767269678</v>
      </c>
      <c r="AE885" s="49">
        <v>2.8161761306014088</v>
      </c>
      <c r="AF885" s="50">
        <v>2.7645439432577255</v>
      </c>
    </row>
    <row r="886" spans="1:32" hidden="1">
      <c r="A886" s="49" t="s">
        <v>1220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3.7413004018670266</v>
      </c>
      <c r="G886" s="49">
        <v>3.6121543799343323</v>
      </c>
      <c r="H886" s="49">
        <v>3.4944876766627622</v>
      </c>
      <c r="I886" s="49">
        <v>3.3861081973098033</v>
      </c>
      <c r="J886" s="49">
        <v>3.2853899639503306</v>
      </c>
      <c r="K886" s="49">
        <v>3.191096909104485</v>
      </c>
      <c r="L886" s="49">
        <v>3.1022695506361813</v>
      </c>
      <c r="M886" s="49">
        <v>2.9964528646505837</v>
      </c>
      <c r="N886" s="49">
        <v>2.8984018687167001</v>
      </c>
      <c r="O886" s="49">
        <v>2.8056655982999641</v>
      </c>
      <c r="P886" s="49">
        <v>2.7177494642850233</v>
      </c>
      <c r="Q886" s="49">
        <v>2.6331087818361398</v>
      </c>
      <c r="R886" s="49">
        <v>2.5508057052946906</v>
      </c>
      <c r="S886" s="49">
        <v>2.4726734698365385</v>
      </c>
      <c r="T886" s="49">
        <v>2.397315461494959</v>
      </c>
      <c r="U886" s="49">
        <v>2.3249212143527243</v>
      </c>
      <c r="V886" s="49">
        <v>2.2543744241105808</v>
      </c>
      <c r="W886" s="49">
        <v>2.1835434561867118</v>
      </c>
      <c r="X886" s="49">
        <v>2.1138315588576524</v>
      </c>
      <c r="Y886" s="49">
        <v>2.0468336217862002</v>
      </c>
      <c r="Z886" s="49">
        <v>1.9884197449930792</v>
      </c>
      <c r="AA886" s="49">
        <v>1.8943620441705473</v>
      </c>
      <c r="AB886" s="49">
        <v>1.8300663637276029</v>
      </c>
      <c r="AC886" s="49">
        <v>1.7681671502129701</v>
      </c>
      <c r="AD886" s="49">
        <v>1.7083956375895135</v>
      </c>
      <c r="AE886" s="49">
        <v>1.6505258282636688</v>
      </c>
      <c r="AF886" s="50">
        <v>1.5943659515850055</v>
      </c>
    </row>
    <row r="887" spans="1:32" hidden="1">
      <c r="A887" s="49" t="s">
        <v>1221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3.8640925616410566</v>
      </c>
      <c r="I887" s="49">
        <v>3.6339700893948597</v>
      </c>
      <c r="J887" s="49">
        <v>3.4032774778676345</v>
      </c>
      <c r="K887" s="49">
        <v>3.1712383360402114</v>
      </c>
      <c r="L887" s="49">
        <v>2.9371562855794129</v>
      </c>
      <c r="M887" s="49">
        <v>2.8727314375778246</v>
      </c>
      <c r="N887" s="49">
        <v>2.8212882672786312</v>
      </c>
      <c r="O887" s="49">
        <v>2.7712887206075649</v>
      </c>
      <c r="P887" s="49">
        <v>2.7228232292018544</v>
      </c>
      <c r="Q887" s="49">
        <v>2.6763026974998478</v>
      </c>
      <c r="R887" s="49">
        <v>2.6304659024643287</v>
      </c>
      <c r="S887" s="49">
        <v>2.5855166801601879</v>
      </c>
      <c r="T887" s="49">
        <v>2.5436513168866535</v>
      </c>
      <c r="U887" s="49">
        <v>2.5013579902303782</v>
      </c>
      <c r="V887" s="49">
        <v>2.4588922528014114</v>
      </c>
      <c r="W887" s="49">
        <v>2.4213242538976463</v>
      </c>
      <c r="X887" s="49">
        <v>2.3850245393327087</v>
      </c>
      <c r="Y887" s="49">
        <v>2.3493158329600687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2.1789091124273843</v>
      </c>
      <c r="AD887" s="49">
        <v>2.1424147680059868</v>
      </c>
      <c r="AE887" s="49">
        <v>2.1067404516436863</v>
      </c>
      <c r="AF887" s="50">
        <v>2.0718139212917865</v>
      </c>
    </row>
    <row r="888" spans="1:32" hidden="1">
      <c r="A888" s="49" t="s">
        <v>1222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5.1095336893485275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3.5480563048732368</v>
      </c>
      <c r="O888" s="49">
        <v>3.4853592758012928</v>
      </c>
      <c r="P888" s="49">
        <v>3.424611149697931</v>
      </c>
      <c r="Q888" s="49">
        <v>3.3663351666043093</v>
      </c>
      <c r="R888" s="49">
        <v>3.3089224033353286</v>
      </c>
      <c r="S888" s="49">
        <v>3.2526324176809287</v>
      </c>
      <c r="T888" s="49">
        <v>3.2002641595108239</v>
      </c>
      <c r="U888" s="49">
        <v>3.147340557190434</v>
      </c>
      <c r="V888" s="49">
        <v>3.0941875344318466</v>
      </c>
      <c r="W888" s="49">
        <v>3.0473452235190495</v>
      </c>
      <c r="X888" s="49">
        <v>3.0020946043896624</v>
      </c>
      <c r="Y888" s="49">
        <v>2.9575718322751654</v>
      </c>
      <c r="Z888" s="49">
        <v>2.9182653944233383</v>
      </c>
      <c r="AA888" s="49">
        <v>2.8389345666745758</v>
      </c>
      <c r="AB888" s="49">
        <v>2.7909289173294218</v>
      </c>
      <c r="AC888" s="49">
        <v>2.7441678571647627</v>
      </c>
      <c r="AD888" s="49">
        <v>2.6985295076310947</v>
      </c>
      <c r="AE888" s="49">
        <v>2.6539077194246667</v>
      </c>
      <c r="AF888" s="50">
        <v>2.6102094798538609</v>
      </c>
    </row>
    <row r="889" spans="1:32" hidden="1">
      <c r="A889" s="49" t="s">
        <v>1223</v>
      </c>
      <c r="B889" s="49">
        <v>5.4639285176281405</v>
      </c>
      <c r="C889" s="49">
        <v>5.1893482870235763</v>
      </c>
      <c r="D889" s="49">
        <v>4.9369600395116215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3.8361813177861954</v>
      </c>
      <c r="J889" s="49">
        <v>3.6319467961970986</v>
      </c>
      <c r="K889" s="49">
        <v>3.4301264329413756</v>
      </c>
      <c r="L889" s="49">
        <v>3.2299899904126721</v>
      </c>
      <c r="M889" s="49">
        <v>3.1400439255756574</v>
      </c>
      <c r="N889" s="49">
        <v>3.0619276051102129</v>
      </c>
      <c r="O889" s="49">
        <v>2.9914309994107318</v>
      </c>
      <c r="P889" s="49">
        <v>2.9268141690236678</v>
      </c>
      <c r="Q889" s="49">
        <v>2.8670096979374193</v>
      </c>
      <c r="R889" s="49">
        <v>2.8116730781008989</v>
      </c>
      <c r="S889" s="49">
        <v>2.7590570984580536</v>
      </c>
      <c r="T889" s="49">
        <v>2.7093128285364374</v>
      </c>
      <c r="U889" s="49">
        <v>2.6626792669906738</v>
      </c>
      <c r="V889" s="49">
        <v>2.6169170410958067</v>
      </c>
      <c r="W889" s="49">
        <v>2.5646649885021451</v>
      </c>
      <c r="X889" s="49">
        <v>2.5145678250259973</v>
      </c>
      <c r="Y889" s="49">
        <v>2.467511527117864</v>
      </c>
      <c r="Z889" s="49">
        <v>2.425243269264147</v>
      </c>
      <c r="AA889" s="49">
        <v>2.3628116180546215</v>
      </c>
      <c r="AB889" s="49">
        <v>2.3196343650534921</v>
      </c>
      <c r="AC889" s="49">
        <v>2.2785470711708138</v>
      </c>
      <c r="AD889" s="49">
        <v>2.2392781337829804</v>
      </c>
      <c r="AE889" s="49">
        <v>2.2016053241722662</v>
      </c>
      <c r="AF889" s="50">
        <v>2.1653446108895431</v>
      </c>
    </row>
    <row r="890" spans="1:32" hidden="1">
      <c r="A890" s="49" t="s">
        <v>1224</v>
      </c>
      <c r="B890" s="49">
        <v>6.6046132870166083</v>
      </c>
      <c r="C890" s="49">
        <v>6.2829613827717665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4.3121674687044065</v>
      </c>
      <c r="L890" s="49">
        <v>4.0958521772192222</v>
      </c>
      <c r="M890" s="49">
        <v>3.9799678591923313</v>
      </c>
      <c r="N890" s="49">
        <v>3.879982800142284</v>
      </c>
      <c r="O890" s="49">
        <v>3.7902326810470544</v>
      </c>
      <c r="P890" s="49">
        <v>3.7083768926560605</v>
      </c>
      <c r="Q890" s="49">
        <v>3.6329796760901272</v>
      </c>
      <c r="R890" s="49">
        <v>3.5635781105933058</v>
      </c>
      <c r="S890" s="49">
        <v>3.4978210615340517</v>
      </c>
      <c r="T890" s="49">
        <v>3.4359123676972096</v>
      </c>
      <c r="U890" s="49">
        <v>3.3781742667097232</v>
      </c>
      <c r="V890" s="49">
        <v>3.321592592474917</v>
      </c>
      <c r="W890" s="49">
        <v>3.2562397600595485</v>
      </c>
      <c r="X890" s="49">
        <v>3.1937740788423721</v>
      </c>
      <c r="Y890" s="49">
        <v>3.1353894136269265</v>
      </c>
      <c r="Z890" s="49">
        <v>3.083439856220763</v>
      </c>
      <c r="AA890" s="49">
        <v>3.0043216538484283</v>
      </c>
      <c r="AB890" s="49">
        <v>2.9511216388333739</v>
      </c>
      <c r="AC890" s="49">
        <v>2.9007250009296746</v>
      </c>
      <c r="AD890" s="49">
        <v>2.8527666448512274</v>
      </c>
      <c r="AE890" s="49">
        <v>2.8069478675543977</v>
      </c>
      <c r="AF890" s="50">
        <v>2.7630213279978206</v>
      </c>
    </row>
    <row r="891" spans="1:32" hidden="1">
      <c r="A891" s="49" t="s">
        <v>1225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6.8505678511783525</v>
      </c>
      <c r="F891" s="49">
        <v>6.3663414940165204</v>
      </c>
      <c r="G891" s="49">
        <v>5.8954975958101841</v>
      </c>
      <c r="H891" s="49">
        <v>5.4337735681702295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3.6244542984120613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3.2679391946404626</v>
      </c>
      <c r="Q891" s="49">
        <v>3.1882469761670502</v>
      </c>
      <c r="R891" s="49">
        <v>3.1102768079635865</v>
      </c>
      <c r="S891" s="49">
        <v>3.0358344232035477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2.7562421319623986</v>
      </c>
      <c r="X891" s="49">
        <v>2.6877597804422542</v>
      </c>
      <c r="Y891" s="49">
        <v>2.6216206274753815</v>
      </c>
      <c r="Z891" s="49">
        <v>2.5637177466509407</v>
      </c>
      <c r="AA891" s="49">
        <v>2.4698306534270111</v>
      </c>
      <c r="AB891" s="49">
        <v>2.4053410128045254</v>
      </c>
      <c r="AC891" s="49">
        <v>2.3429650980278565</v>
      </c>
      <c r="AD891" s="49">
        <v>2.2824605843276529</v>
      </c>
      <c r="AE891" s="49">
        <v>2.2236243564258458</v>
      </c>
      <c r="AF891" s="50">
        <v>2.1662846426756897</v>
      </c>
    </row>
    <row r="892" spans="1:32" hidden="1">
      <c r="A892" s="49" t="s">
        <v>1226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6.6561558488713715</v>
      </c>
      <c r="M892" s="49">
        <v>6.4377325321889023</v>
      </c>
      <c r="N892" s="49">
        <v>6.2485722770837624</v>
      </c>
      <c r="O892" s="49">
        <v>6.0785029196642535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1227</v>
      </c>
      <c r="B893" s="49">
        <v>11.268870332036599</v>
      </c>
      <c r="C893" s="49">
        <v>10.8568368600165</v>
      </c>
      <c r="D893" s="49">
        <v>10.51336916214022</v>
      </c>
      <c r="E893" s="49">
        <v>10.218639908316268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5.9058213206678065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1228</v>
      </c>
      <c r="B894" s="49">
        <v>3.3937200066470643</v>
      </c>
      <c r="C894" s="49">
        <v>3.2232187670243242</v>
      </c>
      <c r="D894" s="49">
        <v>3.0801191150339644</v>
      </c>
      <c r="E894" s="49">
        <v>2.9564264278856616</v>
      </c>
      <c r="F894" s="49">
        <v>2.847122505075395</v>
      </c>
      <c r="G894" s="49">
        <v>2.7488719417988277</v>
      </c>
      <c r="H894" s="49">
        <v>2.6593567494299526</v>
      </c>
      <c r="I894" s="49">
        <v>2.576907343431496</v>
      </c>
      <c r="J894" s="49">
        <v>2.5002853282965001</v>
      </c>
      <c r="K894" s="49">
        <v>2.4285492943220124</v>
      </c>
      <c r="L894" s="49">
        <v>2.3609685046783464</v>
      </c>
      <c r="M894" s="49">
        <v>2.2804461095124244</v>
      </c>
      <c r="N894" s="49">
        <v>2.2058277790375018</v>
      </c>
      <c r="O894" s="49">
        <v>2.1352503625334167</v>
      </c>
      <c r="P894" s="49">
        <v>2.0683378279142151</v>
      </c>
      <c r="Q894" s="49">
        <v>2.0039159694698658</v>
      </c>
      <c r="R894" s="49">
        <v>1.9412718748547286</v>
      </c>
      <c r="S894" s="49">
        <v>1.8817989371832291</v>
      </c>
      <c r="T894" s="49">
        <v>1.8244355341522067</v>
      </c>
      <c r="U894" s="49">
        <v>1.7693256799639565</v>
      </c>
      <c r="V894" s="49">
        <v>1.7156208455419324</v>
      </c>
      <c r="W894" s="49">
        <v>1.6616921585991178</v>
      </c>
      <c r="X894" s="49">
        <v>1.6086190356895904</v>
      </c>
      <c r="Y894" s="49">
        <v>1.5576144220459893</v>
      </c>
      <c r="Z894" s="49">
        <v>1.5131434268195396</v>
      </c>
      <c r="AA894" s="49">
        <v>1.44156713695785</v>
      </c>
      <c r="AB894" s="49">
        <v>1.3926311230766628</v>
      </c>
      <c r="AC894" s="49">
        <v>1.3455237774309308</v>
      </c>
      <c r="AD894" s="49">
        <v>1.3000412647564406</v>
      </c>
      <c r="AE894" s="49">
        <v>1.2560121945846674</v>
      </c>
      <c r="AF894" s="50">
        <v>1.2132911415378138</v>
      </c>
    </row>
    <row r="895" spans="1:32" hidden="1">
      <c r="A895" s="49" t="s">
        <v>1229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5.3138196505079325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4.4837092005515675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1230</v>
      </c>
      <c r="B896" s="49">
        <v>12.457180378521748</v>
      </c>
      <c r="C896" s="49">
        <v>11.883169359903729</v>
      </c>
      <c r="D896" s="49">
        <v>11.370083371050985</v>
      </c>
      <c r="E896" s="49">
        <v>10.898870005219088</v>
      </c>
      <c r="F896" s="49">
        <v>10.457462098337178</v>
      </c>
      <c r="G896" s="49">
        <v>10.037702655721198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6.1126729604145895</v>
      </c>
      <c r="AA896" s="49">
        <v>5.9562226518224559</v>
      </c>
      <c r="AB896" s="49">
        <v>5.8532639639099511</v>
      </c>
      <c r="AC896" s="49">
        <v>5.7560377071565645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1231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5.2790624107531965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3.8202013607139467</v>
      </c>
      <c r="J897" s="49">
        <v>3.4687616489303794</v>
      </c>
      <c r="K897" s="49">
        <v>3.1193052715624088</v>
      </c>
      <c r="L897" s="49">
        <v>2.7707517161148516</v>
      </c>
      <c r="M897" s="49">
        <v>2.696819245549479</v>
      </c>
      <c r="N897" s="49">
        <v>2.6278324699258144</v>
      </c>
      <c r="O897" s="49">
        <v>2.562132456218928</v>
      </c>
      <c r="P897" s="49">
        <v>2.4994183783710118</v>
      </c>
      <c r="Q897" s="49">
        <v>2.4386341192002829</v>
      </c>
      <c r="R897" s="49">
        <v>2.3791387365313716</v>
      </c>
      <c r="S897" s="49">
        <v>2.3222733568985978</v>
      </c>
      <c r="T897" s="49">
        <v>2.2670679593764644</v>
      </c>
      <c r="U897" s="49">
        <v>2.2136861897836617</v>
      </c>
      <c r="V897" s="49">
        <v>2.1613420824001102</v>
      </c>
      <c r="W897" s="49">
        <v>2.1083594682796378</v>
      </c>
      <c r="X897" s="49">
        <v>2.0559355156729424</v>
      </c>
      <c r="Y897" s="49">
        <v>2.0052590036964379</v>
      </c>
      <c r="Z897" s="49">
        <v>1.9607106503627629</v>
      </c>
      <c r="AA897" s="49">
        <v>1.8894221507774185</v>
      </c>
      <c r="AB897" s="49">
        <v>1.83998928095026</v>
      </c>
      <c r="AC897" s="49">
        <v>1.7921352434393296</v>
      </c>
      <c r="AD897" s="49">
        <v>1.745680620001504</v>
      </c>
      <c r="AE897" s="49">
        <v>1.700475022314593</v>
      </c>
      <c r="AF897" s="50">
        <v>1.6563912675499575</v>
      </c>
    </row>
    <row r="898" spans="1:32" hidden="1">
      <c r="A898" s="49" t="s">
        <v>1232</v>
      </c>
      <c r="B898" s="49">
        <v>3.6260253167733563</v>
      </c>
      <c r="C898" s="49">
        <v>3.5206545273577516</v>
      </c>
      <c r="D898" s="49">
        <v>3.4270673704119545</v>
      </c>
      <c r="E898" s="49">
        <v>3.3426832108960527</v>
      </c>
      <c r="F898" s="49">
        <v>3.2656732236168691</v>
      </c>
      <c r="G898" s="49">
        <v>3.1946969105661642</v>
      </c>
      <c r="H898" s="49">
        <v>3.1287441294344229</v>
      </c>
      <c r="I898" s="49">
        <v>3.0670358596536946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2.5396480341589243</v>
      </c>
      <c r="S898" s="49">
        <v>2.4876665690954622</v>
      </c>
      <c r="T898" s="49">
        <v>2.4395367794803193</v>
      </c>
      <c r="U898" s="49">
        <v>2.3911879622964332</v>
      </c>
      <c r="V898" s="49">
        <v>2.3429129016746666</v>
      </c>
      <c r="W898" s="49">
        <v>2.3006842237468708</v>
      </c>
      <c r="X898" s="49">
        <v>2.2600922250369542</v>
      </c>
      <c r="Y898" s="49">
        <v>2.2203507951507837</v>
      </c>
      <c r="Z898" s="49">
        <v>2.1854368620720548</v>
      </c>
      <c r="AA898" s="49">
        <v>2.1152339262856028</v>
      </c>
      <c r="AB898" s="49">
        <v>2.0730573275575694</v>
      </c>
      <c r="AC898" s="49">
        <v>2.0321742753594689</v>
      </c>
      <c r="AD898" s="49">
        <v>1.9924641565670622</v>
      </c>
      <c r="AE898" s="49">
        <v>1.9538214704675054</v>
      </c>
      <c r="AF898" s="50">
        <v>1.9161533467234584</v>
      </c>
    </row>
    <row r="899" spans="1:32" hidden="1">
      <c r="A899" s="49" t="s">
        <v>1233</v>
      </c>
      <c r="B899" s="49">
        <v>4.7523448968689053</v>
      </c>
      <c r="C899" s="49">
        <v>4.6140349312234585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3.8719188248189487</v>
      </c>
      <c r="L899" s="49">
        <v>3.8036863402823244</v>
      </c>
      <c r="M899" s="49">
        <v>3.702853202185902</v>
      </c>
      <c r="N899" s="49">
        <v>3.6227291630015968</v>
      </c>
      <c r="O899" s="49">
        <v>3.5453135193002274</v>
      </c>
      <c r="P899" s="49">
        <v>3.4707152839660127</v>
      </c>
      <c r="Q899" s="49">
        <v>3.399532989741088</v>
      </c>
      <c r="R899" s="49">
        <v>3.32980491955436</v>
      </c>
      <c r="S899" s="49">
        <v>3.2618243303214127</v>
      </c>
      <c r="T899" s="49">
        <v>3.1989023479101544</v>
      </c>
      <c r="U899" s="49">
        <v>3.1356787734249343</v>
      </c>
      <c r="V899" s="49">
        <v>3.0725392534069114</v>
      </c>
      <c r="W899" s="49">
        <v>3.0173535909015978</v>
      </c>
      <c r="X899" s="49">
        <v>2.9643406123698375</v>
      </c>
      <c r="Y899" s="49">
        <v>2.9124664086104284</v>
      </c>
      <c r="Z899" s="49">
        <v>2.8669701637519194</v>
      </c>
      <c r="AA899" s="49">
        <v>2.7750062004183382</v>
      </c>
      <c r="AB899" s="49">
        <v>2.7199764574082383</v>
      </c>
      <c r="AC899" s="49">
        <v>2.6666705870875633</v>
      </c>
      <c r="AD899" s="49">
        <v>2.6149309209372613</v>
      </c>
      <c r="AE899" s="49">
        <v>2.5646196568731052</v>
      </c>
      <c r="AF899" s="50">
        <v>2.5156156012340176</v>
      </c>
    </row>
    <row r="900" spans="1:32" hidden="1">
      <c r="A900" s="49" t="s">
        <v>1234</v>
      </c>
      <c r="B900" s="49">
        <v>4.1607059600603673</v>
      </c>
      <c r="C900" s="49">
        <v>4.0119542660880985</v>
      </c>
      <c r="D900" s="49">
        <v>3.8871107785673598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3.5211264381619456</v>
      </c>
      <c r="I900" s="49">
        <v>3.4498565203668474</v>
      </c>
      <c r="J900" s="49">
        <v>3.3838260632091273</v>
      </c>
      <c r="K900" s="49">
        <v>3.3222040953727001</v>
      </c>
      <c r="L900" s="49">
        <v>3.2643414214373303</v>
      </c>
      <c r="M900" s="49">
        <v>3.1574922146838644</v>
      </c>
      <c r="N900" s="49">
        <v>3.0645889882121264</v>
      </c>
      <c r="O900" s="49">
        <v>2.9807967924198406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2.7056601149651094</v>
      </c>
      <c r="T900" s="49">
        <v>2.6471364250145868</v>
      </c>
      <c r="U900" s="49">
        <v>2.5923843264898228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2.3675646332617717</v>
      </c>
      <c r="Z900" s="49">
        <v>2.3192341554499607</v>
      </c>
      <c r="AA900" s="49">
        <v>2.2495296661151585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2.0283476360790713</v>
      </c>
    </row>
    <row r="901" spans="1:32" hidden="1">
      <c r="A901" s="49" t="s">
        <v>1235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3.7624374891614196</v>
      </c>
      <c r="H901" s="49">
        <v>3.6393478425521675</v>
      </c>
      <c r="I901" s="49">
        <v>3.5260939287282995</v>
      </c>
      <c r="J901" s="49">
        <v>3.4209504698536986</v>
      </c>
      <c r="K901" s="49">
        <v>3.3226059263466547</v>
      </c>
      <c r="L901" s="49">
        <v>3.2300422542441507</v>
      </c>
      <c r="M901" s="49">
        <v>3.1196430496407705</v>
      </c>
      <c r="N901" s="49">
        <v>3.0174455506185334</v>
      </c>
      <c r="O901" s="49">
        <v>2.9208571329195414</v>
      </c>
      <c r="P901" s="49">
        <v>2.829355514002704</v>
      </c>
      <c r="Q901" s="49">
        <v>2.7413064741798472</v>
      </c>
      <c r="R901" s="49">
        <v>2.6557178254311005</v>
      </c>
      <c r="S901" s="49">
        <v>2.5745313926060116</v>
      </c>
      <c r="T901" s="49">
        <v>2.4962692305176262</v>
      </c>
      <c r="U901" s="49">
        <v>2.4211327825333027</v>
      </c>
      <c r="V901" s="49">
        <v>2.3479404681323053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1.9740219711425877</v>
      </c>
      <c r="AB901" s="49">
        <v>1.9073836499925845</v>
      </c>
      <c r="AC901" s="49">
        <v>1.8432808011046098</v>
      </c>
      <c r="AD901" s="49">
        <v>1.7814296915840206</v>
      </c>
      <c r="AE901" s="49">
        <v>1.7215917735657977</v>
      </c>
      <c r="AF901" s="50">
        <v>1.6635646592857549</v>
      </c>
    </row>
    <row r="902" spans="1:32" hidden="1">
      <c r="A902" s="49" t="s">
        <v>1236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3.6610015807585867</v>
      </c>
      <c r="I902" s="49">
        <v>3.4627862159732468</v>
      </c>
      <c r="J902" s="49">
        <v>3.26460577444485</v>
      </c>
      <c r="K902" s="49">
        <v>3.0657062034357487</v>
      </c>
      <c r="L902" s="49">
        <v>2.8654150232351032</v>
      </c>
      <c r="M902" s="49">
        <v>2.802283966978433</v>
      </c>
      <c r="N902" s="49">
        <v>2.7527103732624036</v>
      </c>
      <c r="O902" s="49">
        <v>2.7046298560522013</v>
      </c>
      <c r="P902" s="49">
        <v>2.6581368748533509</v>
      </c>
      <c r="Q902" s="49">
        <v>2.6136608945036213</v>
      </c>
      <c r="R902" s="49">
        <v>2.5698833074369247</v>
      </c>
      <c r="S902" s="49">
        <v>2.5270171812805771</v>
      </c>
      <c r="T902" s="49">
        <v>2.4873582282857076</v>
      </c>
      <c r="U902" s="49">
        <v>2.4472354063877559</v>
      </c>
      <c r="V902" s="49">
        <v>2.4069159426082964</v>
      </c>
      <c r="W902" s="49">
        <v>2.3717037639532301</v>
      </c>
      <c r="X902" s="49">
        <v>2.3378047384961422</v>
      </c>
      <c r="Y902" s="49">
        <v>2.3045110343433031</v>
      </c>
      <c r="Z902" s="49">
        <v>2.2755100903703838</v>
      </c>
      <c r="AA902" s="49">
        <v>2.2136347109888526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2.0748731979568626</v>
      </c>
      <c r="AF902" s="50">
        <v>2.0423086861899136</v>
      </c>
    </row>
    <row r="903" spans="1:32" hidden="1">
      <c r="A903" s="49" t="s">
        <v>1237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3.9891485830486557</v>
      </c>
      <c r="L903" s="49">
        <v>3.7343963132350044</v>
      </c>
      <c r="M903" s="49">
        <v>3.6520098361021494</v>
      </c>
      <c r="N903" s="49">
        <v>3.5875870566464942</v>
      </c>
      <c r="O903" s="49">
        <v>3.5251432642520628</v>
      </c>
      <c r="P903" s="49">
        <v>3.4648045945829082</v>
      </c>
      <c r="Q903" s="49">
        <v>3.4071415257333526</v>
      </c>
      <c r="R903" s="49">
        <v>3.350406440282756</v>
      </c>
      <c r="S903" s="49">
        <v>3.2948823917090495</v>
      </c>
      <c r="T903" s="49">
        <v>3.2436157769354379</v>
      </c>
      <c r="U903" s="49">
        <v>3.1917373266068458</v>
      </c>
      <c r="V903" s="49">
        <v>3.1396013662321094</v>
      </c>
      <c r="W903" s="49">
        <v>3.0942531863858131</v>
      </c>
      <c r="X903" s="49">
        <v>3.0506232899263055</v>
      </c>
      <c r="Y903" s="49">
        <v>3.0077712903960236</v>
      </c>
      <c r="Z903" s="49">
        <v>2.9705847262376963</v>
      </c>
      <c r="AA903" s="49">
        <v>2.8897992174899807</v>
      </c>
      <c r="AB903" s="49">
        <v>2.8431084741565322</v>
      </c>
      <c r="AC903" s="49">
        <v>2.797757885872981</v>
      </c>
      <c r="AD903" s="49">
        <v>2.7536148053339873</v>
      </c>
      <c r="AE903" s="49">
        <v>2.7105636740494545</v>
      </c>
      <c r="AF903" s="50">
        <v>2.6685032037226564</v>
      </c>
    </row>
    <row r="904" spans="1:32" hidden="1">
      <c r="A904" s="49" t="s">
        <v>1238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4.5679634004465814</v>
      </c>
      <c r="F904" s="49">
        <v>4.3481665924055068</v>
      </c>
      <c r="G904" s="49">
        <v>4.1360255093737521</v>
      </c>
      <c r="H904" s="49">
        <v>3.9295242166454134</v>
      </c>
      <c r="I904" s="49">
        <v>3.7271755991380502</v>
      </c>
      <c r="J904" s="49">
        <v>3.5278439290294084</v>
      </c>
      <c r="K904" s="49">
        <v>3.3306352365734813</v>
      </c>
      <c r="L904" s="49">
        <v>3.1348266371217814</v>
      </c>
      <c r="M904" s="49">
        <v>3.047599747584731</v>
      </c>
      <c r="N904" s="49">
        <v>2.9718184996963366</v>
      </c>
      <c r="O904" s="49">
        <v>2.9034102397949946</v>
      </c>
      <c r="P904" s="49">
        <v>2.8406919814233613</v>
      </c>
      <c r="Q904" s="49">
        <v>2.782631314899382</v>
      </c>
      <c r="R904" s="49">
        <v>2.7288952647351454</v>
      </c>
      <c r="S904" s="49">
        <v>2.6777933720213549</v>
      </c>
      <c r="T904" s="49">
        <v>2.6294720564243041</v>
      </c>
      <c r="U904" s="49">
        <v>2.5841628535993606</v>
      </c>
      <c r="V904" s="49">
        <v>2.5396987017327106</v>
      </c>
      <c r="W904" s="49">
        <v>2.4889718872986206</v>
      </c>
      <c r="X904" s="49">
        <v>2.4403260178245696</v>
      </c>
      <c r="Y904" s="49">
        <v>2.3946172779511343</v>
      </c>
      <c r="Z904" s="49">
        <v>2.3535342899532332</v>
      </c>
      <c r="AA904" s="49">
        <v>2.2929448984843246</v>
      </c>
      <c r="AB904" s="49">
        <v>2.2509725229030995</v>
      </c>
      <c r="AC904" s="49">
        <v>2.2110142838513211</v>
      </c>
      <c r="AD904" s="49">
        <v>2.1728067325777873</v>
      </c>
      <c r="AE904" s="49">
        <v>2.1361342950360003</v>
      </c>
      <c r="AF904" s="50">
        <v>2.1008184357834478</v>
      </c>
    </row>
    <row r="905" spans="1:32" hidden="1">
      <c r="A905" s="49" t="s">
        <v>1239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3.7571182382384336</v>
      </c>
      <c r="M905" s="49">
        <v>3.6561122266291566</v>
      </c>
      <c r="N905" s="49">
        <v>3.5620265754948344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3.2237716862677916</v>
      </c>
      <c r="S905" s="49">
        <v>3.1466174282703472</v>
      </c>
      <c r="T905" s="49">
        <v>3.0717770095784993</v>
      </c>
      <c r="U905" s="49">
        <v>2.9994785434258078</v>
      </c>
      <c r="V905" s="49">
        <v>2.9286221602454749</v>
      </c>
      <c r="W905" s="49">
        <v>2.8568607442418217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2.5599281305884065</v>
      </c>
      <c r="AB905" s="49">
        <v>2.4930918362242283</v>
      </c>
      <c r="AC905" s="49">
        <v>2.4284583818017333</v>
      </c>
      <c r="AD905" s="49">
        <v>2.3657774790848185</v>
      </c>
      <c r="AE905" s="49">
        <v>2.3048393455264558</v>
      </c>
      <c r="AF905" s="50">
        <v>2.2454665765869546</v>
      </c>
    </row>
    <row r="906" spans="1:32" hidden="1">
      <c r="A906" s="49" t="s">
        <v>1240</v>
      </c>
      <c r="B906" s="49">
        <v>5.0302390403259736</v>
      </c>
      <c r="C906" s="49">
        <v>4.8826539410423493</v>
      </c>
      <c r="D906" s="49">
        <v>4.7520684388160745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4.0292508095439015</v>
      </c>
      <c r="M906" s="49">
        <v>3.9228843423031905</v>
      </c>
      <c r="N906" s="49">
        <v>3.8391666319127333</v>
      </c>
      <c r="O906" s="49">
        <v>3.7583833004383478</v>
      </c>
      <c r="P906" s="49">
        <v>3.6806549668252253</v>
      </c>
      <c r="Q906" s="49">
        <v>3.6066387100128812</v>
      </c>
      <c r="R906" s="49">
        <v>3.5341860918715078</v>
      </c>
      <c r="S906" s="49">
        <v>3.4636193007260667</v>
      </c>
      <c r="T906" s="49">
        <v>3.3985685825846068</v>
      </c>
      <c r="U906" s="49">
        <v>3.3331599081541876</v>
      </c>
      <c r="V906" s="49">
        <v>3.2678162751267967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3.0573690189172664</v>
      </c>
      <c r="AA906" s="49">
        <v>2.9602465291078066</v>
      </c>
      <c r="AB906" s="49">
        <v>2.9036770417636255</v>
      </c>
      <c r="AC906" s="49">
        <v>2.849014930161057</v>
      </c>
      <c r="AD906" s="49">
        <v>2.7960893424746267</v>
      </c>
      <c r="AE906" s="49">
        <v>2.7447511167603618</v>
      </c>
      <c r="AF906" s="50">
        <v>2.6948692275417745</v>
      </c>
    </row>
    <row r="907" spans="1:32" hidden="1">
      <c r="A907" s="49" t="s">
        <v>1241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5.0844673999241685</v>
      </c>
      <c r="J907" s="49">
        <v>4.9882347460375023</v>
      </c>
      <c r="K907" s="49">
        <v>4.8987017801787704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3.9112921495989075</v>
      </c>
      <c r="U907" s="49">
        <v>3.8322749816424087</v>
      </c>
      <c r="V907" s="49">
        <v>3.7551847794722595</v>
      </c>
      <c r="W907" s="49">
        <v>3.6679542858437393</v>
      </c>
      <c r="X907" s="49">
        <v>3.5847672571624294</v>
      </c>
      <c r="Y907" s="49">
        <v>3.5070403514082598</v>
      </c>
      <c r="Z907" s="49">
        <v>3.4375853809641499</v>
      </c>
      <c r="AA907" s="49">
        <v>3.3355157064590877</v>
      </c>
      <c r="AB907" s="49">
        <v>3.2653976194685734</v>
      </c>
      <c r="AC907" s="49">
        <v>3.1990337399266537</v>
      </c>
      <c r="AD907" s="49">
        <v>3.1359466974213115</v>
      </c>
      <c r="AE907" s="49">
        <v>3.0757448931551283</v>
      </c>
      <c r="AF907" s="50">
        <v>3.018103156681093</v>
      </c>
    </row>
    <row r="908" spans="1:32" hidden="1">
      <c r="A908" s="49" t="s">
        <v>1242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6.1785637855298186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1243</v>
      </c>
      <c r="B909" s="49">
        <v>4.1738373431884757</v>
      </c>
      <c r="C909" s="49">
        <v>3.9624171318651022</v>
      </c>
      <c r="D909" s="49">
        <v>3.7852965425541614</v>
      </c>
      <c r="E909" s="49">
        <v>3.6324510088898583</v>
      </c>
      <c r="F909" s="49">
        <v>3.497587355838661</v>
      </c>
      <c r="G909" s="49">
        <v>3.3765223599700587</v>
      </c>
      <c r="H909" s="49">
        <v>3.2663486595334961</v>
      </c>
      <c r="I909" s="49">
        <v>3.1649721226078826</v>
      </c>
      <c r="J909" s="49">
        <v>3.0708394914781509</v>
      </c>
      <c r="K909" s="49">
        <v>2.9827700916422923</v>
      </c>
      <c r="L909" s="49">
        <v>2.8998475824641288</v>
      </c>
      <c r="M909" s="49">
        <v>2.800836808120565</v>
      </c>
      <c r="N909" s="49">
        <v>2.7091280830337441</v>
      </c>
      <c r="O909" s="49">
        <v>2.6224173628581324</v>
      </c>
      <c r="P909" s="49">
        <v>2.540241896375468</v>
      </c>
      <c r="Q909" s="49">
        <v>2.4611486036298533</v>
      </c>
      <c r="R909" s="49">
        <v>2.3842550777900575</v>
      </c>
      <c r="S909" s="49">
        <v>2.3112915286924376</v>
      </c>
      <c r="T909" s="49">
        <v>2.2409429957562792</v>
      </c>
      <c r="U909" s="49">
        <v>2.1733899043725575</v>
      </c>
      <c r="V909" s="49">
        <v>2.1075803081140969</v>
      </c>
      <c r="W909" s="49">
        <v>2.0414129829314756</v>
      </c>
      <c r="X909" s="49">
        <v>1.9763186221657334</v>
      </c>
      <c r="Y909" s="49">
        <v>1.9138064561923702</v>
      </c>
      <c r="Z909" s="49">
        <v>1.8594351573484955</v>
      </c>
      <c r="AA909" s="49">
        <v>1.7713406500076114</v>
      </c>
      <c r="AB909" s="49">
        <v>1.7114285370023878</v>
      </c>
      <c r="AC909" s="49">
        <v>1.6538070259327902</v>
      </c>
      <c r="AD909" s="49">
        <v>1.5982248247961968</v>
      </c>
      <c r="AE909" s="49">
        <v>1.5444706709724754</v>
      </c>
      <c r="AF909" s="50">
        <v>1.4923653358796169</v>
      </c>
    </row>
    <row r="910" spans="1:32" hidden="1">
      <c r="A910" s="49" t="s">
        <v>1244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4.3528260035714395</v>
      </c>
      <c r="K910" s="49">
        <v>4.1158628734168179</v>
      </c>
      <c r="L910" s="49">
        <v>3.8769488305699658</v>
      </c>
      <c r="M910" s="49">
        <v>3.7911808523432309</v>
      </c>
      <c r="N910" s="49">
        <v>3.7248386882261495</v>
      </c>
      <c r="O910" s="49">
        <v>3.6606185491561085</v>
      </c>
      <c r="P910" s="49">
        <v>3.5986555066177415</v>
      </c>
      <c r="Q910" s="49">
        <v>3.539564882657066</v>
      </c>
      <c r="R910" s="49">
        <v>3.4814557100706804</v>
      </c>
      <c r="S910" s="49">
        <v>3.4246332658505194</v>
      </c>
      <c r="T910" s="49">
        <v>3.3723879795491358</v>
      </c>
      <c r="U910" s="49">
        <v>3.3194571592652107</v>
      </c>
      <c r="V910" s="49">
        <v>3.2662239964288</v>
      </c>
      <c r="W910" s="49">
        <v>3.2202776325709457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2.9186743781324647</v>
      </c>
      <c r="AD910" s="49">
        <v>2.8741975731148246</v>
      </c>
      <c r="AE910" s="49">
        <v>2.8309331632819394</v>
      </c>
      <c r="AF910" s="50">
        <v>2.7887735826998736</v>
      </c>
    </row>
    <row r="911" spans="1:32" hidden="1">
      <c r="A911" s="49" t="s">
        <v>1245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3.9231920679000347</v>
      </c>
      <c r="S911" s="49">
        <v>3.8507124105453752</v>
      </c>
      <c r="T911" s="49">
        <v>3.7824467656622334</v>
      </c>
      <c r="U911" s="49">
        <v>3.7187472360422449</v>
      </c>
      <c r="V911" s="49">
        <v>3.6563122465085556</v>
      </c>
      <c r="W911" s="49">
        <v>3.5843019990379656</v>
      </c>
      <c r="X911" s="49">
        <v>3.5154463199449957</v>
      </c>
      <c r="Y911" s="49">
        <v>3.4510503778691421</v>
      </c>
      <c r="Z911" s="49">
        <v>3.3936880767019044</v>
      </c>
      <c r="AA911" s="49">
        <v>3.3065891005349837</v>
      </c>
      <c r="AB911" s="49">
        <v>3.2478426169158885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3.0397569777313542</v>
      </c>
    </row>
    <row r="912" spans="1:32" hidden="1">
      <c r="A912" s="49" t="s">
        <v>1246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7.6836242126223695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4.8343638538644615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1247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5.0839830852975165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3.3861290593240745</v>
      </c>
      <c r="M913" s="49">
        <v>3.2953165169189687</v>
      </c>
      <c r="N913" s="49">
        <v>3.2106694255239709</v>
      </c>
      <c r="O913" s="49">
        <v>3.1301180645439115</v>
      </c>
      <c r="P913" s="49">
        <v>3.0532891867989447</v>
      </c>
      <c r="Q913" s="49">
        <v>2.9788642492439941</v>
      </c>
      <c r="R913" s="49">
        <v>2.9060428924774291</v>
      </c>
      <c r="S913" s="49">
        <v>2.8365048063337683</v>
      </c>
      <c r="T913" s="49">
        <v>2.7690378634299391</v>
      </c>
      <c r="U913" s="49">
        <v>2.7038483775069073</v>
      </c>
      <c r="V913" s="49">
        <v>2.6399533920139424</v>
      </c>
      <c r="W913" s="49">
        <v>2.5752671488328094</v>
      </c>
      <c r="X913" s="49">
        <v>2.5112736909617794</v>
      </c>
      <c r="Y913" s="49">
        <v>2.4494608268542244</v>
      </c>
      <c r="Z913" s="49">
        <v>2.3953097613412959</v>
      </c>
      <c r="AA913" s="49">
        <v>2.3076901586685765</v>
      </c>
      <c r="AB913" s="49">
        <v>2.2474148794031961</v>
      </c>
      <c r="AC913" s="49">
        <v>2.1891065349556884</v>
      </c>
      <c r="AD913" s="49">
        <v>2.1325396592576853</v>
      </c>
      <c r="AE913" s="49">
        <v>2.0775252666788209</v>
      </c>
      <c r="AF913" s="50">
        <v>2.023903533724595</v>
      </c>
    </row>
    <row r="914" spans="1:32" hidden="1">
      <c r="A914" s="49" t="s">
        <v>1248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3.8463187790139663</v>
      </c>
      <c r="Y914" s="49">
        <v>3.7614883035910287</v>
      </c>
      <c r="Z914" s="49">
        <v>3.6854211627650519</v>
      </c>
      <c r="AA914" s="49">
        <v>3.5750758656641768</v>
      </c>
      <c r="AB914" s="49">
        <v>3.4984211520000184</v>
      </c>
      <c r="AC914" s="49">
        <v>3.4257775479756849</v>
      </c>
      <c r="AD914" s="49">
        <v>3.3566438893818469</v>
      </c>
      <c r="AE914" s="49">
        <v>3.2906090896787923</v>
      </c>
      <c r="AF914" s="50">
        <v>3.227331828125668</v>
      </c>
    </row>
    <row r="915" spans="1:32" hidden="1">
      <c r="A915" s="49" t="s">
        <v>1249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7.6123380365120585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1250</v>
      </c>
      <c r="B916" s="49">
        <v>3.002063516959145</v>
      </c>
      <c r="C916" s="49">
        <v>2.8524734602881914</v>
      </c>
      <c r="D916" s="49">
        <v>2.7268777762821808</v>
      </c>
      <c r="E916" s="49">
        <v>2.6182616506432073</v>
      </c>
      <c r="F916" s="49">
        <v>2.5222210650723986</v>
      </c>
      <c r="G916" s="49">
        <v>2.4358283987630003</v>
      </c>
      <c r="H916" s="49">
        <v>2.3570488485868872</v>
      </c>
      <c r="I916" s="49">
        <v>2.2844167270660121</v>
      </c>
      <c r="J916" s="49">
        <v>2.2168448861399916</v>
      </c>
      <c r="K916" s="49">
        <v>2.1535069522917745</v>
      </c>
      <c r="L916" s="49">
        <v>2.0937615730455938</v>
      </c>
      <c r="M916" s="49">
        <v>2.0225880286433764</v>
      </c>
      <c r="N916" s="49">
        <v>1.9565184104332962</v>
      </c>
      <c r="O916" s="49">
        <v>1.8939495517642058</v>
      </c>
      <c r="P916" s="49">
        <v>1.8345595005519066</v>
      </c>
      <c r="Q916" s="49">
        <v>1.7773369311028624</v>
      </c>
      <c r="R916" s="49">
        <v>1.7216675422228995</v>
      </c>
      <c r="S916" s="49">
        <v>1.6687556062785931</v>
      </c>
      <c r="T916" s="49">
        <v>1.6176857437083614</v>
      </c>
      <c r="U916" s="49">
        <v>1.5685834677307846</v>
      </c>
      <c r="V916" s="49">
        <v>1.520716305334002</v>
      </c>
      <c r="W916" s="49">
        <v>1.4726060109199381</v>
      </c>
      <c r="X916" s="49">
        <v>1.42526897598708</v>
      </c>
      <c r="Y916" s="49">
        <v>1.3797568253726105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1.1910198536304741</v>
      </c>
      <c r="AD916" s="49">
        <v>1.1504651317407191</v>
      </c>
      <c r="AE916" s="49">
        <v>1.1112121752322204</v>
      </c>
      <c r="AF916" s="50">
        <v>1.0731364351198975</v>
      </c>
    </row>
    <row r="917" spans="1:32" hidden="1">
      <c r="A917" s="49" t="s">
        <v>1251</v>
      </c>
      <c r="B917" s="49">
        <v>3.3932640521362165</v>
      </c>
      <c r="C917" s="49">
        <v>3.2221111884909082</v>
      </c>
      <c r="D917" s="49">
        <v>3.0786442600536015</v>
      </c>
      <c r="E917" s="49">
        <v>2.9547703499533773</v>
      </c>
      <c r="F917" s="49">
        <v>2.8454087623886037</v>
      </c>
      <c r="G917" s="49">
        <v>2.7471821450982632</v>
      </c>
      <c r="H917" s="49">
        <v>2.6577431688271522</v>
      </c>
      <c r="I917" s="49">
        <v>2.5754010577083726</v>
      </c>
      <c r="J917" s="49">
        <v>2.4989017188191553</v>
      </c>
      <c r="K917" s="49">
        <v>2.4272918788853817</v>
      </c>
      <c r="L917" s="49">
        <v>2.3598316911440809</v>
      </c>
      <c r="M917" s="49">
        <v>2.2793596329085988</v>
      </c>
      <c r="N917" s="49">
        <v>2.2047734612207188</v>
      </c>
      <c r="O917" s="49">
        <v>2.1342191950991349</v>
      </c>
      <c r="P917" s="49">
        <v>2.0673251997087174</v>
      </c>
      <c r="Q917" s="49">
        <v>2.0029217996262099</v>
      </c>
      <c r="R917" s="49">
        <v>1.9402985657034182</v>
      </c>
      <c r="S917" s="49">
        <v>1.8808501204831503</v>
      </c>
      <c r="T917" s="49">
        <v>1.8235175104944195</v>
      </c>
      <c r="U917" s="49">
        <v>1.7684466310084592</v>
      </c>
      <c r="V917" s="49">
        <v>1.7147899653275145</v>
      </c>
      <c r="W917" s="49">
        <v>1.6608432160622333</v>
      </c>
      <c r="X917" s="49">
        <v>1.6077705910685527</v>
      </c>
      <c r="Y917" s="49">
        <v>1.5567892725098127</v>
      </c>
      <c r="Z917" s="49">
        <v>1.5123831709691018</v>
      </c>
      <c r="AA917" s="49">
        <v>1.4407844124618001</v>
      </c>
      <c r="AB917" s="49">
        <v>1.3919255526667103</v>
      </c>
      <c r="AC917" s="49">
        <v>1.3449237905767863</v>
      </c>
      <c r="AD917" s="49">
        <v>1.2995768179105984</v>
      </c>
      <c r="AE917" s="49">
        <v>1.2557145435661314</v>
      </c>
      <c r="AF917" s="50">
        <v>1.213192658728238</v>
      </c>
    </row>
    <row r="918" spans="1:32" hidden="1">
      <c r="A918" s="49" t="s">
        <v>1252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4.9370667408645454</v>
      </c>
      <c r="M918" s="49">
        <v>4.7990763382294199</v>
      </c>
      <c r="N918" s="49">
        <v>4.6794197079637527</v>
      </c>
      <c r="O918" s="49">
        <v>4.5715697246397955</v>
      </c>
      <c r="P918" s="49">
        <v>4.4728286149138965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4.0008519835573315</v>
      </c>
      <c r="W918" s="49">
        <v>3.9212425673351614</v>
      </c>
      <c r="X918" s="49">
        <v>3.844964312626983</v>
      </c>
      <c r="Y918" s="49">
        <v>3.7733894077127941</v>
      </c>
      <c r="Z918" s="49">
        <v>3.7092239672863245</v>
      </c>
      <c r="AA918" s="49">
        <v>3.6138101798806659</v>
      </c>
      <c r="AB918" s="49">
        <v>3.5482189120602516</v>
      </c>
      <c r="AC918" s="49">
        <v>3.4858554615167368</v>
      </c>
      <c r="AD918" s="49">
        <v>3.4262985046339338</v>
      </c>
      <c r="AE918" s="49">
        <v>3.3692033013445641</v>
      </c>
      <c r="AF918" s="50">
        <v>3.3142843599181058</v>
      </c>
    </row>
    <row r="919" spans="1:32" hidden="1">
      <c r="A919" s="49" t="s">
        <v>1253</v>
      </c>
      <c r="B919" s="49">
        <v>10.224764562067515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7.7722342233013775</v>
      </c>
      <c r="I919" s="49">
        <v>7.4255387331964888</v>
      </c>
      <c r="J919" s="49">
        <v>7.0860434137755623</v>
      </c>
      <c r="K919" s="49">
        <v>6.7518337813158675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5.6949720380158135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5.0085113836271695</v>
      </c>
      <c r="Y919" s="49">
        <v>4.9173257787420575</v>
      </c>
      <c r="Z919" s="49">
        <v>4.8363173977114569</v>
      </c>
      <c r="AA919" s="49">
        <v>4.7122893281921705</v>
      </c>
      <c r="AB919" s="49">
        <v>4.6292814419570645</v>
      </c>
      <c r="AC919" s="49">
        <v>4.5506994319026148</v>
      </c>
      <c r="AD919" s="49">
        <v>4.4759645790336196</v>
      </c>
      <c r="AE919" s="49">
        <v>4.4046033926693724</v>
      </c>
      <c r="AF919" s="50">
        <v>4.3362237894693649</v>
      </c>
    </row>
    <row r="920" spans="1:32" hidden="1">
      <c r="A920" s="49" t="s">
        <v>1254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4.4859901308063215</v>
      </c>
      <c r="G920" s="49">
        <v>4.1423644638273123</v>
      </c>
      <c r="H920" s="49">
        <v>3.805446630838814</v>
      </c>
      <c r="I920" s="49">
        <v>3.4734389009302538</v>
      </c>
      <c r="J920" s="49">
        <v>3.1449816347274586</v>
      </c>
      <c r="K920" s="49">
        <v>2.8190168290427113</v>
      </c>
      <c r="L920" s="49">
        <v>2.4947001519406959</v>
      </c>
      <c r="M920" s="49">
        <v>2.4290140506183011</v>
      </c>
      <c r="N920" s="49">
        <v>2.3675338903336085</v>
      </c>
      <c r="O920" s="49">
        <v>2.3088525462759915</v>
      </c>
      <c r="P920" s="49">
        <v>2.2527148925251854</v>
      </c>
      <c r="Q920" s="49">
        <v>2.1982250587974708</v>
      </c>
      <c r="R920" s="49">
        <v>2.1448393235956953</v>
      </c>
      <c r="S920" s="49">
        <v>2.0936954144612812</v>
      </c>
      <c r="T920" s="49">
        <v>2.043970445049776</v>
      </c>
      <c r="U920" s="49">
        <v>1.9958032511897765</v>
      </c>
      <c r="V920" s="49">
        <v>1.9485270372852046</v>
      </c>
      <c r="W920" s="49">
        <v>1.9007234730982541</v>
      </c>
      <c r="X920" s="49">
        <v>1.8534040635338531</v>
      </c>
      <c r="Y920" s="49">
        <v>1.8075770577800192</v>
      </c>
      <c r="Z920" s="49">
        <v>1.7669577999584063</v>
      </c>
      <c r="AA920" s="49">
        <v>1.7036687310541896</v>
      </c>
      <c r="AB920" s="49">
        <v>1.658926981096974</v>
      </c>
      <c r="AC920" s="49">
        <v>1.6155338679284448</v>
      </c>
      <c r="AD920" s="49">
        <v>1.5733369745543104</v>
      </c>
      <c r="AE920" s="49">
        <v>1.5322085362787381</v>
      </c>
      <c r="AF920" s="50">
        <v>1.492040494856699</v>
      </c>
    </row>
    <row r="921" spans="1:32" hidden="1">
      <c r="A921" s="49" t="s">
        <v>1255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4.9637363997165105</v>
      </c>
      <c r="G921" s="49">
        <v>4.5872269418450484</v>
      </c>
      <c r="H921" s="49">
        <v>4.2182631431254993</v>
      </c>
      <c r="I921" s="49">
        <v>3.8546906204769975</v>
      </c>
      <c r="J921" s="49">
        <v>3.4948736908816085</v>
      </c>
      <c r="K921" s="49">
        <v>3.1375333766029163</v>
      </c>
      <c r="L921" s="49">
        <v>2.781642931069956</v>
      </c>
      <c r="M921" s="49">
        <v>2.7078174397273815</v>
      </c>
      <c r="N921" s="49">
        <v>2.6388496386776743</v>
      </c>
      <c r="O921" s="49">
        <v>2.5731116223149253</v>
      </c>
      <c r="P921" s="49">
        <v>2.5103071545829359</v>
      </c>
      <c r="Q921" s="49">
        <v>2.4494003165998688</v>
      </c>
      <c r="R921" s="49">
        <v>2.3897624967803743</v>
      </c>
      <c r="S921" s="49">
        <v>2.3327065027255962</v>
      </c>
      <c r="T921" s="49">
        <v>2.2772813956602524</v>
      </c>
      <c r="U921" s="49">
        <v>2.2236466786762357</v>
      </c>
      <c r="V921" s="49">
        <v>2.1710322542575122</v>
      </c>
      <c r="W921" s="49">
        <v>2.1177928236713388</v>
      </c>
      <c r="X921" s="49">
        <v>2.0651052647040213</v>
      </c>
      <c r="Y921" s="49">
        <v>2.014133183807171</v>
      </c>
      <c r="Z921" s="49">
        <v>1.969164637092538</v>
      </c>
      <c r="AA921" s="49">
        <v>1.8980264336515937</v>
      </c>
      <c r="AB921" s="49">
        <v>1.848286525399176</v>
      </c>
      <c r="AC921" s="49">
        <v>1.8000970009918258</v>
      </c>
      <c r="AD921" s="49">
        <v>1.7532822300627307</v>
      </c>
      <c r="AE921" s="49">
        <v>1.7076949954178064</v>
      </c>
      <c r="AF921" s="50">
        <v>1.6632107923670101</v>
      </c>
    </row>
    <row r="922" spans="1:32" hidden="1">
      <c r="A922" s="49" t="s">
        <v>1256</v>
      </c>
      <c r="B922" s="49">
        <v>14.552514327262868</v>
      </c>
      <c r="C922" s="49">
        <v>14.02072843703278</v>
      </c>
      <c r="D922" s="49">
        <v>13.577367768769246</v>
      </c>
      <c r="E922" s="49">
        <v>13.196859464934118</v>
      </c>
      <c r="F922" s="49">
        <v>12.863182461612229</v>
      </c>
      <c r="G922" s="49">
        <v>12.565668768142242</v>
      </c>
      <c r="H922" s="49">
        <v>12.296875003758585</v>
      </c>
      <c r="I922" s="49">
        <v>12.051411859686985</v>
      </c>
      <c r="J922" s="49">
        <v>11.825258146098248</v>
      </c>
      <c r="K922" s="49">
        <v>11.615337758121498</v>
      </c>
      <c r="L922" s="49">
        <v>11.419247599915806</v>
      </c>
      <c r="M922" s="49">
        <v>11.043653513378922</v>
      </c>
      <c r="N922" s="49">
        <v>10.71947384581018</v>
      </c>
      <c r="O922" s="49">
        <v>10.428815534554513</v>
      </c>
      <c r="P922" s="49">
        <v>10.164182644316925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1257</v>
      </c>
      <c r="B923" s="49">
        <v>16.958779504608504</v>
      </c>
      <c r="C923" s="49">
        <v>16.334112679633307</v>
      </c>
      <c r="D923" s="49">
        <v>15.814552430917491</v>
      </c>
      <c r="E923" s="49">
        <v>15.369693066638318</v>
      </c>
      <c r="F923" s="49">
        <v>14.980485951205189</v>
      </c>
      <c r="G923" s="49">
        <v>14.634247222921351</v>
      </c>
      <c r="H923" s="49">
        <v>14.322127053588085</v>
      </c>
      <c r="I923" s="49">
        <v>14.03771788277815</v>
      </c>
      <c r="J923" s="49">
        <v>13.77623882334573</v>
      </c>
      <c r="K923" s="49">
        <v>13.534032677169092</v>
      </c>
      <c r="L923" s="49">
        <v>13.308242439467787</v>
      </c>
      <c r="M923" s="49">
        <v>12.869718614056337</v>
      </c>
      <c r="N923" s="49">
        <v>12.492253436935059</v>
      </c>
      <c r="O923" s="49">
        <v>12.154570524729726</v>
      </c>
      <c r="P923" s="49">
        <v>11.847757334162342</v>
      </c>
      <c r="Q923" s="49">
        <v>11.566298446406785</v>
      </c>
      <c r="R923" s="49">
        <v>11.308264738662324</v>
      </c>
      <c r="S923" s="49">
        <v>11.064958476671773</v>
      </c>
      <c r="T923" s="49">
        <v>10.836960529810474</v>
      </c>
      <c r="U923" s="49">
        <v>10.625268677673228</v>
      </c>
      <c r="V923" s="49">
        <v>10.418976787844775</v>
      </c>
      <c r="W923" s="49">
        <v>10.182945587888803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1258</v>
      </c>
      <c r="B924" s="49">
        <v>3.3934762372327558</v>
      </c>
      <c r="C924" s="49">
        <v>3.2195730155783204</v>
      </c>
      <c r="D924" s="49">
        <v>3.074107697608337</v>
      </c>
      <c r="E924" s="49">
        <v>2.9487694448396073</v>
      </c>
      <c r="F924" s="49">
        <v>2.8383410144553824</v>
      </c>
      <c r="G924" s="49">
        <v>2.7393544278830619</v>
      </c>
      <c r="H924" s="49">
        <v>2.6493994415086526</v>
      </c>
      <c r="I924" s="49">
        <v>2.5667399936646267</v>
      </c>
      <c r="J924" s="49">
        <v>2.490088407521589</v>
      </c>
      <c r="K924" s="49">
        <v>2.4184658715423777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1.9951687419959316</v>
      </c>
      <c r="R924" s="49">
        <v>1.9329419951482998</v>
      </c>
      <c r="S924" s="49">
        <v>1.8739668710668829</v>
      </c>
      <c r="T924" s="49">
        <v>1.8171513289029568</v>
      </c>
      <c r="U924" s="49">
        <v>1.7626462658386144</v>
      </c>
      <c r="V924" s="49">
        <v>1.7095777148405999</v>
      </c>
      <c r="W924" s="49">
        <v>1.6562114085664532</v>
      </c>
      <c r="X924" s="49">
        <v>1.6037151987813338</v>
      </c>
      <c r="Y924" s="49">
        <v>1.5533434904614651</v>
      </c>
      <c r="Z924" s="49">
        <v>1.5097146620937298</v>
      </c>
      <c r="AA924" s="49">
        <v>1.4380435843083876</v>
      </c>
      <c r="AB924" s="49">
        <v>1.3897698725899166</v>
      </c>
      <c r="AC924" s="49">
        <v>1.3433768640069901</v>
      </c>
      <c r="AD924" s="49">
        <v>1.2986551228608312</v>
      </c>
      <c r="AE924" s="49">
        <v>1.2554285942866077</v>
      </c>
      <c r="AF924" s="50">
        <v>1.2135479363765747</v>
      </c>
    </row>
    <row r="925" spans="1:32" hidden="1">
      <c r="A925" s="49" t="s">
        <v>1259</v>
      </c>
      <c r="B925" s="49">
        <v>16.040500665757047</v>
      </c>
      <c r="C925" s="49">
        <v>15.312488073251036</v>
      </c>
      <c r="D925" s="49">
        <v>14.66268972260111</v>
      </c>
      <c r="E925" s="49">
        <v>14.065967357473092</v>
      </c>
      <c r="F925" s="49">
        <v>13.506300851321551</v>
      </c>
      <c r="G925" s="49">
        <v>12.972759828089512</v>
      </c>
      <c r="H925" s="49">
        <v>12.457456066659798</v>
      </c>
      <c r="I925" s="49">
        <v>11.954412580198774</v>
      </c>
      <c r="J925" s="49">
        <v>11.458896142073089</v>
      </c>
      <c r="K925" s="49">
        <v>10.967000750543017</v>
      </c>
      <c r="L925" s="49">
        <v>10.475374487171219</v>
      </c>
      <c r="M925" s="49">
        <v>10.175492442192384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7.6992534893655264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7.2068911660058905</v>
      </c>
      <c r="AF925" s="50">
        <v>7.0980183352826272</v>
      </c>
    </row>
    <row r="926" spans="1:32" hidden="1">
      <c r="A926" s="49" t="s">
        <v>1260</v>
      </c>
      <c r="B926" s="49">
        <v>17.967046589019219</v>
      </c>
      <c r="C926" s="49">
        <v>17.16315117024903</v>
      </c>
      <c r="D926" s="49">
        <v>16.451803717919425</v>
      </c>
      <c r="E926" s="49">
        <v>15.804029303102844</v>
      </c>
      <c r="F926" s="49">
        <v>15.201445788185513</v>
      </c>
      <c r="G926" s="49">
        <v>14.631593669488304</v>
      </c>
      <c r="H926" s="49">
        <v>14.08556417250438</v>
      </c>
      <c r="I926" s="49">
        <v>13.556691127892279</v>
      </c>
      <c r="J926" s="49">
        <v>13.039780943730092</v>
      </c>
      <c r="K926" s="49">
        <v>12.530634283942632</v>
      </c>
      <c r="L926" s="49">
        <v>12.025734853281556</v>
      </c>
      <c r="M926" s="49">
        <v>11.67865751535399</v>
      </c>
      <c r="N926" s="49">
        <v>11.381629261814744</v>
      </c>
      <c r="O926" s="49">
        <v>11.116795489201383</v>
      </c>
      <c r="P926" s="49">
        <v>10.876778396178317</v>
      </c>
      <c r="Q926" s="49">
        <v>10.657052434104425</v>
      </c>
      <c r="R926" s="49">
        <v>10.456158525733489</v>
      </c>
      <c r="S926" s="49">
        <v>10.266686024080009</v>
      </c>
      <c r="T926" s="49">
        <v>10.089277603518358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1261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3.7278249598821387</v>
      </c>
      <c r="J927" s="49">
        <v>3.3898767925068132</v>
      </c>
      <c r="K927" s="49">
        <v>3.0548867708916463</v>
      </c>
      <c r="L927" s="49">
        <v>2.7218437842123793</v>
      </c>
      <c r="M927" s="49">
        <v>2.648525547788652</v>
      </c>
      <c r="N927" s="49">
        <v>2.5802629732510973</v>
      </c>
      <c r="O927" s="49">
        <v>2.5153572621767371</v>
      </c>
      <c r="P927" s="49">
        <v>2.4534992467492405</v>
      </c>
      <c r="Q927" s="49">
        <v>2.3936079631399618</v>
      </c>
      <c r="R927" s="49">
        <v>2.3350275026091385</v>
      </c>
      <c r="S927" s="49">
        <v>2.2791276842635142</v>
      </c>
      <c r="T927" s="49">
        <v>2.2249162719126057</v>
      </c>
      <c r="U927" s="49">
        <v>2.1725596954436783</v>
      </c>
      <c r="V927" s="49">
        <v>2.1212544646749705</v>
      </c>
      <c r="W927" s="49">
        <v>2.0692856020692205</v>
      </c>
      <c r="X927" s="49">
        <v>2.0178794634512309</v>
      </c>
      <c r="Y927" s="49">
        <v>1.9682502353081723</v>
      </c>
      <c r="Z927" s="49">
        <v>1.9248722329835948</v>
      </c>
      <c r="AA927" s="49">
        <v>1.8541755944345537</v>
      </c>
      <c r="AB927" s="49">
        <v>1.8057933525516634</v>
      </c>
      <c r="AC927" s="49">
        <v>1.7590161559140658</v>
      </c>
      <c r="AD927" s="49">
        <v>1.7136608580338919</v>
      </c>
      <c r="AE927" s="49">
        <v>1.6695739519324511</v>
      </c>
      <c r="AF927" s="50">
        <v>1.6266256232854557</v>
      </c>
    </row>
    <row r="928" spans="1:32" hidden="1">
      <c r="A928" s="49" t="s">
        <v>1262</v>
      </c>
      <c r="B928" s="49">
        <v>3.8735273030927777</v>
      </c>
      <c r="C928" s="49">
        <v>3.7600825812373531</v>
      </c>
      <c r="D928" s="49">
        <v>3.6596319043930778</v>
      </c>
      <c r="E928" s="49">
        <v>3.5693262274561706</v>
      </c>
      <c r="F928" s="49">
        <v>3.4871465191864264</v>
      </c>
      <c r="G928" s="49">
        <v>3.4116128749534855</v>
      </c>
      <c r="H928" s="49">
        <v>3.3416101139294865</v>
      </c>
      <c r="I928" s="49">
        <v>3.2762782228324747</v>
      </c>
      <c r="J928" s="49">
        <v>3.2149408184131683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2.8931070777295567</v>
      </c>
      <c r="P928" s="49">
        <v>2.8330743040323014</v>
      </c>
      <c r="Q928" s="49">
        <v>2.7759115534558449</v>
      </c>
      <c r="R928" s="49">
        <v>2.7199751297035615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2.4706101411758126</v>
      </c>
      <c r="X928" s="49">
        <v>2.4285857816345273</v>
      </c>
      <c r="Y928" s="49">
        <v>2.3875529738822467</v>
      </c>
      <c r="Z928" s="49">
        <v>2.3519282969886492</v>
      </c>
      <c r="AA928" s="49">
        <v>2.2771688134623242</v>
      </c>
      <c r="AB928" s="49">
        <v>2.2335634321758793</v>
      </c>
      <c r="AC928" s="49">
        <v>2.1914453244042988</v>
      </c>
      <c r="AD928" s="49">
        <v>2.1506841063795084</v>
      </c>
      <c r="AE928" s="49">
        <v>2.1111659981441675</v>
      </c>
      <c r="AF928" s="50">
        <v>2.0727911053439136</v>
      </c>
    </row>
    <row r="929" spans="1:32" hidden="1">
      <c r="A929" s="49" t="s">
        <v>1263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4.4358673854473745</v>
      </c>
      <c r="F929" s="49">
        <v>4.3337549805689637</v>
      </c>
      <c r="G929" s="49">
        <v>4.239999769482095</v>
      </c>
      <c r="H929" s="49">
        <v>4.1531997568587515</v>
      </c>
      <c r="I929" s="49">
        <v>4.072273761543511</v>
      </c>
      <c r="J929" s="49">
        <v>3.9963714718209657</v>
      </c>
      <c r="K929" s="49">
        <v>3.9248127634361607</v>
      </c>
      <c r="L929" s="49">
        <v>3.8570455988531638</v>
      </c>
      <c r="M929" s="49">
        <v>3.7552366485036264</v>
      </c>
      <c r="N929" s="49">
        <v>3.6752470697860211</v>
      </c>
      <c r="O929" s="49">
        <v>3.5981067595869312</v>
      </c>
      <c r="P929" s="49">
        <v>3.5239344753617603</v>
      </c>
      <c r="Q929" s="49">
        <v>3.4533664900142655</v>
      </c>
      <c r="R929" s="49">
        <v>3.3843340142792897</v>
      </c>
      <c r="S929" s="49">
        <v>3.3171491290578974</v>
      </c>
      <c r="T929" s="49">
        <v>3.2553178984043267</v>
      </c>
      <c r="U929" s="49">
        <v>3.1931734549498785</v>
      </c>
      <c r="V929" s="49">
        <v>3.1311235687292478</v>
      </c>
      <c r="W929" s="49">
        <v>3.0772348255817423</v>
      </c>
      <c r="X929" s="49">
        <v>3.0256580962513215</v>
      </c>
      <c r="Y929" s="49">
        <v>2.9753001734708415</v>
      </c>
      <c r="Z929" s="49">
        <v>2.9317203141515535</v>
      </c>
      <c r="AA929" s="49">
        <v>2.8388518204923163</v>
      </c>
      <c r="AB929" s="49">
        <v>2.7851715541720732</v>
      </c>
      <c r="AC929" s="49">
        <v>2.7333340852700463</v>
      </c>
      <c r="AD929" s="49">
        <v>2.6831747110556763</v>
      </c>
      <c r="AE929" s="49">
        <v>2.6345496634687975</v>
      </c>
      <c r="AF929" s="50">
        <v>2.5873326796220746</v>
      </c>
    </row>
    <row r="930" spans="1:32" hidden="1">
      <c r="A930" s="49" t="s">
        <v>1264</v>
      </c>
      <c r="B930" s="49">
        <v>3.2505080238009043</v>
      </c>
      <c r="C930" s="49">
        <v>3.0862611092669976</v>
      </c>
      <c r="D930" s="49">
        <v>2.9485661587919267</v>
      </c>
      <c r="E930" s="49">
        <v>2.8296687601938926</v>
      </c>
      <c r="F930" s="49">
        <v>2.7247011065161626</v>
      </c>
      <c r="G930" s="49">
        <v>2.6304275582413323</v>
      </c>
      <c r="H930" s="49">
        <v>2.5445993727832961</v>
      </c>
      <c r="I930" s="49">
        <v>2.4655968181421013</v>
      </c>
      <c r="J930" s="49">
        <v>2.3922184913032538</v>
      </c>
      <c r="K930" s="49">
        <v>2.323551141976715</v>
      </c>
      <c r="L930" s="49">
        <v>2.2588859434126096</v>
      </c>
      <c r="M930" s="49">
        <v>2.1817867050196127</v>
      </c>
      <c r="N930" s="49">
        <v>2.1103645695768094</v>
      </c>
      <c r="O930" s="49">
        <v>2.0428280103182468</v>
      </c>
      <c r="P930" s="49">
        <v>1.9788166425968212</v>
      </c>
      <c r="Q930" s="49">
        <v>1.9172008733956494</v>
      </c>
      <c r="R930" s="49">
        <v>1.8572947865963636</v>
      </c>
      <c r="S930" s="49">
        <v>1.8004419344707363</v>
      </c>
      <c r="T930" s="49">
        <v>1.7456204012084393</v>
      </c>
      <c r="U930" s="49">
        <v>1.6929698950910668</v>
      </c>
      <c r="V930" s="49">
        <v>1.6416731375076896</v>
      </c>
      <c r="W930" s="49">
        <v>1.5901479115351833</v>
      </c>
      <c r="X930" s="49">
        <v>1.5394494493938171</v>
      </c>
      <c r="Y930" s="49">
        <v>1.4907487084726208</v>
      </c>
      <c r="Z930" s="49">
        <v>1.4483574123573226</v>
      </c>
      <c r="AA930" s="49">
        <v>1.3797983996883354</v>
      </c>
      <c r="AB930" s="49">
        <v>1.3330977979277279</v>
      </c>
      <c r="AC930" s="49">
        <v>1.2881665166402145</v>
      </c>
      <c r="AD930" s="49">
        <v>1.244808839446111</v>
      </c>
      <c r="AE930" s="49">
        <v>1.2028602203716088</v>
      </c>
      <c r="AF930" s="50">
        <v>1.1621810581944327</v>
      </c>
    </row>
    <row r="931" spans="1:32" hidden="1">
      <c r="A931" s="49" t="s">
        <v>1265</v>
      </c>
      <c r="B931" s="49">
        <v>3.8357833032621267</v>
      </c>
      <c r="C931" s="49">
        <v>3.6402878436086912</v>
      </c>
      <c r="D931" s="49">
        <v>3.4765975371812443</v>
      </c>
      <c r="E931" s="49">
        <v>3.33542375106865</v>
      </c>
      <c r="F931" s="49">
        <v>3.2109357077378586</v>
      </c>
      <c r="G931" s="49">
        <v>3.0992577506699139</v>
      </c>
      <c r="H931" s="49">
        <v>2.997696367379262</v>
      </c>
      <c r="I931" s="49">
        <v>2.9043114814702826</v>
      </c>
      <c r="J931" s="49">
        <v>2.817664084418622</v>
      </c>
      <c r="K931" s="49">
        <v>2.7366603049214766</v>
      </c>
      <c r="L931" s="49">
        <v>2.6604511164587921</v>
      </c>
      <c r="M931" s="49">
        <v>2.5694335845591985</v>
      </c>
      <c r="N931" s="49">
        <v>2.4852140864296346</v>
      </c>
      <c r="O931" s="49">
        <v>2.4056429441588785</v>
      </c>
      <c r="P931" s="49">
        <v>2.3302880808266715</v>
      </c>
      <c r="Q931" s="49">
        <v>2.2577940758116126</v>
      </c>
      <c r="R931" s="49">
        <v>2.1873379513111875</v>
      </c>
      <c r="S931" s="49">
        <v>2.1205327888312255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1.8142144195165835</v>
      </c>
      <c r="Y931" s="49">
        <v>1.7570959261726744</v>
      </c>
      <c r="Z931" s="49">
        <v>1.7075302184488206</v>
      </c>
      <c r="AA931" s="49">
        <v>1.6265572830539401</v>
      </c>
      <c r="AB931" s="49">
        <v>1.5717913813342341</v>
      </c>
      <c r="AC931" s="49">
        <v>1.5191308181778513</v>
      </c>
      <c r="AD931" s="49">
        <v>1.4683402407060981</v>
      </c>
      <c r="AE931" s="49">
        <v>1.4192217898271096</v>
      </c>
      <c r="AF931" s="50">
        <v>1.3716076111913198</v>
      </c>
    </row>
    <row r="932" spans="1:32" hidden="1">
      <c r="A932" s="49" t="s">
        <v>1266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3.8111139020396774</v>
      </c>
      <c r="I932" s="49">
        <v>3.6104434845822304</v>
      </c>
      <c r="J932" s="49">
        <v>3.4111595668155621</v>
      </c>
      <c r="K932" s="49">
        <v>3.2125859758483477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2.8453650132099417</v>
      </c>
      <c r="P932" s="49">
        <v>2.7967819571344004</v>
      </c>
      <c r="Q932" s="49">
        <v>2.7503822342219975</v>
      </c>
      <c r="R932" s="49">
        <v>2.7047406959066786</v>
      </c>
      <c r="S932" s="49">
        <v>2.6600884746931284</v>
      </c>
      <c r="T932" s="49">
        <v>2.6189116148321929</v>
      </c>
      <c r="U932" s="49">
        <v>2.5772375107201366</v>
      </c>
      <c r="V932" s="49">
        <v>2.5353551754338763</v>
      </c>
      <c r="W932" s="49">
        <v>2.4989413448511861</v>
      </c>
      <c r="X932" s="49">
        <v>2.4639675614656236</v>
      </c>
      <c r="Y932" s="49">
        <v>2.4296680380437619</v>
      </c>
      <c r="Z932" s="49">
        <v>2.4000440291798215</v>
      </c>
      <c r="AA932" s="49">
        <v>2.3347643717045541</v>
      </c>
      <c r="AB932" s="49">
        <v>2.2974205053060093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2.1584023228719813</v>
      </c>
    </row>
    <row r="933" spans="1:32" hidden="1">
      <c r="A933" s="49" t="s">
        <v>1267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3.6299204057701786</v>
      </c>
      <c r="N933" s="49">
        <v>3.566258424978463</v>
      </c>
      <c r="O933" s="49">
        <v>3.5046256872979655</v>
      </c>
      <c r="P933" s="49">
        <v>3.4451526753777553</v>
      </c>
      <c r="Q933" s="49">
        <v>3.3884267873074174</v>
      </c>
      <c r="R933" s="49">
        <v>3.3326521670791185</v>
      </c>
      <c r="S933" s="49">
        <v>3.2781202904709943</v>
      </c>
      <c r="T933" s="49">
        <v>3.2279650518234977</v>
      </c>
      <c r="U933" s="49">
        <v>3.1771793022691397</v>
      </c>
      <c r="V933" s="49">
        <v>3.1261273003732866</v>
      </c>
      <c r="W933" s="49">
        <v>3.0819475310635092</v>
      </c>
      <c r="X933" s="49">
        <v>3.0395760681671296</v>
      </c>
      <c r="Y933" s="49">
        <v>2.9980474736346499</v>
      </c>
      <c r="Z933" s="49">
        <v>2.9624054003236786</v>
      </c>
      <c r="AA933" s="49">
        <v>2.8818118863967612</v>
      </c>
      <c r="AB933" s="49">
        <v>2.836425411312562</v>
      </c>
      <c r="AC933" s="49">
        <v>2.7924627834600519</v>
      </c>
      <c r="AD933" s="49">
        <v>2.7497902049576908</v>
      </c>
      <c r="AE933" s="49">
        <v>2.7082912778762518</v>
      </c>
      <c r="AF933" s="50">
        <v>2.6678641365271401</v>
      </c>
    </row>
    <row r="934" spans="1:32" hidden="1">
      <c r="A934" s="49" t="s">
        <v>1268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3.9842400632298105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2.5714819744485355</v>
      </c>
      <c r="N934" s="49">
        <v>2.5056669744106106</v>
      </c>
      <c r="O934" s="49">
        <v>2.4429963525442546</v>
      </c>
      <c r="P934" s="49">
        <v>2.383181264085751</v>
      </c>
      <c r="Q934" s="49">
        <v>2.3252115886058586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2.0608040648714567</v>
      </c>
      <c r="W934" s="49">
        <v>2.0102848339414154</v>
      </c>
      <c r="X934" s="49">
        <v>1.9602991921835407</v>
      </c>
      <c r="Y934" s="49">
        <v>1.9119827486458649</v>
      </c>
      <c r="Z934" s="49">
        <v>1.8695213233026258</v>
      </c>
      <c r="AA934" s="49">
        <v>1.801513060018157</v>
      </c>
      <c r="AB934" s="49">
        <v>1.7543843782430453</v>
      </c>
      <c r="AC934" s="49">
        <v>1.7087659444569008</v>
      </c>
      <c r="AD934" s="49">
        <v>1.6644870893180075</v>
      </c>
      <c r="AE934" s="49">
        <v>1.6214047600701362</v>
      </c>
      <c r="AF934" s="50">
        <v>1.5793979788951416</v>
      </c>
    </row>
    <row r="935" spans="1:32" hidden="1">
      <c r="A935" s="49" t="s">
        <v>1269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5.8055946350550425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4.2117875316703985</v>
      </c>
      <c r="J935" s="49">
        <v>3.8309785434535355</v>
      </c>
      <c r="K935" s="49">
        <v>3.4536558101581853</v>
      </c>
      <c r="L935" s="49">
        <v>3.0786865343052119</v>
      </c>
      <c r="M935" s="49">
        <v>2.9956585292059046</v>
      </c>
      <c r="N935" s="49">
        <v>2.9183643187323769</v>
      </c>
      <c r="O935" s="49">
        <v>2.844877264824611</v>
      </c>
      <c r="P935" s="49">
        <v>2.7748500199357773</v>
      </c>
      <c r="Q935" s="49">
        <v>2.7070551711486814</v>
      </c>
      <c r="R935" s="49">
        <v>2.6407476812614408</v>
      </c>
      <c r="S935" s="49">
        <v>2.5774913971728215</v>
      </c>
      <c r="T935" s="49">
        <v>2.5161579295091943</v>
      </c>
      <c r="U935" s="49">
        <v>2.4569394315231206</v>
      </c>
      <c r="V935" s="49">
        <v>2.3989208294651898</v>
      </c>
      <c r="W935" s="49">
        <v>2.3401584232549526</v>
      </c>
      <c r="X935" s="49">
        <v>2.282036067400536</v>
      </c>
      <c r="Y935" s="49">
        <v>2.2259394549240401</v>
      </c>
      <c r="Z935" s="49">
        <v>2.1769740404337576</v>
      </c>
      <c r="AA935" s="49">
        <v>2.0968314197906444</v>
      </c>
      <c r="AB935" s="49">
        <v>2.0421515657834362</v>
      </c>
      <c r="AC935" s="49">
        <v>1.9892996540827874</v>
      </c>
      <c r="AD935" s="49">
        <v>1.9380660952018276</v>
      </c>
      <c r="AE935" s="49">
        <v>1.888275217354225</v>
      </c>
      <c r="AF935" s="50">
        <v>1.8397784618321142</v>
      </c>
    </row>
    <row r="936" spans="1:32" hidden="1">
      <c r="A936" s="49" t="s">
        <v>1270</v>
      </c>
      <c r="B936" s="49">
        <v>2.9337564880358489</v>
      </c>
      <c r="C936" s="49">
        <v>2.8486170947289073</v>
      </c>
      <c r="D936" s="49">
        <v>2.7729577758338522</v>
      </c>
      <c r="E936" s="49">
        <v>2.7047030345981673</v>
      </c>
      <c r="F936" s="49">
        <v>2.6423820265904028</v>
      </c>
      <c r="G936" s="49">
        <v>2.5849166489967956</v>
      </c>
      <c r="H936" s="49">
        <v>2.5314944895847726</v>
      </c>
      <c r="I936" s="49">
        <v>2.4814890164879642</v>
      </c>
      <c r="J936" s="49">
        <v>2.4344074645306346</v>
      </c>
      <c r="K936" s="49">
        <v>2.3898556762367642</v>
      </c>
      <c r="L936" s="49">
        <v>2.3475137087236524</v>
      </c>
      <c r="M936" s="49">
        <v>2.2851401817129631</v>
      </c>
      <c r="N936" s="49">
        <v>2.235441430283081</v>
      </c>
      <c r="O936" s="49">
        <v>2.1874274821512047</v>
      </c>
      <c r="P936" s="49">
        <v>2.141166636130138</v>
      </c>
      <c r="Q936" s="49">
        <v>2.0970270035115703</v>
      </c>
      <c r="R936" s="49">
        <v>2.0538096460802842</v>
      </c>
      <c r="S936" s="49">
        <v>2.0116948881688597</v>
      </c>
      <c r="T936" s="49">
        <v>1.9727133719980638</v>
      </c>
      <c r="U936" s="49">
        <v>1.933581785810137</v>
      </c>
      <c r="V936" s="49">
        <v>1.8945359128243535</v>
      </c>
      <c r="W936" s="49">
        <v>1.8602087705365746</v>
      </c>
      <c r="X936" s="49">
        <v>1.827273741500931</v>
      </c>
      <c r="Y936" s="49">
        <v>1.7950976965177803</v>
      </c>
      <c r="Z936" s="49">
        <v>1.7669047673876641</v>
      </c>
      <c r="AA936" s="49">
        <v>1.7101748256480485</v>
      </c>
      <c r="AB936" s="49">
        <v>1.6762214543970151</v>
      </c>
      <c r="AC936" s="49">
        <v>1.6433878918481091</v>
      </c>
      <c r="AD936" s="49">
        <v>1.6115791203665166</v>
      </c>
      <c r="AE936" s="49">
        <v>1.580712214185116</v>
      </c>
      <c r="AF936" s="50">
        <v>1.5507143611658756</v>
      </c>
    </row>
    <row r="937" spans="1:32" hidden="1">
      <c r="A937" s="49" t="s">
        <v>1271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3.2214883047167686</v>
      </c>
      <c r="J937" s="49">
        <v>3.1607224039581405</v>
      </c>
      <c r="K937" s="49">
        <v>3.1032925772014415</v>
      </c>
      <c r="L937" s="49">
        <v>3.0487767066196021</v>
      </c>
      <c r="M937" s="49">
        <v>2.9679415425304922</v>
      </c>
      <c r="N937" s="49">
        <v>2.9038297898656436</v>
      </c>
      <c r="O937" s="49">
        <v>2.841928611589823</v>
      </c>
      <c r="P937" s="49">
        <v>2.7823284956237595</v>
      </c>
      <c r="Q937" s="49">
        <v>2.725515886155756</v>
      </c>
      <c r="R937" s="49">
        <v>2.6699076598049376</v>
      </c>
      <c r="S937" s="49">
        <v>2.6157422075585712</v>
      </c>
      <c r="T937" s="49">
        <v>2.5657017046887964</v>
      </c>
      <c r="U937" s="49">
        <v>2.5154500683812504</v>
      </c>
      <c r="V937" s="49">
        <v>2.4652988765658197</v>
      </c>
      <c r="W937" s="49">
        <v>2.4213754592604593</v>
      </c>
      <c r="X937" s="49">
        <v>2.3792695548608238</v>
      </c>
      <c r="Y937" s="49">
        <v>2.3381449908888037</v>
      </c>
      <c r="Z937" s="49">
        <v>2.3022590039852613</v>
      </c>
      <c r="AA937" s="49">
        <v>2.2286735437742577</v>
      </c>
      <c r="AB937" s="49">
        <v>2.1851426808987364</v>
      </c>
      <c r="AC937" s="49">
        <v>2.1430703638586195</v>
      </c>
      <c r="AD937" s="49">
        <v>2.1023310732893412</v>
      </c>
      <c r="AE937" s="49">
        <v>2.0628152745849566</v>
      </c>
      <c r="AF937" s="50">
        <v>2.0244268021347849</v>
      </c>
    </row>
    <row r="938" spans="1:32" hidden="1">
      <c r="A938" s="49" t="s">
        <v>1272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3.9545217012246625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3.6389535582511616</v>
      </c>
      <c r="S938" s="49">
        <v>3.5659836142230406</v>
      </c>
      <c r="T938" s="49">
        <v>3.4987073388107994</v>
      </c>
      <c r="U938" s="49">
        <v>3.4311160812951265</v>
      </c>
      <c r="V938" s="49">
        <v>3.3636419501144901</v>
      </c>
      <c r="W938" s="49">
        <v>3.3047861193587895</v>
      </c>
      <c r="X938" s="49">
        <v>3.2484236775407669</v>
      </c>
      <c r="Y938" s="49">
        <v>3.1933960228266001</v>
      </c>
      <c r="Z938" s="49">
        <v>3.1456017427015164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2.8231240305383083</v>
      </c>
      <c r="AF938" s="50">
        <v>2.7717192800098585</v>
      </c>
    </row>
    <row r="939" spans="1:32" hidden="1">
      <c r="A939" s="49" t="s">
        <v>1273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4.0921758690057395</v>
      </c>
      <c r="I939" s="49">
        <v>4.009557437157806</v>
      </c>
      <c r="J939" s="49">
        <v>3.9330912232220383</v>
      </c>
      <c r="K939" s="49">
        <v>3.8618009931457835</v>
      </c>
      <c r="L939" s="49">
        <v>3.794924072811571</v>
      </c>
      <c r="M939" s="49">
        <v>3.6705919218133354</v>
      </c>
      <c r="N939" s="49">
        <v>3.5626352155457583</v>
      </c>
      <c r="O939" s="49">
        <v>3.4653722770579019</v>
      </c>
      <c r="P939" s="49">
        <v>3.3764224381624297</v>
      </c>
      <c r="Q939" s="49">
        <v>3.2943120560709604</v>
      </c>
      <c r="R939" s="49">
        <v>3.2185249952021273</v>
      </c>
      <c r="S939" s="49">
        <v>3.1467381061344315</v>
      </c>
      <c r="T939" s="49">
        <v>3.079105443821391</v>
      </c>
      <c r="U939" s="49">
        <v>3.0158923890579681</v>
      </c>
      <c r="V939" s="49">
        <v>2.9541863268718793</v>
      </c>
      <c r="W939" s="49">
        <v>2.8846345142760383</v>
      </c>
      <c r="X939" s="49">
        <v>2.8182393801190861</v>
      </c>
      <c r="Y939" s="49">
        <v>2.7560946121863643</v>
      </c>
      <c r="Z939" s="49">
        <v>2.7003709264146911</v>
      </c>
      <c r="AA939" s="49">
        <v>2.6195241030715577</v>
      </c>
      <c r="AB939" s="49">
        <v>2.5633670312065191</v>
      </c>
      <c r="AC939" s="49">
        <v>2.5101480246183603</v>
      </c>
      <c r="AD939" s="49">
        <v>2.4594997152004927</v>
      </c>
      <c r="AE939" s="49">
        <v>2.4111207637835199</v>
      </c>
      <c r="AF939" s="50">
        <v>2.3647609711222728</v>
      </c>
    </row>
    <row r="940" spans="1:32" hidden="1">
      <c r="A940" s="49" t="s">
        <v>1274</v>
      </c>
      <c r="B940" s="49">
        <v>6.2714137461644253</v>
      </c>
      <c r="C940" s="49">
        <v>6.0432949546969068</v>
      </c>
      <c r="D940" s="49">
        <v>5.8528408453354235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4.6194701668099745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4.0860793545481675</v>
      </c>
      <c r="T940" s="49">
        <v>4.0001367345087129</v>
      </c>
      <c r="U940" s="49">
        <v>3.9200862856971779</v>
      </c>
      <c r="V940" s="49">
        <v>3.8420193705611125</v>
      </c>
      <c r="W940" s="49">
        <v>3.7533537361263853</v>
      </c>
      <c r="X940" s="49">
        <v>3.6688875040573277</v>
      </c>
      <c r="Y940" s="49">
        <v>3.590090312000735</v>
      </c>
      <c r="Z940" s="49">
        <v>3.5198783267334752</v>
      </c>
      <c r="AA940" s="49">
        <v>3.4158938369879475</v>
      </c>
      <c r="AB940" s="49">
        <v>3.3450272622531223</v>
      </c>
      <c r="AC940" s="49">
        <v>3.2780717046404404</v>
      </c>
      <c r="AD940" s="49">
        <v>3.2145348096879203</v>
      </c>
      <c r="AE940" s="49">
        <v>3.1540127989637696</v>
      </c>
      <c r="AF940" s="50">
        <v>3.0961704941509343</v>
      </c>
    </row>
    <row r="941" spans="1:32" hidden="1">
      <c r="A941" s="49" t="s">
        <v>1275</v>
      </c>
      <c r="B941" s="49">
        <v>3.1022918561695416</v>
      </c>
      <c r="C941" s="49">
        <v>2.9465232516722115</v>
      </c>
      <c r="D941" s="49">
        <v>2.815872870502107</v>
      </c>
      <c r="E941" s="49">
        <v>2.7029980017168436</v>
      </c>
      <c r="F941" s="49">
        <v>2.6032888671276742</v>
      </c>
      <c r="G941" s="49">
        <v>2.5136811207826444</v>
      </c>
      <c r="H941" s="49">
        <v>2.4320449616907345</v>
      </c>
      <c r="I941" s="49">
        <v>2.3568462905142376</v>
      </c>
      <c r="J941" s="49">
        <v>2.286947222428537</v>
      </c>
      <c r="K941" s="49">
        <v>2.2214828179119706</v>
      </c>
      <c r="L941" s="49">
        <v>2.1597817898604319</v>
      </c>
      <c r="M941" s="49">
        <v>2.0862214029385635</v>
      </c>
      <c r="N941" s="49">
        <v>2.018002336893912</v>
      </c>
      <c r="O941" s="49">
        <v>1.9534435399389991</v>
      </c>
      <c r="P941" s="49">
        <v>1.8922075248615324</v>
      </c>
      <c r="Q941" s="49">
        <v>1.8332339005972278</v>
      </c>
      <c r="R941" s="49">
        <v>1.7758786249110736</v>
      </c>
      <c r="S941" s="49">
        <v>1.721404678938129</v>
      </c>
      <c r="T941" s="49">
        <v>1.6688522920626703</v>
      </c>
      <c r="U941" s="49">
        <v>1.6183532117433619</v>
      </c>
      <c r="V941" s="49">
        <v>1.5691394788700959</v>
      </c>
      <c r="W941" s="49">
        <v>1.5196746466354385</v>
      </c>
      <c r="X941" s="49">
        <v>1.4710081241819131</v>
      </c>
      <c r="Y941" s="49">
        <v>1.4242423897389636</v>
      </c>
      <c r="Z941" s="49">
        <v>1.3834392916831222</v>
      </c>
      <c r="AA941" s="49">
        <v>1.3180098439941297</v>
      </c>
      <c r="AB941" s="49">
        <v>1.273185474706076</v>
      </c>
      <c r="AC941" s="49">
        <v>1.2300499693365285</v>
      </c>
      <c r="AD941" s="49">
        <v>1.1884201824224865</v>
      </c>
      <c r="AE941" s="49">
        <v>1.1481421240301102</v>
      </c>
      <c r="AF941" s="50">
        <v>1.1090851365321319</v>
      </c>
    </row>
    <row r="942" spans="1:32" hidden="1">
      <c r="A942" s="49" t="s">
        <v>1276</v>
      </c>
      <c r="B942" s="49">
        <v>3.2464201984851648</v>
      </c>
      <c r="C942" s="49">
        <v>3.0828822794346999</v>
      </c>
      <c r="D942" s="49">
        <v>2.9457665625279246</v>
      </c>
      <c r="E942" s="49">
        <v>2.8273511733214818</v>
      </c>
      <c r="F942" s="49">
        <v>2.7227884684070931</v>
      </c>
      <c r="G942" s="49">
        <v>2.6288560794862814</v>
      </c>
      <c r="H942" s="49">
        <v>2.5433144299199828</v>
      </c>
      <c r="I942" s="49">
        <v>2.4645503760283751</v>
      </c>
      <c r="J942" s="49">
        <v>2.3913674141107064</v>
      </c>
      <c r="K942" s="49">
        <v>2.3228560466456294</v>
      </c>
      <c r="L942" s="49">
        <v>2.2583103977697863</v>
      </c>
      <c r="M942" s="49">
        <v>2.1813113376453552</v>
      </c>
      <c r="N942" s="49">
        <v>2.1099409393503339</v>
      </c>
      <c r="O942" s="49">
        <v>2.0424258184887352</v>
      </c>
      <c r="P942" s="49">
        <v>1.9784099404171873</v>
      </c>
      <c r="Q942" s="49">
        <v>1.9167747417417078</v>
      </c>
      <c r="R942" s="49">
        <v>1.8568408896794091</v>
      </c>
      <c r="S942" s="49">
        <v>1.7999406283146788</v>
      </c>
      <c r="T942" s="49">
        <v>1.7450615837496024</v>
      </c>
      <c r="U942" s="49">
        <v>1.6923427447994579</v>
      </c>
      <c r="V942" s="49">
        <v>1.6409741110511789</v>
      </c>
      <c r="W942" s="49">
        <v>1.5893221807643174</v>
      </c>
      <c r="X942" s="49">
        <v>1.538506362021987</v>
      </c>
      <c r="Y942" s="49">
        <v>1.4896892094075138</v>
      </c>
      <c r="Z942" s="49">
        <v>1.4471533195480228</v>
      </c>
      <c r="AA942" s="49">
        <v>1.3786462336006218</v>
      </c>
      <c r="AB942" s="49">
        <v>1.3318597647499488</v>
      </c>
      <c r="AC942" s="49">
        <v>1.2868479348126833</v>
      </c>
      <c r="AD942" s="49">
        <v>1.243417408786806</v>
      </c>
      <c r="AE942" s="49">
        <v>1.2014056378579976</v>
      </c>
      <c r="AF942" s="50">
        <v>1.1606747104378383</v>
      </c>
    </row>
    <row r="943" spans="1:32" hidden="1">
      <c r="A943" s="49" t="s">
        <v>1277</v>
      </c>
      <c r="B943" s="49">
        <v>3.9415259782244441</v>
      </c>
      <c r="C943" s="49">
        <v>3.74043959669486</v>
      </c>
      <c r="D943" s="49">
        <v>3.5721306096257406</v>
      </c>
      <c r="E943" s="49">
        <v>3.4270205512511014</v>
      </c>
      <c r="F943" s="49">
        <v>3.2990964080958811</v>
      </c>
      <c r="G943" s="49">
        <v>3.1843612424039982</v>
      </c>
      <c r="H943" s="49">
        <v>3.0800371862927913</v>
      </c>
      <c r="I943" s="49">
        <v>2.9841233864281205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2.6401708146818317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2.3199523709808623</v>
      </c>
      <c r="R943" s="49">
        <v>2.247550990826265</v>
      </c>
      <c r="S943" s="49">
        <v>2.1788987693459685</v>
      </c>
      <c r="T943" s="49">
        <v>2.1127372002238864</v>
      </c>
      <c r="U943" s="49">
        <v>2.0492390425784617</v>
      </c>
      <c r="V943" s="49">
        <v>1.9873976005338183</v>
      </c>
      <c r="W943" s="49">
        <v>1.9252222607186609</v>
      </c>
      <c r="X943" s="49">
        <v>1.8640588399224289</v>
      </c>
      <c r="Y943" s="49">
        <v>1.8053514069557617</v>
      </c>
      <c r="Z943" s="49">
        <v>1.7544176469646557</v>
      </c>
      <c r="AA943" s="49">
        <v>1.6712075678885963</v>
      </c>
      <c r="AB943" s="49">
        <v>1.6149452603978414</v>
      </c>
      <c r="AC943" s="49">
        <v>1.5608594508777802</v>
      </c>
      <c r="AD943" s="49">
        <v>1.5087094749157621</v>
      </c>
      <c r="AE943" s="49">
        <v>1.4582930201368725</v>
      </c>
      <c r="AF943" s="50">
        <v>1.4094384654865437</v>
      </c>
    </row>
    <row r="944" spans="1:32" hidden="1">
      <c r="A944" s="49" t="s">
        <v>1278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3.5866331597181436</v>
      </c>
      <c r="F944" s="49">
        <v>3.4038062299354768</v>
      </c>
      <c r="G944" s="49">
        <v>3.2239974633822142</v>
      </c>
      <c r="H944" s="49">
        <v>3.0462752123571493</v>
      </c>
      <c r="I944" s="49">
        <v>2.8698943303146285</v>
      </c>
      <c r="J944" s="49">
        <v>2.6942425633186518</v>
      </c>
      <c r="K944" s="49">
        <v>2.5188042205039229</v>
      </c>
      <c r="L944" s="49">
        <v>2.3431348169125679</v>
      </c>
      <c r="M944" s="49">
        <v>2.2916138822944263</v>
      </c>
      <c r="N944" s="49">
        <v>2.250769386815036</v>
      </c>
      <c r="O944" s="49">
        <v>2.2111117836143008</v>
      </c>
      <c r="P944" s="49">
        <v>2.1727162809053255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2.0312357311783065</v>
      </c>
      <c r="U944" s="49">
        <v>1.9979282421380451</v>
      </c>
      <c r="V944" s="49">
        <v>1.9644804180595892</v>
      </c>
      <c r="W944" s="49">
        <v>1.9350191755401778</v>
      </c>
      <c r="X944" s="49">
        <v>1.9066191208085537</v>
      </c>
      <c r="Y944" s="49">
        <v>1.8787226222617344</v>
      </c>
      <c r="Z944" s="49">
        <v>1.8542439968369409</v>
      </c>
      <c r="AA944" s="49">
        <v>1.803807606537587</v>
      </c>
      <c r="AB944" s="49">
        <v>1.7737302657115277</v>
      </c>
      <c r="AC944" s="49">
        <v>1.7444920365891043</v>
      </c>
      <c r="AD944" s="49">
        <v>1.716015734850417</v>
      </c>
      <c r="AE944" s="49">
        <v>1.6882342196864006</v>
      </c>
      <c r="AF944" s="50">
        <v>1.6610887387476838</v>
      </c>
    </row>
    <row r="945" spans="1:32" hidden="1">
      <c r="A945" s="49" t="s">
        <v>1279</v>
      </c>
      <c r="B945" s="49">
        <v>5.2338376916463378</v>
      </c>
      <c r="C945" s="49">
        <v>4.9872997258983549</v>
      </c>
      <c r="D945" s="49">
        <v>4.7513096782351365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3.6500646257549585</v>
      </c>
      <c r="J945" s="49">
        <v>3.4362189400739691</v>
      </c>
      <c r="K945" s="49">
        <v>3.2225042491851252</v>
      </c>
      <c r="L945" s="49">
        <v>3.0083137028888345</v>
      </c>
      <c r="M945" s="49">
        <v>2.9420440223793873</v>
      </c>
      <c r="N945" s="49">
        <v>2.8898830871769063</v>
      </c>
      <c r="O945" s="49">
        <v>2.8392841990374347</v>
      </c>
      <c r="P945" s="49">
        <v>2.7903467808189988</v>
      </c>
      <c r="Q945" s="49">
        <v>2.7435192516745324</v>
      </c>
      <c r="R945" s="49">
        <v>2.6974295873603262</v>
      </c>
      <c r="S945" s="49">
        <v>2.6523002704076424</v>
      </c>
      <c r="T945" s="49">
        <v>2.6105246305633831</v>
      </c>
      <c r="U945" s="49">
        <v>2.5682781562899519</v>
      </c>
      <c r="V945" s="49">
        <v>2.5258390447784596</v>
      </c>
      <c r="W945" s="49">
        <v>2.488665312791543</v>
      </c>
      <c r="X945" s="49">
        <v>2.452887152794804</v>
      </c>
      <c r="Y945" s="49">
        <v>2.4177673606272023</v>
      </c>
      <c r="Z945" s="49">
        <v>2.38715847248847</v>
      </c>
      <c r="AA945" s="49">
        <v>2.322228087451776</v>
      </c>
      <c r="AB945" s="49">
        <v>2.2842039206361138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2.1421712107496025</v>
      </c>
    </row>
    <row r="946" spans="1:32" hidden="1">
      <c r="A946" s="49" t="s">
        <v>1280</v>
      </c>
      <c r="B946" s="49">
        <v>6.8757818880865988</v>
      </c>
      <c r="C946" s="49">
        <v>6.5600638507349185</v>
      </c>
      <c r="D946" s="49">
        <v>6.2588115244800875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5.1320836836069335</v>
      </c>
      <c r="I946" s="49">
        <v>4.8597435069892505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3.9556825342593482</v>
      </c>
      <c r="N946" s="49">
        <v>3.8859201765021165</v>
      </c>
      <c r="O946" s="49">
        <v>3.8183069439049113</v>
      </c>
      <c r="P946" s="49">
        <v>3.7529800378123821</v>
      </c>
      <c r="Q946" s="49">
        <v>3.6905590664982344</v>
      </c>
      <c r="R946" s="49">
        <v>3.6291471202592365</v>
      </c>
      <c r="S946" s="49">
        <v>3.5690516341035954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3.3046966124888817</v>
      </c>
      <c r="Y946" s="49">
        <v>3.2583899780181809</v>
      </c>
      <c r="Z946" s="49">
        <v>3.2183105016577285</v>
      </c>
      <c r="AA946" s="49">
        <v>3.1307872081431989</v>
      </c>
      <c r="AB946" s="49">
        <v>3.0804436026747557</v>
      </c>
      <c r="AC946" s="49">
        <v>3.0316157322821162</v>
      </c>
      <c r="AD946" s="49">
        <v>2.9841626221265001</v>
      </c>
      <c r="AE946" s="49">
        <v>2.9379616422953818</v>
      </c>
      <c r="AF946" s="50">
        <v>2.8929054845097846</v>
      </c>
    </row>
    <row r="947" spans="1:32" hidden="1">
      <c r="A947" s="49" t="s">
        <v>1281</v>
      </c>
      <c r="B947" s="49">
        <v>6.0316630728312308</v>
      </c>
      <c r="C947" s="49">
        <v>5.7340086178934886</v>
      </c>
      <c r="D947" s="49">
        <v>5.4613223363603165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3.8344184524488325</v>
      </c>
      <c r="L947" s="49">
        <v>3.6165506769964879</v>
      </c>
      <c r="M947" s="49">
        <v>3.515489202630989</v>
      </c>
      <c r="N947" s="49">
        <v>3.4278439458518504</v>
      </c>
      <c r="O947" s="49">
        <v>3.3488397096633964</v>
      </c>
      <c r="P947" s="49">
        <v>3.2765033035089988</v>
      </c>
      <c r="Q947" s="49">
        <v>3.2096243428736417</v>
      </c>
      <c r="R947" s="49">
        <v>3.1478126006273786</v>
      </c>
      <c r="S947" s="49">
        <v>3.0890858783357853</v>
      </c>
      <c r="T947" s="49">
        <v>3.0336160372892866</v>
      </c>
      <c r="U947" s="49">
        <v>2.9816747691567231</v>
      </c>
      <c r="V947" s="49">
        <v>2.9307207730681455</v>
      </c>
      <c r="W947" s="49">
        <v>2.8724035129482122</v>
      </c>
      <c r="X947" s="49">
        <v>2.8165263489825287</v>
      </c>
      <c r="Y947" s="49">
        <v>2.7640943712220269</v>
      </c>
      <c r="Z947" s="49">
        <v>2.717089714260573</v>
      </c>
      <c r="AA947" s="49">
        <v>2.6471985886908853</v>
      </c>
      <c r="AB947" s="49">
        <v>2.599150582533881</v>
      </c>
      <c r="AC947" s="49">
        <v>2.5534673857110972</v>
      </c>
      <c r="AD947" s="49">
        <v>2.5098404890801667</v>
      </c>
      <c r="AE947" s="49">
        <v>2.4680174625229787</v>
      </c>
      <c r="AF947" s="50">
        <v>2.4277892609551408</v>
      </c>
    </row>
    <row r="948" spans="1:32" hidden="1">
      <c r="A948" s="49" t="s">
        <v>1282</v>
      </c>
      <c r="B948" s="49">
        <v>7.2978753172537605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6.0585473501232165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5.0462833092305575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3.9034043873580204</v>
      </c>
      <c r="T948" s="49">
        <v>3.834514718399419</v>
      </c>
      <c r="U948" s="49">
        <v>3.7703198565404046</v>
      </c>
      <c r="V948" s="49">
        <v>3.7074261481667685</v>
      </c>
      <c r="W948" s="49">
        <v>3.6346579613241174</v>
      </c>
      <c r="X948" s="49">
        <v>3.5651359173318</v>
      </c>
      <c r="Y948" s="49">
        <v>3.500203897053785</v>
      </c>
      <c r="Z948" s="49">
        <v>3.4425118568466635</v>
      </c>
      <c r="AA948" s="49">
        <v>3.3542263955776335</v>
      </c>
      <c r="AB948" s="49">
        <v>3.2951163094442171</v>
      </c>
      <c r="AC948" s="49">
        <v>3.2391565799596154</v>
      </c>
      <c r="AD948" s="49">
        <v>3.1859358795734405</v>
      </c>
      <c r="AE948" s="49">
        <v>3.1351176773457206</v>
      </c>
      <c r="AF948" s="50">
        <v>3.086423306527418</v>
      </c>
    </row>
    <row r="949" spans="1:32" hidden="1">
      <c r="A949" s="49" t="s">
        <v>1283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4.5396344050006565</v>
      </c>
      <c r="G949" s="49">
        <v>4.1945173632563266</v>
      </c>
      <c r="H949" s="49">
        <v>3.8568866775251136</v>
      </c>
      <c r="I949" s="49">
        <v>3.5248853578903452</v>
      </c>
      <c r="J949" s="49">
        <v>3.1971144246012928</v>
      </c>
      <c r="K949" s="49">
        <v>2.8724904844037975</v>
      </c>
      <c r="L949" s="49">
        <v>2.5501539465782712</v>
      </c>
      <c r="M949" s="49">
        <v>2.4823065830256485</v>
      </c>
      <c r="N949" s="49">
        <v>2.418951543670953</v>
      </c>
      <c r="O949" s="49">
        <v>2.3585829271512755</v>
      </c>
      <c r="P949" s="49">
        <v>2.3009287457362326</v>
      </c>
      <c r="Q949" s="49">
        <v>2.2450298074137707</v>
      </c>
      <c r="R949" s="49">
        <v>2.1903038972986555</v>
      </c>
      <c r="S949" s="49">
        <v>2.1379718552630322</v>
      </c>
      <c r="T949" s="49">
        <v>2.0871521059794578</v>
      </c>
      <c r="U949" s="49">
        <v>2.0379943246272436</v>
      </c>
      <c r="V949" s="49">
        <v>1.989783760998125</v>
      </c>
      <c r="W949" s="49">
        <v>1.9410002483559512</v>
      </c>
      <c r="X949" s="49">
        <v>1.8927271113375754</v>
      </c>
      <c r="Y949" s="49">
        <v>1.8460462488521754</v>
      </c>
      <c r="Z949" s="49">
        <v>1.8049441620227458</v>
      </c>
      <c r="AA949" s="49">
        <v>1.7395087076989668</v>
      </c>
      <c r="AB949" s="49">
        <v>1.6939654033642664</v>
      </c>
      <c r="AC949" s="49">
        <v>1.6498600940312724</v>
      </c>
      <c r="AD949" s="49">
        <v>1.6070292108382063</v>
      </c>
      <c r="AE949" s="49">
        <v>1.5653356477348073</v>
      </c>
      <c r="AF949" s="50">
        <v>1.524663452411176</v>
      </c>
    </row>
    <row r="950" spans="1:32" hidden="1">
      <c r="A950" s="49" t="s">
        <v>1284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5.0872723971393885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2.6594631867207594</v>
      </c>
      <c r="M950" s="49">
        <v>2.5885739720254071</v>
      </c>
      <c r="N950" s="49">
        <v>2.5224123686353961</v>
      </c>
      <c r="O950" s="49">
        <v>2.4593928516149344</v>
      </c>
      <c r="P950" s="49">
        <v>2.3992276218797883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2.1250129994333964</v>
      </c>
      <c r="V950" s="49">
        <v>2.0747599286144891</v>
      </c>
      <c r="W950" s="49">
        <v>2.0238958242724934</v>
      </c>
      <c r="X950" s="49">
        <v>1.9735663070980904</v>
      </c>
      <c r="Y950" s="49">
        <v>1.9249068586755356</v>
      </c>
      <c r="Z950" s="49">
        <v>1.8821019381886306</v>
      </c>
      <c r="AA950" s="49">
        <v>1.813756239708278</v>
      </c>
      <c r="AB950" s="49">
        <v>1.7662875443518307</v>
      </c>
      <c r="AC950" s="49">
        <v>1.7203281152287071</v>
      </c>
      <c r="AD950" s="49">
        <v>1.6757066640734886</v>
      </c>
      <c r="AE950" s="49">
        <v>1.6322796167003717</v>
      </c>
      <c r="AF950" s="50">
        <v>1.5899255524885589</v>
      </c>
    </row>
    <row r="951" spans="1:32" hidden="1">
      <c r="A951" s="49" t="s">
        <v>1285</v>
      </c>
      <c r="B951" s="49">
        <v>7.4293034749493039</v>
      </c>
      <c r="C951" s="49">
        <v>6.9248662927035625</v>
      </c>
      <c r="D951" s="49">
        <v>6.4569196018955557</v>
      </c>
      <c r="E951" s="49">
        <v>6.0135459717889335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3.9686538428172007</v>
      </c>
      <c r="K951" s="49">
        <v>3.5734144652508553</v>
      </c>
      <c r="L951" s="49">
        <v>3.1787512924778003</v>
      </c>
      <c r="M951" s="49">
        <v>3.0934607755628036</v>
      </c>
      <c r="N951" s="49">
        <v>3.0139723978218993</v>
      </c>
      <c r="O951" s="49">
        <v>2.9383381212675967</v>
      </c>
      <c r="P951" s="49">
        <v>2.8662058086014905</v>
      </c>
      <c r="Q951" s="49">
        <v>2.7963348137985675</v>
      </c>
      <c r="R951" s="49">
        <v>2.7279721306078244</v>
      </c>
      <c r="S951" s="49">
        <v>2.6626960773562542</v>
      </c>
      <c r="T951" s="49">
        <v>2.5993665770784604</v>
      </c>
      <c r="U951" s="49">
        <v>2.5381769531261016</v>
      </c>
      <c r="V951" s="49">
        <v>2.4782030159273134</v>
      </c>
      <c r="W951" s="49">
        <v>2.417476363153285</v>
      </c>
      <c r="X951" s="49">
        <v>2.3574010146893603</v>
      </c>
      <c r="Y951" s="49">
        <v>2.2993756330081454</v>
      </c>
      <c r="Z951" s="49">
        <v>2.2485537800759667</v>
      </c>
      <c r="AA951" s="49">
        <v>2.1662668219179242</v>
      </c>
      <c r="AB951" s="49">
        <v>2.1096869833975669</v>
      </c>
      <c r="AC951" s="49">
        <v>2.0549578458967006</v>
      </c>
      <c r="AD951" s="49">
        <v>2.001867999684086</v>
      </c>
      <c r="AE951" s="49">
        <v>1.9502402442468412</v>
      </c>
      <c r="AF951" s="50">
        <v>1.8999247250419908</v>
      </c>
    </row>
    <row r="952" spans="1:32" hidden="1">
      <c r="A952" s="49" t="s">
        <v>1286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5.3236860563499775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3.9171900615164903</v>
      </c>
      <c r="W952" s="49">
        <v>3.8480454728855236</v>
      </c>
      <c r="X952" s="49">
        <v>3.7817546588283517</v>
      </c>
      <c r="Y952" s="49">
        <v>3.7169793366713249</v>
      </c>
      <c r="Z952" s="49">
        <v>3.6605223773676379</v>
      </c>
      <c r="AA952" s="49">
        <v>3.5437722745547666</v>
      </c>
      <c r="AB952" s="49">
        <v>3.4750025339098984</v>
      </c>
      <c r="AC952" s="49">
        <v>3.408510935361468</v>
      </c>
      <c r="AD952" s="49">
        <v>3.3440955977715054</v>
      </c>
      <c r="AE952" s="49">
        <v>3.281580285439909</v>
      </c>
      <c r="AF952" s="50">
        <v>3.2208102086463901</v>
      </c>
    </row>
    <row r="953" spans="1:32" hidden="1">
      <c r="A953" s="49" t="s">
        <v>1287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3.5453659061296037</v>
      </c>
      <c r="P953" s="49">
        <v>3.4345046881292336</v>
      </c>
      <c r="Q953" s="49">
        <v>3.3281401216353173</v>
      </c>
      <c r="R953" s="49">
        <v>3.2249507440605862</v>
      </c>
      <c r="S953" s="49">
        <v>3.1275318848095957</v>
      </c>
      <c r="T953" s="49">
        <v>3.0339135268908777</v>
      </c>
      <c r="U953" s="49">
        <v>2.9443675111073002</v>
      </c>
      <c r="V953" s="49">
        <v>2.8573183681175394</v>
      </c>
      <c r="W953" s="49">
        <v>2.76961505461396</v>
      </c>
      <c r="X953" s="49">
        <v>2.6834138955132585</v>
      </c>
      <c r="Y953" s="49">
        <v>2.6009795708120595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2.2552984061856893</v>
      </c>
      <c r="AD953" s="49">
        <v>2.1827559034536477</v>
      </c>
      <c r="AE953" s="49">
        <v>2.1128611039644802</v>
      </c>
      <c r="AF953" s="50">
        <v>2.0453470049545537</v>
      </c>
    </row>
    <row r="954" spans="1:32" hidden="1">
      <c r="A954" s="49" t="s">
        <v>1288</v>
      </c>
      <c r="B954" s="49">
        <v>7.9732951418015166</v>
      </c>
      <c r="C954" s="49">
        <v>7.6139852784689275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3.9168541535744463</v>
      </c>
      <c r="X954" s="49">
        <v>3.8617667345684148</v>
      </c>
      <c r="Y954" s="49">
        <v>3.8077044161716769</v>
      </c>
      <c r="Z954" s="49">
        <v>3.7608924957268366</v>
      </c>
      <c r="AA954" s="49">
        <v>3.6585834847649537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3.4329493805658187</v>
      </c>
      <c r="AF954" s="50">
        <v>3.3801405193857694</v>
      </c>
    </row>
    <row r="955" spans="1:32" hidden="1">
      <c r="A955" s="49" t="s">
        <v>1289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3.9383011359538456</v>
      </c>
      <c r="Q955" s="49">
        <v>3.841030159909387</v>
      </c>
      <c r="R955" s="49">
        <v>3.7460757075819004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3.3196591186502005</v>
      </c>
      <c r="X955" s="49">
        <v>3.2374203086410605</v>
      </c>
      <c r="Y955" s="49">
        <v>3.1583468115753055</v>
      </c>
      <c r="Z955" s="49">
        <v>3.0905047989637273</v>
      </c>
      <c r="AA955" s="49">
        <v>2.973377411834139</v>
      </c>
      <c r="AB955" s="49">
        <v>2.8964392583365397</v>
      </c>
      <c r="AC955" s="49">
        <v>2.8223575117344124</v>
      </c>
      <c r="AD955" s="49">
        <v>2.7508022435000417</v>
      </c>
      <c r="AE955" s="49">
        <v>2.6814969486764944</v>
      </c>
      <c r="AF955" s="50">
        <v>2.6142078266746225</v>
      </c>
    </row>
    <row r="956" spans="1:32" hidden="1">
      <c r="A956" s="49" t="s">
        <v>1290</v>
      </c>
      <c r="B956" s="49">
        <v>2.7341182799107493</v>
      </c>
      <c r="C956" s="49">
        <v>2.6551284802110673</v>
      </c>
      <c r="D956" s="49">
        <v>2.5848125201343417</v>
      </c>
      <c r="E956" s="49">
        <v>2.5212714459434924</v>
      </c>
      <c r="F956" s="49">
        <v>2.4631594894637159</v>
      </c>
      <c r="G956" s="49">
        <v>2.4094902008433792</v>
      </c>
      <c r="H956" s="49">
        <v>2.3595202139772073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2.1868199888942743</v>
      </c>
      <c r="M956" s="49">
        <v>2.1286085148944265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1.9111389493643753</v>
      </c>
      <c r="S956" s="49">
        <v>1.8714338875526666</v>
      </c>
      <c r="T956" s="49">
        <v>1.83458508819486</v>
      </c>
      <c r="U956" s="49">
        <v>1.7975975725029936</v>
      </c>
      <c r="V956" s="49">
        <v>1.7606864737862549</v>
      </c>
      <c r="W956" s="49">
        <v>1.7282050762393242</v>
      </c>
      <c r="X956" s="49">
        <v>1.696961702560623</v>
      </c>
      <c r="Y956" s="49">
        <v>1.6663783827184233</v>
      </c>
      <c r="Z956" s="49">
        <v>1.6393863319536994</v>
      </c>
      <c r="AA956" s="49">
        <v>1.5864194889370746</v>
      </c>
      <c r="AB956" s="49">
        <v>1.5541378163208888</v>
      </c>
      <c r="AC956" s="49">
        <v>1.522843659883498</v>
      </c>
      <c r="AD956" s="49">
        <v>1.4924491664190609</v>
      </c>
      <c r="AE956" s="49">
        <v>1.4628775913522676</v>
      </c>
      <c r="AF956" s="50">
        <v>1.4340614797980276</v>
      </c>
    </row>
    <row r="957" spans="1:32" hidden="1">
      <c r="A957" s="49" t="s">
        <v>1291</v>
      </c>
      <c r="B957" s="49">
        <v>3.450732412650384</v>
      </c>
      <c r="C957" s="49">
        <v>3.3507667786801587</v>
      </c>
      <c r="D957" s="49">
        <v>3.2618755042579965</v>
      </c>
      <c r="E957" s="49">
        <v>3.1816327746919351</v>
      </c>
      <c r="F957" s="49">
        <v>3.1083194380291248</v>
      </c>
      <c r="G957" s="49">
        <v>3.0406753530661774</v>
      </c>
      <c r="H957" s="49">
        <v>2.9777509071285606</v>
      </c>
      <c r="I957" s="49">
        <v>2.9188137417674134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2.5721625460843276</v>
      </c>
      <c r="P957" s="49">
        <v>2.5175593276854524</v>
      </c>
      <c r="Q957" s="49">
        <v>2.4654082000093531</v>
      </c>
      <c r="R957" s="49">
        <v>2.4143114062848174</v>
      </c>
      <c r="S957" s="49">
        <v>2.3644779581509381</v>
      </c>
      <c r="T957" s="49">
        <v>2.3182680771844346</v>
      </c>
      <c r="U957" s="49">
        <v>2.2718613897194939</v>
      </c>
      <c r="V957" s="49">
        <v>2.2255325547891189</v>
      </c>
      <c r="W957" s="49">
        <v>2.1848453461740927</v>
      </c>
      <c r="X957" s="49">
        <v>2.1457301533842146</v>
      </c>
      <c r="Y957" s="49">
        <v>2.1074501805476822</v>
      </c>
      <c r="Z957" s="49">
        <v>2.0737425035555761</v>
      </c>
      <c r="AA957" s="49">
        <v>2.0069131554080686</v>
      </c>
      <c r="AB957" s="49">
        <v>1.9664493115035953</v>
      </c>
      <c r="AC957" s="49">
        <v>1.9272383505772135</v>
      </c>
      <c r="AD957" s="49">
        <v>1.8891683091091016</v>
      </c>
      <c r="AE957" s="49">
        <v>1.8521413812585392</v>
      </c>
      <c r="AF957" s="50">
        <v>1.8160716001587045</v>
      </c>
    </row>
    <row r="958" spans="1:32" hidden="1">
      <c r="A958" s="49" t="s">
        <v>1292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3.9240749252506815</v>
      </c>
      <c r="H958" s="49">
        <v>3.8429904997846922</v>
      </c>
      <c r="I958" s="49">
        <v>3.7670933648078972</v>
      </c>
      <c r="J958" s="49">
        <v>3.6956343264821365</v>
      </c>
      <c r="K958" s="49">
        <v>3.6280141084646034</v>
      </c>
      <c r="L958" s="49">
        <v>3.5637462674432916</v>
      </c>
      <c r="M958" s="49">
        <v>3.4691424916616156</v>
      </c>
      <c r="N958" s="49">
        <v>3.3937590692717103</v>
      </c>
      <c r="O958" s="49">
        <v>3.3209048160814518</v>
      </c>
      <c r="P958" s="49">
        <v>3.2506813112197297</v>
      </c>
      <c r="Q958" s="49">
        <v>3.183644354613401</v>
      </c>
      <c r="R958" s="49">
        <v>3.1179744985025479</v>
      </c>
      <c r="S958" s="49">
        <v>3.0539440355854675</v>
      </c>
      <c r="T958" s="49">
        <v>2.994626120957574</v>
      </c>
      <c r="U958" s="49">
        <v>2.9350470062904663</v>
      </c>
      <c r="V958" s="49">
        <v>2.8755643550700882</v>
      </c>
      <c r="W958" s="49">
        <v>2.8235081151531074</v>
      </c>
      <c r="X958" s="49">
        <v>2.7734567978200597</v>
      </c>
      <c r="Y958" s="49">
        <v>2.7244499519986682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2.3497632378408237</v>
      </c>
    </row>
    <row r="959" spans="1:32" hidden="1">
      <c r="A959" s="49" t="s">
        <v>1293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3.9136839748577152</v>
      </c>
      <c r="G959" s="49">
        <v>3.7755325845197718</v>
      </c>
      <c r="H959" s="49">
        <v>3.6502834720167705</v>
      </c>
      <c r="I959" s="49">
        <v>3.5354574322368313</v>
      </c>
      <c r="J959" s="49">
        <v>3.4292155631032362</v>
      </c>
      <c r="K959" s="49">
        <v>3.3301600119743284</v>
      </c>
      <c r="L959" s="49">
        <v>3.2372058170563118</v>
      </c>
      <c r="M959" s="49">
        <v>3.1257921624424982</v>
      </c>
      <c r="N959" s="49">
        <v>3.0230047643007563</v>
      </c>
      <c r="O959" s="49">
        <v>2.9261015291138985</v>
      </c>
      <c r="P959" s="49">
        <v>2.8345320983390465</v>
      </c>
      <c r="Q959" s="49">
        <v>2.7465676546263538</v>
      </c>
      <c r="R959" s="49">
        <v>2.6611587433484742</v>
      </c>
      <c r="S959" s="49">
        <v>2.5803649080567057</v>
      </c>
      <c r="T959" s="49">
        <v>2.5026219203861615</v>
      </c>
      <c r="U959" s="49">
        <v>2.4281450561967199</v>
      </c>
      <c r="V959" s="49">
        <v>2.3556832811723174</v>
      </c>
      <c r="W959" s="49">
        <v>2.282775892100005</v>
      </c>
      <c r="X959" s="49">
        <v>2.2110795573962396</v>
      </c>
      <c r="Y959" s="49">
        <v>2.1423893118675514</v>
      </c>
      <c r="Z959" s="49">
        <v>2.0833128654156208</v>
      </c>
      <c r="AA959" s="49">
        <v>1.9840856995016012</v>
      </c>
      <c r="AB959" s="49">
        <v>1.9182996301882551</v>
      </c>
      <c r="AC959" s="49">
        <v>1.8551727050469753</v>
      </c>
      <c r="AD959" s="49">
        <v>1.7944057325994138</v>
      </c>
      <c r="AE959" s="49">
        <v>1.7357472533079645</v>
      </c>
      <c r="AF959" s="50">
        <v>1.6789840033654206</v>
      </c>
    </row>
    <row r="960" spans="1:32" hidden="1">
      <c r="A960" s="49" t="s">
        <v>1294</v>
      </c>
      <c r="B960" s="49">
        <v>3.9620190080150981</v>
      </c>
      <c r="C960" s="49">
        <v>3.7696174432642402</v>
      </c>
      <c r="D960" s="49">
        <v>3.5845618986814483</v>
      </c>
      <c r="E960" s="49">
        <v>3.4047978097121447</v>
      </c>
      <c r="F960" s="49">
        <v>3.2288397465445482</v>
      </c>
      <c r="G960" s="49">
        <v>3.0555710601412196</v>
      </c>
      <c r="H960" s="49">
        <v>2.8841234981728672</v>
      </c>
      <c r="I960" s="49">
        <v>2.713801376775427</v>
      </c>
      <c r="J960" s="49">
        <v>2.5440318921111524</v>
      </c>
      <c r="K960" s="49">
        <v>2.3743314401583815</v>
      </c>
      <c r="L960" s="49">
        <v>2.2042821014466054</v>
      </c>
      <c r="M960" s="49">
        <v>2.1558830415980008</v>
      </c>
      <c r="N960" s="49">
        <v>2.117349046374275</v>
      </c>
      <c r="O960" s="49">
        <v>2.0799121356839043</v>
      </c>
      <c r="P960" s="49">
        <v>2.043641381324683</v>
      </c>
      <c r="Q960" s="49">
        <v>2.0088495587601236</v>
      </c>
      <c r="R960" s="49">
        <v>1.9745780485036413</v>
      </c>
      <c r="S960" s="49">
        <v>1.9409820152007211</v>
      </c>
      <c r="T960" s="49">
        <v>1.9097321362933326</v>
      </c>
      <c r="U960" s="49">
        <v>1.8781577996455177</v>
      </c>
      <c r="V960" s="49">
        <v>1.8464532953600303</v>
      </c>
      <c r="W960" s="49">
        <v>1.8184473640076948</v>
      </c>
      <c r="X960" s="49">
        <v>1.7914141450637435</v>
      </c>
      <c r="Y960" s="49">
        <v>1.7648387534792138</v>
      </c>
      <c r="Z960" s="49">
        <v>1.7414075564678502</v>
      </c>
      <c r="AA960" s="49">
        <v>1.6940433562241797</v>
      </c>
      <c r="AB960" s="49">
        <v>1.6654423443428366</v>
      </c>
      <c r="AC960" s="49">
        <v>1.6376085774168119</v>
      </c>
      <c r="AD960" s="49">
        <v>1.6104704053608789</v>
      </c>
      <c r="AE960" s="49">
        <v>1.5839654863449817</v>
      </c>
      <c r="AF960" s="50">
        <v>1.5580392530848675</v>
      </c>
    </row>
    <row r="961" spans="1:32" hidden="1">
      <c r="A961" s="49" t="s">
        <v>1295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3.7699574943244354</v>
      </c>
      <c r="H961" s="49">
        <v>3.5671238178149864</v>
      </c>
      <c r="I961" s="49">
        <v>3.3650826121438397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2.6954763726204005</v>
      </c>
      <c r="N961" s="49">
        <v>2.6475214220700996</v>
      </c>
      <c r="O961" s="49">
        <v>2.6009708766787343</v>
      </c>
      <c r="P961" s="49">
        <v>2.5559136195990981</v>
      </c>
      <c r="Q961" s="49">
        <v>2.5127516770289269</v>
      </c>
      <c r="R961" s="49">
        <v>2.4702534716776725</v>
      </c>
      <c r="S961" s="49">
        <v>2.428618457658287</v>
      </c>
      <c r="T961" s="49">
        <v>2.3899935485471784</v>
      </c>
      <c r="U961" s="49">
        <v>2.3509471813358775</v>
      </c>
      <c r="V961" s="49">
        <v>2.3117290128636312</v>
      </c>
      <c r="W961" s="49">
        <v>2.2772830136202127</v>
      </c>
      <c r="X961" s="49">
        <v>2.2440733424553967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2.0881932745224714</v>
      </c>
      <c r="AC961" s="49">
        <v>2.0538905678976493</v>
      </c>
      <c r="AD961" s="49">
        <v>2.0204671479982892</v>
      </c>
      <c r="AE961" s="49">
        <v>1.9878425464245058</v>
      </c>
      <c r="AF961" s="50">
        <v>1.9559463095610279</v>
      </c>
    </row>
    <row r="962" spans="1:32" hidden="1">
      <c r="A962" s="49" t="s">
        <v>1296</v>
      </c>
      <c r="B962" s="49">
        <v>6.0805393407078174</v>
      </c>
      <c r="C962" s="49">
        <v>5.8028345343526855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3.4549144071962195</v>
      </c>
      <c r="N962" s="49">
        <v>3.393686621449528</v>
      </c>
      <c r="O962" s="49">
        <v>3.3342871171250836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3.1147028540910804</v>
      </c>
      <c r="T962" s="49">
        <v>3.0656148684747357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2.8391513536275155</v>
      </c>
      <c r="Z962" s="49">
        <v>2.8031075358756654</v>
      </c>
      <c r="AA962" s="49">
        <v>2.7268879559271419</v>
      </c>
      <c r="AB962" s="49">
        <v>2.682113826005101</v>
      </c>
      <c r="AC962" s="49">
        <v>2.6385933284201744</v>
      </c>
      <c r="AD962" s="49">
        <v>2.5962050391475557</v>
      </c>
      <c r="AE962" s="49">
        <v>2.5548432419723901</v>
      </c>
      <c r="AF962" s="50">
        <v>2.5144153393790392</v>
      </c>
    </row>
    <row r="963" spans="1:32" hidden="1">
      <c r="A963" s="49" t="s">
        <v>1297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3.6748786030157907</v>
      </c>
      <c r="M963" s="49">
        <v>3.5741489144716745</v>
      </c>
      <c r="N963" s="49">
        <v>3.4807214372344024</v>
      </c>
      <c r="O963" s="49">
        <v>3.3921359874998123</v>
      </c>
      <c r="P963" s="49">
        <v>3.3079476634219844</v>
      </c>
      <c r="Q963" s="49">
        <v>3.226589830540699</v>
      </c>
      <c r="R963" s="49">
        <v>3.1471117040703733</v>
      </c>
      <c r="S963" s="49">
        <v>3.0715058412364229</v>
      </c>
      <c r="T963" s="49">
        <v>2.9983327636788379</v>
      </c>
      <c r="U963" s="49">
        <v>2.9278364424591916</v>
      </c>
      <c r="V963" s="49">
        <v>2.8588501299097868</v>
      </c>
      <c r="W963" s="49">
        <v>2.7888956552335631</v>
      </c>
      <c r="X963" s="49">
        <v>2.7197387416573173</v>
      </c>
      <c r="Y963" s="49">
        <v>2.6531450974489594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2.3104974409379135</v>
      </c>
      <c r="AE963" s="49">
        <v>2.2518354954012216</v>
      </c>
      <c r="AF963" s="50">
        <v>2.1948063790110623</v>
      </c>
    </row>
    <row r="964" spans="1:32" hidden="1">
      <c r="A964" s="49" t="s">
        <v>1298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3.9957071146722636</v>
      </c>
      <c r="F964" s="49">
        <v>3.8474631041120499</v>
      </c>
      <c r="G964" s="49">
        <v>3.7142988366094727</v>
      </c>
      <c r="H964" s="49">
        <v>3.5930508618632526</v>
      </c>
      <c r="I964" s="49">
        <v>3.4814406297814537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3.0805272561082764</v>
      </c>
      <c r="N964" s="49">
        <v>2.979654268431716</v>
      </c>
      <c r="O964" s="49">
        <v>2.8842856393317264</v>
      </c>
      <c r="P964" s="49">
        <v>2.7939104238220254</v>
      </c>
      <c r="Q964" s="49">
        <v>2.7069273976011301</v>
      </c>
      <c r="R964" s="49">
        <v>2.6223642892387184</v>
      </c>
      <c r="S964" s="49">
        <v>2.5421254396585597</v>
      </c>
      <c r="T964" s="49">
        <v>2.464762322941858</v>
      </c>
      <c r="U964" s="49">
        <v>2.3904729268960097</v>
      </c>
      <c r="V964" s="49">
        <v>2.3180988470059969</v>
      </c>
      <c r="W964" s="49">
        <v>2.2453612387868316</v>
      </c>
      <c r="X964" s="49">
        <v>2.1737872071122259</v>
      </c>
      <c r="Y964" s="49">
        <v>2.1050347695390337</v>
      </c>
      <c r="Z964" s="49">
        <v>2.0452072768676168</v>
      </c>
      <c r="AA964" s="49">
        <v>1.9483252841306231</v>
      </c>
      <c r="AB964" s="49">
        <v>1.8823837712420444</v>
      </c>
      <c r="AC964" s="49">
        <v>1.8189367588744829</v>
      </c>
      <c r="AD964" s="49">
        <v>1.7577058418028511</v>
      </c>
      <c r="AE964" s="49">
        <v>1.6984569441297228</v>
      </c>
      <c r="AF964" s="50">
        <v>1.6409914657217728</v>
      </c>
    </row>
    <row r="965" spans="1:32" hidden="1">
      <c r="A965" s="49" t="s">
        <v>1299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3.7140454738401383</v>
      </c>
      <c r="M965" s="49">
        <v>3.6141570656311579</v>
      </c>
      <c r="N965" s="49">
        <v>3.5211143970189287</v>
      </c>
      <c r="O965" s="49">
        <v>3.4326181588229163</v>
      </c>
      <c r="P965" s="49">
        <v>3.3482519474281665</v>
      </c>
      <c r="Q965" s="49">
        <v>3.2665517571088021</v>
      </c>
      <c r="R965" s="49">
        <v>3.1866290826105654</v>
      </c>
      <c r="S965" s="49">
        <v>3.1103444210343394</v>
      </c>
      <c r="T965" s="49">
        <v>3.036352851309418</v>
      </c>
      <c r="U965" s="49">
        <v>2.9648817625629045</v>
      </c>
      <c r="V965" s="49">
        <v>2.8948412285423299</v>
      </c>
      <c r="W965" s="49">
        <v>2.82391732287455</v>
      </c>
      <c r="X965" s="49">
        <v>2.7537587642844197</v>
      </c>
      <c r="Y965" s="49">
        <v>2.6860145391443231</v>
      </c>
      <c r="Z965" s="49">
        <v>2.6267608835942116</v>
      </c>
      <c r="AA965" s="49">
        <v>2.530407620251081</v>
      </c>
      <c r="AB965" s="49">
        <v>2.4643602061887573</v>
      </c>
      <c r="AC965" s="49">
        <v>2.4004929823709</v>
      </c>
      <c r="AD965" s="49">
        <v>2.3385569679577509</v>
      </c>
      <c r="AE965" s="49">
        <v>2.2783434739694943</v>
      </c>
      <c r="AF965" s="50">
        <v>2.219676019417868</v>
      </c>
    </row>
    <row r="966" spans="1:32" hidden="1">
      <c r="A966" s="49" t="s">
        <v>1300</v>
      </c>
      <c r="B966" s="49">
        <v>2.8449373418255255</v>
      </c>
      <c r="C966" s="49">
        <v>2.7620670617118623</v>
      </c>
      <c r="D966" s="49">
        <v>2.6885312226245426</v>
      </c>
      <c r="E966" s="49">
        <v>2.6222853241815853</v>
      </c>
      <c r="F966" s="49">
        <v>2.5618804980228962</v>
      </c>
      <c r="G966" s="49">
        <v>2.5062547579765742</v>
      </c>
      <c r="H966" s="49">
        <v>2.4546078442121595</v>
      </c>
      <c r="I966" s="49">
        <v>2.406322603592598</v>
      </c>
      <c r="J966" s="49">
        <v>2.3609136534407158</v>
      </c>
      <c r="K966" s="49">
        <v>2.3179927470825827</v>
      </c>
      <c r="L966" s="49">
        <v>2.2772447446779065</v>
      </c>
      <c r="M966" s="49">
        <v>2.2168570347585335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2.0356638254666968</v>
      </c>
      <c r="R966" s="49">
        <v>1.9940923823852132</v>
      </c>
      <c r="S966" s="49">
        <v>1.9535964144602964</v>
      </c>
      <c r="T966" s="49">
        <v>1.9161762671446161</v>
      </c>
      <c r="U966" s="49">
        <v>1.8785978573180557</v>
      </c>
      <c r="V966" s="49">
        <v>1.8410935975229439</v>
      </c>
      <c r="W966" s="49">
        <v>1.8082489725703468</v>
      </c>
      <c r="X966" s="49">
        <v>1.776758803504582</v>
      </c>
      <c r="Y966" s="49">
        <v>1.7459994631810549</v>
      </c>
      <c r="Z966" s="49">
        <v>1.7191456240075365</v>
      </c>
      <c r="AA966" s="49">
        <v>1.6641778484562884</v>
      </c>
      <c r="AB966" s="49">
        <v>1.6316214536527529</v>
      </c>
      <c r="AC966" s="49">
        <v>1.6001517240311849</v>
      </c>
      <c r="AD966" s="49">
        <v>1.5696750072783467</v>
      </c>
      <c r="AE966" s="49">
        <v>1.5401095754041665</v>
      </c>
      <c r="AF966" s="50">
        <v>1.5113836734123007</v>
      </c>
    </row>
    <row r="967" spans="1:32" hidden="1">
      <c r="A967" s="49" t="s">
        <v>1301</v>
      </c>
      <c r="B967" s="49">
        <v>3.4713155079366089</v>
      </c>
      <c r="C967" s="49">
        <v>3.3697601969868933</v>
      </c>
      <c r="D967" s="49">
        <v>3.2797974103178751</v>
      </c>
      <c r="E967" s="49">
        <v>3.1988866009553667</v>
      </c>
      <c r="F967" s="49">
        <v>3.1252273789572391</v>
      </c>
      <c r="G967" s="49">
        <v>3.0575001106128221</v>
      </c>
      <c r="H967" s="49">
        <v>2.9947103947072446</v>
      </c>
      <c r="I967" s="49">
        <v>2.9360913664745483</v>
      </c>
      <c r="J967" s="49">
        <v>2.8810399050050028</v>
      </c>
      <c r="K967" s="49">
        <v>2.8290735949577153</v>
      </c>
      <c r="L967" s="49">
        <v>2.77980086684195</v>
      </c>
      <c r="M967" s="49">
        <v>2.7062631625663389</v>
      </c>
      <c r="N967" s="49">
        <v>2.6482127560647415</v>
      </c>
      <c r="O967" s="49">
        <v>2.5921974892157738</v>
      </c>
      <c r="P967" s="49">
        <v>2.5383014699307918</v>
      </c>
      <c r="Q967" s="49">
        <v>2.4869758374305451</v>
      </c>
      <c r="R967" s="49">
        <v>2.4367533289822534</v>
      </c>
      <c r="S967" s="49">
        <v>2.3878551274164823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2.2128342467564432</v>
      </c>
      <c r="X967" s="49">
        <v>2.1750630198607404</v>
      </c>
      <c r="Y967" s="49">
        <v>2.1381676022578131</v>
      </c>
      <c r="Z967" s="49">
        <v>2.106090869650493</v>
      </c>
      <c r="AA967" s="49">
        <v>2.0390669983819043</v>
      </c>
      <c r="AB967" s="49">
        <v>1.9998488774198697</v>
      </c>
      <c r="AC967" s="49">
        <v>1.9619488581668749</v>
      </c>
      <c r="AD967" s="49">
        <v>1.9252500644849879</v>
      </c>
      <c r="AE967" s="49">
        <v>1.8896504764641489</v>
      </c>
      <c r="AF967" s="50">
        <v>1.8550604975908627</v>
      </c>
    </row>
    <row r="968" spans="1:32" hidden="1">
      <c r="A968" s="49" t="s">
        <v>1302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3.9751373823501197</v>
      </c>
      <c r="K968" s="49">
        <v>3.9041459367053384</v>
      </c>
      <c r="L968" s="49">
        <v>3.8369441556017581</v>
      </c>
      <c r="M968" s="49">
        <v>3.7357845655182635</v>
      </c>
      <c r="N968" s="49">
        <v>3.656433018793467</v>
      </c>
      <c r="O968" s="49">
        <v>3.5799103028894343</v>
      </c>
      <c r="P968" s="49">
        <v>3.5063341765448426</v>
      </c>
      <c r="Q968" s="49">
        <v>3.4363395689512579</v>
      </c>
      <c r="R968" s="49">
        <v>3.3678575249676386</v>
      </c>
      <c r="S968" s="49">
        <v>3.3011995126408835</v>
      </c>
      <c r="T968" s="49">
        <v>3.2398676050455606</v>
      </c>
      <c r="U968" s="49">
        <v>3.1781990129067164</v>
      </c>
      <c r="V968" s="49">
        <v>3.1166015360381625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2.7732781808806863</v>
      </c>
      <c r="AC968" s="49">
        <v>2.7218893898236294</v>
      </c>
      <c r="AD968" s="49">
        <v>2.6721825116750244</v>
      </c>
      <c r="AE968" s="49">
        <v>2.6240142440012706</v>
      </c>
      <c r="AF968" s="50">
        <v>2.5772587565626717</v>
      </c>
    </row>
    <row r="969" spans="1:32" hidden="1">
      <c r="A969" s="49" t="s">
        <v>1303</v>
      </c>
      <c r="B969" s="49">
        <v>3.4777634258103376</v>
      </c>
      <c r="C969" s="49">
        <v>3.3533095758708593</v>
      </c>
      <c r="D969" s="49">
        <v>3.2488888034532373</v>
      </c>
      <c r="E969" s="49">
        <v>3.1587131576461256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2.8834395418510095</v>
      </c>
      <c r="J969" s="49">
        <v>2.8282967822897271</v>
      </c>
      <c r="K969" s="49">
        <v>2.7768474345171086</v>
      </c>
      <c r="L969" s="49">
        <v>2.7285475143426448</v>
      </c>
      <c r="M969" s="49">
        <v>2.6392136787244267</v>
      </c>
      <c r="N969" s="49">
        <v>2.5615643916688056</v>
      </c>
      <c r="O969" s="49">
        <v>2.4915485522475187</v>
      </c>
      <c r="P969" s="49">
        <v>2.4274688274605016</v>
      </c>
      <c r="Q969" s="49">
        <v>2.3682745846240798</v>
      </c>
      <c r="R969" s="49">
        <v>2.3135979998938168</v>
      </c>
      <c r="S969" s="49">
        <v>2.2617823218458852</v>
      </c>
      <c r="T969" s="49">
        <v>2.2129375587246254</v>
      </c>
      <c r="U969" s="49">
        <v>2.1672531485107993</v>
      </c>
      <c r="V969" s="49">
        <v>2.1226515715881629</v>
      </c>
      <c r="W969" s="49">
        <v>2.0724604116777807</v>
      </c>
      <c r="X969" s="49">
        <v>2.0245259489731322</v>
      </c>
      <c r="Y969" s="49">
        <v>1.9796282452571832</v>
      </c>
      <c r="Z969" s="49">
        <v>1.9393156202038986</v>
      </c>
      <c r="AA969" s="49">
        <v>1.8810867690705952</v>
      </c>
      <c r="AB969" s="49">
        <v>1.8404743339609675</v>
      </c>
      <c r="AC969" s="49">
        <v>1.8019622017895101</v>
      </c>
      <c r="AD969" s="49">
        <v>1.7652882369181677</v>
      </c>
      <c r="AE969" s="49">
        <v>1.7302374089299803</v>
      </c>
      <c r="AF969" s="50">
        <v>1.6966311710609328</v>
      </c>
    </row>
    <row r="970" spans="1:32" hidden="1">
      <c r="A970" s="49" t="s">
        <v>1304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4.1330483561541165</v>
      </c>
      <c r="I970" s="49">
        <v>4.0502238138661841</v>
      </c>
      <c r="J970" s="49">
        <v>3.9737961204004399</v>
      </c>
      <c r="K970" s="49">
        <v>3.9027480178252207</v>
      </c>
      <c r="L970" s="49">
        <v>3.8362848026842973</v>
      </c>
      <c r="M970" s="49">
        <v>3.7102644629148358</v>
      </c>
      <c r="N970" s="49">
        <v>3.601273854139345</v>
      </c>
      <c r="O970" s="49">
        <v>3.5033940376211237</v>
      </c>
      <c r="P970" s="49">
        <v>3.4141456250049873</v>
      </c>
      <c r="Q970" s="49">
        <v>3.3319941936248982</v>
      </c>
      <c r="R970" s="49">
        <v>3.2564031485925904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2.9942046485269267</v>
      </c>
      <c r="W970" s="49">
        <v>2.9249271770507503</v>
      </c>
      <c r="X970" s="49">
        <v>2.8589206192302434</v>
      </c>
      <c r="Y970" s="49">
        <v>2.7973267743810291</v>
      </c>
      <c r="Z970" s="49">
        <v>2.7424112741974915</v>
      </c>
      <c r="AA970" s="49">
        <v>2.6612710106583459</v>
      </c>
      <c r="AB970" s="49">
        <v>2.6058657692465608</v>
      </c>
      <c r="AC970" s="49">
        <v>2.5535086293763123</v>
      </c>
      <c r="AD970" s="49">
        <v>2.5038173657481249</v>
      </c>
      <c r="AE970" s="49">
        <v>2.4564785139401835</v>
      </c>
      <c r="AF970" s="50">
        <v>2.4112318633507241</v>
      </c>
    </row>
    <row r="971" spans="1:32" hidden="1">
      <c r="A971" s="49" t="s">
        <v>1305</v>
      </c>
      <c r="B971" s="49">
        <v>3.2460249093275184</v>
      </c>
      <c r="C971" s="49">
        <v>3.0833336156305089</v>
      </c>
      <c r="D971" s="49">
        <v>2.9468589560145291</v>
      </c>
      <c r="E971" s="49">
        <v>2.8289355123569293</v>
      </c>
      <c r="F971" s="49">
        <v>2.7247508382902739</v>
      </c>
      <c r="G971" s="49">
        <v>2.6311058272956274</v>
      </c>
      <c r="H971" s="49">
        <v>2.5457769988728938</v>
      </c>
      <c r="I971" s="49">
        <v>2.4671627705132471</v>
      </c>
      <c r="J971" s="49">
        <v>2.394075204699976</v>
      </c>
      <c r="K971" s="49">
        <v>2.3256113212868144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2.0451220724817984</v>
      </c>
      <c r="P971" s="49">
        <v>1.9810080228426692</v>
      </c>
      <c r="Q971" s="49">
        <v>1.9192541621147274</v>
      </c>
      <c r="R971" s="49">
        <v>1.8591889756129776</v>
      </c>
      <c r="S971" s="49">
        <v>1.8021279351568942</v>
      </c>
      <c r="T971" s="49">
        <v>1.747070566412072</v>
      </c>
      <c r="U971" s="49">
        <v>1.6941536962454999</v>
      </c>
      <c r="V971" s="49">
        <v>1.6425770186455055</v>
      </c>
      <c r="W971" s="49">
        <v>1.5907221115664396</v>
      </c>
      <c r="X971" s="49">
        <v>1.5397069692694563</v>
      </c>
      <c r="Y971" s="49">
        <v>1.4906805392431872</v>
      </c>
      <c r="Z971" s="49">
        <v>1.4478768871768106</v>
      </c>
      <c r="AA971" s="49">
        <v>1.3794127584911569</v>
      </c>
      <c r="AB971" s="49">
        <v>1.3324322718934449</v>
      </c>
      <c r="AC971" s="49">
        <v>1.2872210110183957</v>
      </c>
      <c r="AD971" s="49">
        <v>1.2435885986164046</v>
      </c>
      <c r="AE971" s="49">
        <v>1.2013749544499865</v>
      </c>
      <c r="AF971" s="50">
        <v>1.1604442439773981</v>
      </c>
    </row>
    <row r="972" spans="1:32" hidden="1">
      <c r="A972" s="49" t="s">
        <v>1306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3.2325815272008875</v>
      </c>
      <c r="G972" s="49">
        <v>3.120470377452663</v>
      </c>
      <c r="H972" s="49">
        <v>3.0184536574252596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2.5876867940709483</v>
      </c>
      <c r="N972" s="49">
        <v>2.5029239457899934</v>
      </c>
      <c r="O972" s="49">
        <v>2.4228024876902579</v>
      </c>
      <c r="P972" s="49">
        <v>2.3468923075822441</v>
      </c>
      <c r="Q972" s="49">
        <v>2.2738426068604536</v>
      </c>
      <c r="R972" s="49">
        <v>2.2028331176365201</v>
      </c>
      <c r="S972" s="49">
        <v>2.1354724533049323</v>
      </c>
      <c r="T972" s="49">
        <v>2.0705382087494595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1.8263843915531863</v>
      </c>
      <c r="Y972" s="49">
        <v>1.7687204668826042</v>
      </c>
      <c r="Z972" s="49">
        <v>1.718607283732708</v>
      </c>
      <c r="AA972" s="49">
        <v>1.6371593073741686</v>
      </c>
      <c r="AB972" s="49">
        <v>1.5818792654986367</v>
      </c>
      <c r="AC972" s="49">
        <v>1.5287142653392736</v>
      </c>
      <c r="AD972" s="49">
        <v>1.4774300763091093</v>
      </c>
      <c r="AE972" s="49">
        <v>1.427829781848593</v>
      </c>
      <c r="AF972" s="50">
        <v>1.3797463264960474</v>
      </c>
    </row>
    <row r="973" spans="1:32" hidden="1">
      <c r="A973" s="49" t="s">
        <v>1307</v>
      </c>
      <c r="B973" s="49">
        <v>3.9799716097770297</v>
      </c>
      <c r="C973" s="49">
        <v>3.7849778854035225</v>
      </c>
      <c r="D973" s="49">
        <v>3.5983746405058818</v>
      </c>
      <c r="E973" s="49">
        <v>3.4181720492816483</v>
      </c>
      <c r="F973" s="49">
        <v>3.2429495942782083</v>
      </c>
      <c r="G973" s="49">
        <v>3.0716567842555755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2.1247003453938667</v>
      </c>
      <c r="P973" s="49">
        <v>2.0879836226221102</v>
      </c>
      <c r="Q973" s="49">
        <v>2.0528376448628474</v>
      </c>
      <c r="R973" s="49">
        <v>2.0182460715194548</v>
      </c>
      <c r="S973" s="49">
        <v>1.9843742397921342</v>
      </c>
      <c r="T973" s="49">
        <v>1.9529982782111128</v>
      </c>
      <c r="U973" s="49">
        <v>1.9212817521897989</v>
      </c>
      <c r="V973" s="49">
        <v>1.8894308045571453</v>
      </c>
      <c r="W973" s="49">
        <v>1.8614673950904752</v>
      </c>
      <c r="X973" s="49">
        <v>1.8345471891316407</v>
      </c>
      <c r="Y973" s="49">
        <v>1.8081231412082419</v>
      </c>
      <c r="Z973" s="49">
        <v>1.7850568079981604</v>
      </c>
      <c r="AA973" s="49">
        <v>1.7365038879421824</v>
      </c>
      <c r="AB973" s="49">
        <v>1.7079415259175215</v>
      </c>
      <c r="AC973" s="49">
        <v>1.6802047289588848</v>
      </c>
      <c r="AD973" s="49">
        <v>1.653217990326205</v>
      </c>
      <c r="AE973" s="49">
        <v>1.6269156354566319</v>
      </c>
      <c r="AF973" s="50">
        <v>1.601240201572611</v>
      </c>
    </row>
    <row r="974" spans="1:32" hidden="1">
      <c r="A974" s="49" t="s">
        <v>1308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3.6294503800763556</v>
      </c>
      <c r="H974" s="49">
        <v>3.4414900367834234</v>
      </c>
      <c r="I974" s="49">
        <v>3.2561423701157146</v>
      </c>
      <c r="J974" s="49">
        <v>3.0727526680604145</v>
      </c>
      <c r="K974" s="49">
        <v>2.8907823787887712</v>
      </c>
      <c r="L974" s="49">
        <v>2.7097798315812947</v>
      </c>
      <c r="M974" s="49">
        <v>2.6499674445428294</v>
      </c>
      <c r="N974" s="49">
        <v>2.603192360621208</v>
      </c>
      <c r="O974" s="49">
        <v>2.5578611359808439</v>
      </c>
      <c r="P974" s="49">
        <v>2.5140666762302493</v>
      </c>
      <c r="Q974" s="49">
        <v>2.4722248760760919</v>
      </c>
      <c r="R974" s="49">
        <v>2.4310673494548647</v>
      </c>
      <c r="S974" s="49">
        <v>2.3908004480858209</v>
      </c>
      <c r="T974" s="49">
        <v>2.3536406681779942</v>
      </c>
      <c r="U974" s="49">
        <v>2.3160483051769183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2.1827168928924277</v>
      </c>
      <c r="Z974" s="49">
        <v>2.1558645642802712</v>
      </c>
      <c r="AA974" s="49">
        <v>2.097216791733953</v>
      </c>
      <c r="AB974" s="49">
        <v>2.0634837840383673</v>
      </c>
      <c r="AC974" s="49">
        <v>2.0307649463100579</v>
      </c>
      <c r="AD974" s="49">
        <v>1.9989656759682475</v>
      </c>
      <c r="AE974" s="49">
        <v>1.9680036772474452</v>
      </c>
      <c r="AF974" s="50">
        <v>1.937806933040302</v>
      </c>
    </row>
    <row r="975" spans="1:32" hidden="1">
      <c r="A975" s="49" t="s">
        <v>1309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3.6748303508054048</v>
      </c>
      <c r="M975" s="49">
        <v>3.5934988674788988</v>
      </c>
      <c r="N975" s="49">
        <v>3.5306341668490693</v>
      </c>
      <c r="O975" s="49">
        <v>3.4697942897764222</v>
      </c>
      <c r="P975" s="49">
        <v>3.4111093191146455</v>
      </c>
      <c r="Q975" s="49">
        <v>3.3551665287660115</v>
      </c>
      <c r="R975" s="49">
        <v>3.3001681934765275</v>
      </c>
      <c r="S975" s="49">
        <v>3.2464057275964269</v>
      </c>
      <c r="T975" s="49">
        <v>3.1970140896726775</v>
      </c>
      <c r="U975" s="49">
        <v>3.1469831932912773</v>
      </c>
      <c r="V975" s="49">
        <v>3.0966776197737711</v>
      </c>
      <c r="W975" s="49">
        <v>3.0532693120312073</v>
      </c>
      <c r="X975" s="49">
        <v>3.0116671293690218</v>
      </c>
      <c r="Y975" s="49">
        <v>2.9709054551608816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2.7683471548773793</v>
      </c>
      <c r="AD975" s="49">
        <v>2.7264272236551896</v>
      </c>
      <c r="AE975" s="49">
        <v>2.6856788062328301</v>
      </c>
      <c r="AF975" s="50">
        <v>2.6460000639320227</v>
      </c>
    </row>
    <row r="976" spans="1:32" hidden="1">
      <c r="A976" s="49" t="s">
        <v>1310</v>
      </c>
      <c r="B976" s="49">
        <v>4.4416331174523975</v>
      </c>
      <c r="C976" s="49">
        <v>4.2167127597971241</v>
      </c>
      <c r="D976" s="49">
        <v>4.0098014346291695</v>
      </c>
      <c r="E976" s="49">
        <v>3.8154405661393418</v>
      </c>
      <c r="F976" s="49">
        <v>3.6301909247540802</v>
      </c>
      <c r="G976" s="49">
        <v>3.4517458902656344</v>
      </c>
      <c r="H976" s="49">
        <v>3.2784814939785383</v>
      </c>
      <c r="I976" s="49">
        <v>3.1092087149853769</v>
      </c>
      <c r="J976" s="49">
        <v>2.9430281664054045</v>
      </c>
      <c r="K976" s="49">
        <v>2.7792403751702119</v>
      </c>
      <c r="L976" s="49">
        <v>2.6172880039616708</v>
      </c>
      <c r="M976" s="49">
        <v>2.5444419428505154</v>
      </c>
      <c r="N976" s="49">
        <v>2.4811623916821293</v>
      </c>
      <c r="O976" s="49">
        <v>2.4240449844081304</v>
      </c>
      <c r="P976" s="49">
        <v>2.3716827741512345</v>
      </c>
      <c r="Q976" s="49">
        <v>2.3232126377211677</v>
      </c>
      <c r="R976" s="49">
        <v>2.2783560348911589</v>
      </c>
      <c r="S976" s="49">
        <v>2.2357000760869457</v>
      </c>
      <c r="T976" s="49">
        <v>2.1953669593321763</v>
      </c>
      <c r="U976" s="49">
        <v>2.1575499930082924</v>
      </c>
      <c r="V976" s="49">
        <v>2.1204382382240152</v>
      </c>
      <c r="W976" s="49">
        <v>2.0780829786849804</v>
      </c>
      <c r="X976" s="49">
        <v>2.0374697857033004</v>
      </c>
      <c r="Y976" s="49">
        <v>1.9993149201527796</v>
      </c>
      <c r="Z976" s="49">
        <v>1.9650309072695995</v>
      </c>
      <c r="AA976" s="49">
        <v>1.914442481637495</v>
      </c>
      <c r="AB976" s="49">
        <v>1.8794221210475763</v>
      </c>
      <c r="AC976" s="49">
        <v>1.8460906234596337</v>
      </c>
      <c r="AD976" s="49">
        <v>1.8142282430575603</v>
      </c>
      <c r="AE976" s="49">
        <v>1.7836551784275687</v>
      </c>
      <c r="AF976" s="50">
        <v>1.7542225306692434</v>
      </c>
    </row>
    <row r="977" spans="1:32" hidden="1">
      <c r="A977" s="49" t="s">
        <v>1311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4.3427465293629375</v>
      </c>
      <c r="I977" s="49">
        <v>4.1445599136654012</v>
      </c>
      <c r="J977" s="49">
        <v>3.951013873587736</v>
      </c>
      <c r="K977" s="49">
        <v>3.7611082537290614</v>
      </c>
      <c r="L977" s="49">
        <v>3.5740474041943671</v>
      </c>
      <c r="M977" s="49">
        <v>3.4728556777310255</v>
      </c>
      <c r="N977" s="49">
        <v>3.3855731361692882</v>
      </c>
      <c r="O977" s="49">
        <v>3.3072440149087083</v>
      </c>
      <c r="P977" s="49">
        <v>3.235820412593803</v>
      </c>
      <c r="Q977" s="49">
        <v>3.1700460908783761</v>
      </c>
      <c r="R977" s="49">
        <v>3.1095159035595437</v>
      </c>
      <c r="S977" s="49">
        <v>3.0521729427270867</v>
      </c>
      <c r="T977" s="49">
        <v>2.9981954216807885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2.7870963049044426</v>
      </c>
      <c r="Y977" s="49">
        <v>2.7362001334732193</v>
      </c>
      <c r="Z977" s="49">
        <v>2.6909291899522287</v>
      </c>
      <c r="AA977" s="49">
        <v>2.6218945117351415</v>
      </c>
      <c r="AB977" s="49">
        <v>2.5755244382747016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2.4116083470228893</v>
      </c>
    </row>
    <row r="978" spans="1:32" hidden="1">
      <c r="A978" s="49" t="s">
        <v>1312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5.1720132093927775</v>
      </c>
      <c r="F978" s="49">
        <v>4.7958723220288402</v>
      </c>
      <c r="G978" s="49">
        <v>4.4299944361754289</v>
      </c>
      <c r="H978" s="49">
        <v>4.0717245938857305</v>
      </c>
      <c r="I978" s="49">
        <v>3.7191235249430674</v>
      </c>
      <c r="J978" s="49">
        <v>3.3707282691855749</v>
      </c>
      <c r="K978" s="49">
        <v>3.0254039846921321</v>
      </c>
      <c r="L978" s="49">
        <v>2.6822484367468284</v>
      </c>
      <c r="M978" s="49">
        <v>2.6112014428019625</v>
      </c>
      <c r="N978" s="49">
        <v>2.5447817188764219</v>
      </c>
      <c r="O978" s="49">
        <v>2.4814398741221608</v>
      </c>
      <c r="P978" s="49">
        <v>2.4208982141243975</v>
      </c>
      <c r="Q978" s="49">
        <v>2.3621688602443482</v>
      </c>
      <c r="R978" s="49">
        <v>2.3046519983271803</v>
      </c>
      <c r="S978" s="49">
        <v>2.2496104850081116</v>
      </c>
      <c r="T978" s="49">
        <v>2.1961352360455115</v>
      </c>
      <c r="U978" s="49">
        <v>2.1443824606043789</v>
      </c>
      <c r="V978" s="49">
        <v>2.0936142235042423</v>
      </c>
      <c r="W978" s="49">
        <v>2.0422789982832121</v>
      </c>
      <c r="X978" s="49">
        <v>1.9914744599612875</v>
      </c>
      <c r="Y978" s="49">
        <v>1.9423194634988847</v>
      </c>
      <c r="Z978" s="49">
        <v>1.8989362159908194</v>
      </c>
      <c r="AA978" s="49">
        <v>1.830392154156286</v>
      </c>
      <c r="AB978" s="49">
        <v>1.7824220583994781</v>
      </c>
      <c r="AC978" s="49">
        <v>1.7359408482017806</v>
      </c>
      <c r="AD978" s="49">
        <v>1.690778992093847</v>
      </c>
      <c r="AE978" s="49">
        <v>1.6467943819935222</v>
      </c>
      <c r="AF978" s="50">
        <v>1.6038668318210392</v>
      </c>
    </row>
    <row r="979" spans="1:32" hidden="1">
      <c r="A979" s="49" t="s">
        <v>1313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3.5348874390166234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2.9019577877214418</v>
      </c>
      <c r="P979" s="49">
        <v>2.8309930739169764</v>
      </c>
      <c r="Q979" s="49">
        <v>2.7621993639756792</v>
      </c>
      <c r="R979" s="49">
        <v>2.6948562704891836</v>
      </c>
      <c r="S979" s="49">
        <v>2.6304693033195838</v>
      </c>
      <c r="T979" s="49">
        <v>2.5679485157931747</v>
      </c>
      <c r="U979" s="49">
        <v>2.5074771071952213</v>
      </c>
      <c r="V979" s="49">
        <v>2.4481722464207758</v>
      </c>
      <c r="W979" s="49">
        <v>2.3881530699647819</v>
      </c>
      <c r="X979" s="49">
        <v>2.3287627900635566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2.0842050755264525</v>
      </c>
      <c r="AC979" s="49">
        <v>2.0299527116499387</v>
      </c>
      <c r="AD979" s="49">
        <v>1.9772722586173945</v>
      </c>
      <c r="AE979" s="49">
        <v>1.9259947970005336</v>
      </c>
      <c r="AF979" s="50">
        <v>1.8759774704737413</v>
      </c>
    </row>
    <row r="980" spans="1:32" hidden="1">
      <c r="A980" s="49" t="s">
        <v>1314</v>
      </c>
      <c r="B980" s="49">
        <v>2.2248464560413499</v>
      </c>
      <c r="C980" s="49">
        <v>2.161498181193112</v>
      </c>
      <c r="D980" s="49">
        <v>2.1047808299971535</v>
      </c>
      <c r="E980" s="49">
        <v>2.0532459474382474</v>
      </c>
      <c r="F980" s="49">
        <v>2.0058670106195788</v>
      </c>
      <c r="G980" s="49">
        <v>1.9618915586646379</v>
      </c>
      <c r="H980" s="49">
        <v>1.9207525365009566</v>
      </c>
      <c r="I980" s="49">
        <v>1.882012602839731</v>
      </c>
      <c r="J980" s="49">
        <v>1.8453277646628998</v>
      </c>
      <c r="K980" s="49">
        <v>1.8104228426816267</v>
      </c>
      <c r="L980" s="49">
        <v>1.7770744492728929</v>
      </c>
      <c r="M980" s="49">
        <v>1.7294048687842039</v>
      </c>
      <c r="N980" s="49">
        <v>1.6906036877745942</v>
      </c>
      <c r="O980" s="49">
        <v>1.6530070690174454</v>
      </c>
      <c r="P980" s="49">
        <v>1.6166611099275627</v>
      </c>
      <c r="Q980" s="49">
        <v>1.5818204927137125</v>
      </c>
      <c r="R980" s="49">
        <v>1.5476492961958832</v>
      </c>
      <c r="S980" s="49">
        <v>1.5142720345300642</v>
      </c>
      <c r="T980" s="49">
        <v>1.4830993873692522</v>
      </c>
      <c r="U980" s="49">
        <v>1.4518470163332533</v>
      </c>
      <c r="V980" s="49">
        <v>1.4206786411688019</v>
      </c>
      <c r="W980" s="49">
        <v>1.3929506354473824</v>
      </c>
      <c r="X980" s="49">
        <v>1.3661820887157634</v>
      </c>
      <c r="Y980" s="49">
        <v>1.3399318636229067</v>
      </c>
      <c r="Z980" s="49">
        <v>1.3164319167912706</v>
      </c>
      <c r="AA980" s="49">
        <v>1.2731666375836204</v>
      </c>
      <c r="AB980" s="49">
        <v>1.2456710824617958</v>
      </c>
      <c r="AC980" s="49">
        <v>1.2189421323175158</v>
      </c>
      <c r="AD980" s="49">
        <v>1.1929122197282431</v>
      </c>
      <c r="AE980" s="49">
        <v>1.1675222850347116</v>
      </c>
      <c r="AF980" s="50">
        <v>1.142720384147319</v>
      </c>
    </row>
    <row r="981" spans="1:32" hidden="1">
      <c r="A981" s="49" t="s">
        <v>1315</v>
      </c>
      <c r="B981" s="49">
        <v>2.7207411864885986</v>
      </c>
      <c r="C981" s="49">
        <v>2.6430356089697873</v>
      </c>
      <c r="D981" s="49">
        <v>2.5735486542813684</v>
      </c>
      <c r="E981" s="49">
        <v>2.5104840491510956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2.3014680639027914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2.1156027471026655</v>
      </c>
      <c r="N981" s="49">
        <v>2.0683975095459437</v>
      </c>
      <c r="O981" s="49">
        <v>2.0226671778636209</v>
      </c>
      <c r="P981" s="49">
        <v>1.9784683401272183</v>
      </c>
      <c r="Q981" s="49">
        <v>1.9361158454009737</v>
      </c>
      <c r="R981" s="49">
        <v>1.8945738066901097</v>
      </c>
      <c r="S981" s="49">
        <v>1.8539962052457306</v>
      </c>
      <c r="T981" s="49">
        <v>1.8161287638967478</v>
      </c>
      <c r="U981" s="49">
        <v>1.7781433049300148</v>
      </c>
      <c r="V981" s="49">
        <v>1.7402427715879589</v>
      </c>
      <c r="W981" s="49">
        <v>1.7066210389493057</v>
      </c>
      <c r="X981" s="49">
        <v>1.6741761007423854</v>
      </c>
      <c r="Y981" s="49">
        <v>1.6423621649849482</v>
      </c>
      <c r="Z981" s="49">
        <v>1.6139400492989244</v>
      </c>
      <c r="AA981" s="49">
        <v>1.5610593242897512</v>
      </c>
      <c r="AB981" s="49">
        <v>1.5276752743154107</v>
      </c>
      <c r="AC981" s="49">
        <v>1.4952293893738653</v>
      </c>
      <c r="AD981" s="49">
        <v>1.4636379989044623</v>
      </c>
      <c r="AE981" s="49">
        <v>1.4328279578901688</v>
      </c>
      <c r="AF981" s="50">
        <v>1.4027349236230862</v>
      </c>
    </row>
    <row r="982" spans="1:32" hidden="1">
      <c r="A982" s="49" t="s">
        <v>1316</v>
      </c>
      <c r="B982" s="49">
        <v>3.6097366253146306</v>
      </c>
      <c r="C982" s="49">
        <v>3.5063186197244858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3.1158664521100388</v>
      </c>
      <c r="I982" s="49">
        <v>3.0534371327073435</v>
      </c>
      <c r="J982" s="49">
        <v>2.9944229301566856</v>
      </c>
      <c r="K982" s="49">
        <v>2.9383644392684567</v>
      </c>
      <c r="L982" s="49">
        <v>2.8848887277713371</v>
      </c>
      <c r="M982" s="49">
        <v>2.8077621426527268</v>
      </c>
      <c r="N982" s="49">
        <v>2.7453899642957698</v>
      </c>
      <c r="O982" s="49">
        <v>2.6849940708588305</v>
      </c>
      <c r="P982" s="49">
        <v>2.6266509330083636</v>
      </c>
      <c r="Q982" s="49">
        <v>2.5707844335319363</v>
      </c>
      <c r="R982" s="49">
        <v>2.5160015398435367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2.2259847809385254</v>
      </c>
      <c r="Y982" s="49">
        <v>2.184221645868337</v>
      </c>
      <c r="Z982" s="49">
        <v>2.1470001268690959</v>
      </c>
      <c r="AA982" s="49">
        <v>2.0768682272681533</v>
      </c>
      <c r="AB982" s="49">
        <v>2.0329372371945933</v>
      </c>
      <c r="AC982" s="49">
        <v>1.9902481186714684</v>
      </c>
      <c r="AD982" s="49">
        <v>1.9486878894505171</v>
      </c>
      <c r="AE982" s="49">
        <v>1.9081577405973404</v>
      </c>
      <c r="AF982" s="50">
        <v>1.8685707137227365</v>
      </c>
    </row>
    <row r="983" spans="1:32" hidden="1">
      <c r="A983" s="49" t="s">
        <v>1317</v>
      </c>
      <c r="B983" s="49">
        <v>4.8424767724760356</v>
      </c>
      <c r="C983" s="49">
        <v>4.6702818481548309</v>
      </c>
      <c r="D983" s="49">
        <v>4.5255247871407684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3.9391107071072953</v>
      </c>
      <c r="K983" s="49">
        <v>3.8669358445301656</v>
      </c>
      <c r="L983" s="49">
        <v>3.7990803851273491</v>
      </c>
      <c r="M983" s="49">
        <v>3.674903200262063</v>
      </c>
      <c r="N983" s="49">
        <v>3.5667398553404692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2.9511571272130728</v>
      </c>
      <c r="W983" s="49">
        <v>2.8807370817441886</v>
      </c>
      <c r="X983" s="49">
        <v>2.8133898842061651</v>
      </c>
      <c r="Y983" s="49">
        <v>2.7501784599750017</v>
      </c>
      <c r="Z983" s="49">
        <v>2.6932133225616348</v>
      </c>
      <c r="AA983" s="49">
        <v>2.6117797739938338</v>
      </c>
      <c r="AB983" s="49">
        <v>2.5543795780863792</v>
      </c>
      <c r="AC983" s="49">
        <v>2.4998282813368986</v>
      </c>
      <c r="AD983" s="49">
        <v>2.4477660513357185</v>
      </c>
      <c r="AE983" s="49">
        <v>2.3978976251203941</v>
      </c>
      <c r="AF983" s="50">
        <v>2.3499777505839146</v>
      </c>
    </row>
    <row r="984" spans="1:32" hidden="1">
      <c r="A984" s="49" t="s">
        <v>1318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4.6133587695485705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3.8658463360303865</v>
      </c>
      <c r="R984" s="49">
        <v>3.7774101112666116</v>
      </c>
      <c r="S984" s="49">
        <v>3.6937057260443864</v>
      </c>
      <c r="T984" s="49">
        <v>3.6149158938500423</v>
      </c>
      <c r="U984" s="49">
        <v>3.5413555057560702</v>
      </c>
      <c r="V984" s="49">
        <v>3.4695649518527474</v>
      </c>
      <c r="W984" s="49">
        <v>3.3884252994664812</v>
      </c>
      <c r="X984" s="49">
        <v>3.3110248004697507</v>
      </c>
      <c r="Y984" s="49">
        <v>3.2386629263090523</v>
      </c>
      <c r="Z984" s="49">
        <v>3.1739185883993701</v>
      </c>
      <c r="AA984" s="49">
        <v>3.0793231656244435</v>
      </c>
      <c r="AB984" s="49">
        <v>3.0140454873153604</v>
      </c>
      <c r="AC984" s="49">
        <v>2.9522492237363842</v>
      </c>
      <c r="AD984" s="49">
        <v>2.893498368802415</v>
      </c>
      <c r="AE984" s="49">
        <v>2.8374353090836975</v>
      </c>
      <c r="AF984" s="50">
        <v>2.7837631460414705</v>
      </c>
    </row>
    <row r="985" spans="1:32" hidden="1">
      <c r="A985" s="49" t="s">
        <v>1319</v>
      </c>
      <c r="B985" s="49">
        <v>2.8366597551243649</v>
      </c>
      <c r="C985" s="49">
        <v>2.7000603400029188</v>
      </c>
      <c r="D985" s="49">
        <v>2.5846769026743277</v>
      </c>
      <c r="E985" s="49">
        <v>2.4843255884262803</v>
      </c>
      <c r="F985" s="49">
        <v>2.3951247993216778</v>
      </c>
      <c r="G985" s="49">
        <v>2.3144945818301226</v>
      </c>
      <c r="H985" s="49">
        <v>2.2406419578510643</v>
      </c>
      <c r="I985" s="49">
        <v>2.1722754939190008</v>
      </c>
      <c r="J985" s="49">
        <v>2.1084372847286246</v>
      </c>
      <c r="K985" s="49">
        <v>2.0483991461386806</v>
      </c>
      <c r="L985" s="49">
        <v>1.9915958513388738</v>
      </c>
      <c r="M985" s="49">
        <v>1.9243486967772019</v>
      </c>
      <c r="N985" s="49">
        <v>1.8617177992747473</v>
      </c>
      <c r="O985" s="49">
        <v>1.8022624872847868</v>
      </c>
      <c r="P985" s="49">
        <v>1.7456922058647788</v>
      </c>
      <c r="Q985" s="49">
        <v>1.6910983671163833</v>
      </c>
      <c r="R985" s="49">
        <v>1.6379289724264003</v>
      </c>
      <c r="S985" s="49">
        <v>1.5872627318902421</v>
      </c>
      <c r="T985" s="49">
        <v>1.5382777009315827</v>
      </c>
      <c r="U985" s="49">
        <v>1.4910853265754731</v>
      </c>
      <c r="V985" s="49">
        <v>1.4450281858928546</v>
      </c>
      <c r="W985" s="49">
        <v>1.3988357845628285</v>
      </c>
      <c r="X985" s="49">
        <v>1.3533478789011557</v>
      </c>
      <c r="Y985" s="49">
        <v>1.309503362250886</v>
      </c>
      <c r="Z985" s="49">
        <v>1.270759776411412</v>
      </c>
      <c r="AA985" s="49">
        <v>1.2110630922747765</v>
      </c>
      <c r="AB985" s="49">
        <v>1.1689412413978717</v>
      </c>
      <c r="AC985" s="49">
        <v>1.1282743100953452</v>
      </c>
      <c r="AD985" s="49">
        <v>1.0889037435337419</v>
      </c>
      <c r="AE985" s="49">
        <v>1.0506961632826703</v>
      </c>
      <c r="AF985" s="50">
        <v>1.0135383413302097</v>
      </c>
    </row>
    <row r="986" spans="1:32" hidden="1">
      <c r="A986" s="49" t="s">
        <v>1320</v>
      </c>
      <c r="B986" s="49">
        <v>3.2357681001413825</v>
      </c>
      <c r="C986" s="49">
        <v>3.0783866100178292</v>
      </c>
      <c r="D986" s="49">
        <v>2.9456790857155193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2.4733424206331174</v>
      </c>
      <c r="J986" s="49">
        <v>2.4005172615009718</v>
      </c>
      <c r="K986" s="49">
        <v>2.3320966502709042</v>
      </c>
      <c r="L986" s="49">
        <v>2.2674227840977337</v>
      </c>
      <c r="M986" s="49">
        <v>2.1906999255702173</v>
      </c>
      <c r="N986" s="49">
        <v>2.1193200113021469</v>
      </c>
      <c r="O986" s="49">
        <v>2.0516112607793477</v>
      </c>
      <c r="P986" s="49">
        <v>1.9872362924675799</v>
      </c>
      <c r="Q986" s="49">
        <v>1.9251410102119477</v>
      </c>
      <c r="R986" s="49">
        <v>1.8646851227529382</v>
      </c>
      <c r="S986" s="49">
        <v>1.8071195396108382</v>
      </c>
      <c r="T986" s="49">
        <v>1.7514908969763052</v>
      </c>
      <c r="U986" s="49">
        <v>1.6979283328479557</v>
      </c>
      <c r="V986" s="49">
        <v>1.6456695008360149</v>
      </c>
      <c r="W986" s="49">
        <v>1.5932075211566459</v>
      </c>
      <c r="X986" s="49">
        <v>1.5415604772143805</v>
      </c>
      <c r="Y986" s="49">
        <v>1.4918183781113408</v>
      </c>
      <c r="Z986" s="49">
        <v>1.447996348664889</v>
      </c>
      <c r="AA986" s="49">
        <v>1.3798456334929985</v>
      </c>
      <c r="AB986" s="49">
        <v>1.3320958310538074</v>
      </c>
      <c r="AC986" s="49">
        <v>1.2860356469916492</v>
      </c>
      <c r="AD986" s="49">
        <v>1.2414821629588926</v>
      </c>
      <c r="AE986" s="49">
        <v>1.1982815265721611</v>
      </c>
      <c r="AF986" s="50">
        <v>1.156303148182777</v>
      </c>
    </row>
    <row r="987" spans="1:32" hidden="1">
      <c r="A987" s="49" t="s">
        <v>1321</v>
      </c>
      <c r="B987" s="49">
        <v>3.5310875312985406</v>
      </c>
      <c r="C987" s="49">
        <v>3.3531458144972284</v>
      </c>
      <c r="D987" s="49">
        <v>3.180685243015513</v>
      </c>
      <c r="E987" s="49">
        <v>3.0120097312052967</v>
      </c>
      <c r="F987" s="49">
        <v>2.8458836194117683</v>
      </c>
      <c r="G987" s="49">
        <v>2.6813690175066158</v>
      </c>
      <c r="H987" s="49">
        <v>2.5177279841988023</v>
      </c>
      <c r="I987" s="49">
        <v>2.3543608326729606</v>
      </c>
      <c r="J987" s="49">
        <v>2.1907656293223354</v>
      </c>
      <c r="K987" s="49">
        <v>2.0265106676528468</v>
      </c>
      <c r="L987" s="49">
        <v>1.8612151760096756</v>
      </c>
      <c r="M987" s="49">
        <v>1.820569697531528</v>
      </c>
      <c r="N987" s="49">
        <v>1.7875489429116083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1.6351675142478888</v>
      </c>
      <c r="T987" s="49">
        <v>1.6078203602682475</v>
      </c>
      <c r="U987" s="49">
        <v>1.5802313844345355</v>
      </c>
      <c r="V987" s="49">
        <v>1.5525503969576993</v>
      </c>
      <c r="W987" s="49">
        <v>1.5277613761745141</v>
      </c>
      <c r="X987" s="49">
        <v>1.5037215419517587</v>
      </c>
      <c r="Y987" s="49">
        <v>1.4800337716019694</v>
      </c>
      <c r="Z987" s="49">
        <v>1.4587640940947004</v>
      </c>
      <c r="AA987" s="49">
        <v>1.4190886768454074</v>
      </c>
      <c r="AB987" s="49">
        <v>1.393847375802159</v>
      </c>
      <c r="AC987" s="49">
        <v>1.369196138538626</v>
      </c>
      <c r="AD987" s="49">
        <v>1.3450791984706723</v>
      </c>
      <c r="AE987" s="49">
        <v>1.3214480128806265</v>
      </c>
      <c r="AF987" s="50">
        <v>1.298260072954206</v>
      </c>
    </row>
    <row r="988" spans="1:32" hidden="1">
      <c r="A988" s="49" t="s">
        <v>1322</v>
      </c>
      <c r="B988" s="49">
        <v>4.1980855793070528</v>
      </c>
      <c r="C988" s="49">
        <v>3.9917586652050381</v>
      </c>
      <c r="D988" s="49">
        <v>3.7920502900525275</v>
      </c>
      <c r="E988" s="49">
        <v>3.5967931888511435</v>
      </c>
      <c r="F988" s="49">
        <v>3.4043972678802978</v>
      </c>
      <c r="G988" s="49">
        <v>3.2136443163088928</v>
      </c>
      <c r="H988" s="49">
        <v>3.0235643817021027</v>
      </c>
      <c r="I988" s="49">
        <v>2.8333576276198436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2.2062250830985937</v>
      </c>
      <c r="N988" s="49">
        <v>2.1663681226191733</v>
      </c>
      <c r="O988" s="49">
        <v>2.127574284913138</v>
      </c>
      <c r="P988" s="49">
        <v>2.0899097567881166</v>
      </c>
      <c r="Q988" s="49">
        <v>2.0536745119520958</v>
      </c>
      <c r="R988" s="49">
        <v>2.0179488637442278</v>
      </c>
      <c r="S988" s="49">
        <v>1.9828816016207429</v>
      </c>
      <c r="T988" s="49">
        <v>1.9500753297843261</v>
      </c>
      <c r="U988" s="49">
        <v>1.9169680793820403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1.7971655594772673</v>
      </c>
      <c r="Z988" s="49">
        <v>1.7718918560811838</v>
      </c>
      <c r="AA988" s="49">
        <v>1.7237089573200537</v>
      </c>
      <c r="AB988" s="49">
        <v>1.6934726678529162</v>
      </c>
      <c r="AC988" s="49">
        <v>1.6639581156111318</v>
      </c>
      <c r="AD988" s="49">
        <v>1.6350954693224691</v>
      </c>
      <c r="AE988" s="49">
        <v>1.6068239200582473</v>
      </c>
      <c r="AF988" s="50">
        <v>1.5790901947113261</v>
      </c>
    </row>
    <row r="989" spans="1:32" hidden="1">
      <c r="A989" s="49" t="s">
        <v>1323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3.6921640395495707</v>
      </c>
      <c r="J989" s="49">
        <v>3.4520249523162754</v>
      </c>
      <c r="K989" s="49">
        <v>3.2094206501330138</v>
      </c>
      <c r="L989" s="49">
        <v>2.9635371979173772</v>
      </c>
      <c r="M989" s="49">
        <v>2.8986283021585861</v>
      </c>
      <c r="N989" s="49">
        <v>2.8465226381966504</v>
      </c>
      <c r="O989" s="49">
        <v>2.7958416387753413</v>
      </c>
      <c r="P989" s="49">
        <v>2.7466736595175631</v>
      </c>
      <c r="Q989" s="49">
        <v>2.6994226999578217</v>
      </c>
      <c r="R989" s="49">
        <v>2.6528454136425594</v>
      </c>
      <c r="S989" s="49">
        <v>2.6071421902717731</v>
      </c>
      <c r="T989" s="49">
        <v>2.5644750247226478</v>
      </c>
      <c r="U989" s="49">
        <v>2.5213851008097361</v>
      </c>
      <c r="V989" s="49">
        <v>2.4781242182836243</v>
      </c>
      <c r="W989" s="49">
        <v>2.4397243645298108</v>
      </c>
      <c r="X989" s="49">
        <v>2.4025697995748123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2.2307939518173936</v>
      </c>
      <c r="AC989" s="49">
        <v>2.1925488718275337</v>
      </c>
      <c r="AD989" s="49">
        <v>2.1551881134912909</v>
      </c>
      <c r="AE989" s="49">
        <v>2.1186301151266909</v>
      </c>
      <c r="AF989" s="50">
        <v>2.0828034438669705</v>
      </c>
    </row>
    <row r="990" spans="1:32" hidden="1">
      <c r="A990" s="49" t="s">
        <v>1324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4.6275139840231105</v>
      </c>
      <c r="I990" s="49">
        <v>4.3877380194189293</v>
      </c>
      <c r="J990" s="49">
        <v>4.1499515103051161</v>
      </c>
      <c r="K990" s="49">
        <v>3.9129578053169762</v>
      </c>
      <c r="L990" s="49">
        <v>3.6757541292449951</v>
      </c>
      <c r="M990" s="49">
        <v>3.5737553943652802</v>
      </c>
      <c r="N990" s="49">
        <v>3.4850426536529633</v>
      </c>
      <c r="O990" s="49">
        <v>3.404888403514772</v>
      </c>
      <c r="P990" s="49">
        <v>3.3313385894113479</v>
      </c>
      <c r="Q990" s="49">
        <v>3.2631943412334135</v>
      </c>
      <c r="R990" s="49">
        <v>3.2000683955011979</v>
      </c>
      <c r="S990" s="49">
        <v>3.1399991129476419</v>
      </c>
      <c r="T990" s="49">
        <v>3.0831557335155404</v>
      </c>
      <c r="U990" s="49">
        <v>3.0298061591394991</v>
      </c>
      <c r="V990" s="49">
        <v>2.9774367626226863</v>
      </c>
      <c r="W990" s="49">
        <v>2.9178323199460898</v>
      </c>
      <c r="X990" s="49">
        <v>2.8606363511013102</v>
      </c>
      <c r="Y990" s="49">
        <v>2.8068397798509808</v>
      </c>
      <c r="Z990" s="49">
        <v>2.7583972844678826</v>
      </c>
      <c r="AA990" s="49">
        <v>2.6873489855047836</v>
      </c>
      <c r="AB990" s="49">
        <v>2.6378650255160463</v>
      </c>
      <c r="AC990" s="49">
        <v>2.5907060277029768</v>
      </c>
      <c r="AD990" s="49">
        <v>2.5455655772169434</v>
      </c>
      <c r="AE990" s="49">
        <v>2.5021929044767761</v>
      </c>
      <c r="AF990" s="50">
        <v>2.4603802917378936</v>
      </c>
    </row>
    <row r="991" spans="1:32" hidden="1">
      <c r="A991" s="49" t="s">
        <v>1325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4.6713279071128095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3.9775446607395235</v>
      </c>
      <c r="O991" s="49">
        <v>3.885684583480626</v>
      </c>
      <c r="P991" s="49">
        <v>3.8017638901899082</v>
      </c>
      <c r="Q991" s="49">
        <v>3.7243387047345733</v>
      </c>
      <c r="R991" s="49">
        <v>3.6529428967350626</v>
      </c>
      <c r="S991" s="49">
        <v>3.5852133835782278</v>
      </c>
      <c r="T991" s="49">
        <v>3.5213543750724616</v>
      </c>
      <c r="U991" s="49">
        <v>3.4616889763373333</v>
      </c>
      <c r="V991" s="49">
        <v>3.4031887427806584</v>
      </c>
      <c r="W991" s="49">
        <v>3.3359143019511315</v>
      </c>
      <c r="X991" s="49">
        <v>3.2715363326395162</v>
      </c>
      <c r="Y991" s="49">
        <v>3.2112516300733409</v>
      </c>
      <c r="Z991" s="49">
        <v>3.1574204647663047</v>
      </c>
      <c r="AA991" s="49">
        <v>3.076318440928977</v>
      </c>
      <c r="AB991" s="49">
        <v>3.0212227457141347</v>
      </c>
      <c r="AC991" s="49">
        <v>2.968931717712858</v>
      </c>
      <c r="AD991" s="49">
        <v>2.9190774791275444</v>
      </c>
      <c r="AE991" s="49">
        <v>2.8713590147698071</v>
      </c>
      <c r="AF991" s="50">
        <v>2.8255270375989037</v>
      </c>
    </row>
    <row r="992" spans="1:32" hidden="1">
      <c r="A992" s="49" t="s">
        <v>1326</v>
      </c>
      <c r="B992" s="49">
        <v>5.8829981289757445</v>
      </c>
      <c r="C992" s="49">
        <v>5.4816645703643818</v>
      </c>
      <c r="D992" s="49">
        <v>5.1052247807582845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3.3950016143577777</v>
      </c>
      <c r="J992" s="49">
        <v>3.0681319080044429</v>
      </c>
      <c r="K992" s="49">
        <v>2.7429078169500896</v>
      </c>
      <c r="L992" s="49">
        <v>2.418465893351359</v>
      </c>
      <c r="M992" s="49">
        <v>2.3554316590530511</v>
      </c>
      <c r="N992" s="49">
        <v>2.2962942666994532</v>
      </c>
      <c r="O992" s="49">
        <v>2.2397528495866759</v>
      </c>
      <c r="P992" s="49">
        <v>2.1855714406984377</v>
      </c>
      <c r="Q992" s="49">
        <v>2.1329218347034713</v>
      </c>
      <c r="R992" s="49">
        <v>2.0813013643733385</v>
      </c>
      <c r="S992" s="49">
        <v>2.0317615459089713</v>
      </c>
      <c r="T992" s="49">
        <v>1.9835416787189659</v>
      </c>
      <c r="U992" s="49">
        <v>1.9367699954687778</v>
      </c>
      <c r="V992" s="49">
        <v>1.8908301094555027</v>
      </c>
      <c r="W992" s="49">
        <v>1.8444145584273972</v>
      </c>
      <c r="X992" s="49">
        <v>1.7984545551747915</v>
      </c>
      <c r="Y992" s="49">
        <v>1.7538819745375329</v>
      </c>
      <c r="Z992" s="49">
        <v>1.7141308793329972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1.5264192470672504</v>
      </c>
      <c r="AE992" s="49">
        <v>1.4862369264870205</v>
      </c>
      <c r="AF992" s="50">
        <v>1.4469501376185385</v>
      </c>
    </row>
    <row r="993" spans="1:32" hidden="1">
      <c r="A993" s="49" t="s">
        <v>1327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3.8157568326112816</v>
      </c>
      <c r="J993" s="49">
        <v>3.4524094892498134</v>
      </c>
      <c r="K993" s="49">
        <v>3.0910134384411516</v>
      </c>
      <c r="L993" s="49">
        <v>2.7305727098101302</v>
      </c>
      <c r="M993" s="49">
        <v>2.6589495479094696</v>
      </c>
      <c r="N993" s="49">
        <v>2.5918504020022604</v>
      </c>
      <c r="O993" s="49">
        <v>2.5277630685757861</v>
      </c>
      <c r="P993" s="49">
        <v>2.4664139950040793</v>
      </c>
      <c r="Q993" s="49">
        <v>2.4068401151975127</v>
      </c>
      <c r="R993" s="49">
        <v>2.3484568644040058</v>
      </c>
      <c r="S993" s="49">
        <v>2.292488912929866</v>
      </c>
      <c r="T993" s="49">
        <v>2.2380513148122945</v>
      </c>
      <c r="U993" s="49">
        <v>2.1852939190981191</v>
      </c>
      <c r="V993" s="49">
        <v>2.1334993780713698</v>
      </c>
      <c r="W993" s="49">
        <v>2.0811450819492974</v>
      </c>
      <c r="X993" s="49">
        <v>2.0293154343511079</v>
      </c>
      <c r="Y993" s="49">
        <v>1.979096111078023</v>
      </c>
      <c r="Z993" s="49">
        <v>1.9344881621485222</v>
      </c>
      <c r="AA993" s="49">
        <v>1.8654714963442069</v>
      </c>
      <c r="AB993" s="49">
        <v>1.8164305429861016</v>
      </c>
      <c r="AC993" s="49">
        <v>1.7688457361824064</v>
      </c>
      <c r="AD993" s="49">
        <v>1.7225531752136003</v>
      </c>
      <c r="AE993" s="49">
        <v>1.6774154673478234</v>
      </c>
      <c r="AF993" s="50">
        <v>1.6333164094628896</v>
      </c>
    </row>
    <row r="994" spans="1:32" hidden="1">
      <c r="A994" s="49" t="s">
        <v>1328</v>
      </c>
      <c r="B994" s="49">
        <v>2.2986399012345493</v>
      </c>
      <c r="C994" s="49">
        <v>2.2317860682493396</v>
      </c>
      <c r="D994" s="49">
        <v>2.1724274685652873</v>
      </c>
      <c r="E994" s="49">
        <v>2.1189224978736094</v>
      </c>
      <c r="F994" s="49">
        <v>2.0701077981526912</v>
      </c>
      <c r="G994" s="49">
        <v>2.0251306491921253</v>
      </c>
      <c r="H994" s="49">
        <v>1.983348478669734</v>
      </c>
      <c r="I994" s="49">
        <v>1.944265736773293</v>
      </c>
      <c r="J994" s="49">
        <v>1.9074926771080165</v>
      </c>
      <c r="K994" s="49">
        <v>1.8727175477634506</v>
      </c>
      <c r="L994" s="49">
        <v>1.8396872975817413</v>
      </c>
      <c r="M994" s="49">
        <v>1.7908637694904328</v>
      </c>
      <c r="N994" s="49">
        <v>1.7520563865173835</v>
      </c>
      <c r="O994" s="49">
        <v>1.7145752927997784</v>
      </c>
      <c r="P994" s="49">
        <v>1.6784744906239641</v>
      </c>
      <c r="Q994" s="49">
        <v>1.6440450060123115</v>
      </c>
      <c r="R994" s="49">
        <v>1.6103389486439934</v>
      </c>
      <c r="S994" s="49">
        <v>1.5774989185897279</v>
      </c>
      <c r="T994" s="49">
        <v>1.5471302464120078</v>
      </c>
      <c r="U994" s="49">
        <v>1.516637310343151</v>
      </c>
      <c r="V994" s="49">
        <v>1.486206600682318</v>
      </c>
      <c r="W994" s="49">
        <v>1.4595268035243099</v>
      </c>
      <c r="X994" s="49">
        <v>1.4339325030701664</v>
      </c>
      <c r="Y994" s="49">
        <v>1.4089230917567988</v>
      </c>
      <c r="Z994" s="49">
        <v>1.3870455775453601</v>
      </c>
      <c r="AA994" s="49">
        <v>1.3426109345821859</v>
      </c>
      <c r="AB994" s="49">
        <v>1.3161561873099177</v>
      </c>
      <c r="AC994" s="49">
        <v>1.2905717136107311</v>
      </c>
      <c r="AD994" s="49">
        <v>1.2657822063952233</v>
      </c>
      <c r="AE994" s="49">
        <v>1.2417219396070727</v>
      </c>
      <c r="AF994" s="50">
        <v>1.2183332003380403</v>
      </c>
    </row>
    <row r="995" spans="1:32" hidden="1">
      <c r="A995" s="49" t="s">
        <v>1329</v>
      </c>
      <c r="B995" s="49">
        <v>3.6492984102964683</v>
      </c>
      <c r="C995" s="49">
        <v>3.542248375271472</v>
      </c>
      <c r="D995" s="49">
        <v>3.4475194683631467</v>
      </c>
      <c r="E995" s="49">
        <v>3.3624100830177714</v>
      </c>
      <c r="F995" s="49">
        <v>3.2850056886209544</v>
      </c>
      <c r="G995" s="49">
        <v>3.2139029887921966</v>
      </c>
      <c r="H995" s="49">
        <v>3.1480445398235104</v>
      </c>
      <c r="I995" s="49">
        <v>3.0866148617708271</v>
      </c>
      <c r="J995" s="49">
        <v>3.0289726018303211</v>
      </c>
      <c r="K995" s="49">
        <v>2.9746047675197063</v>
      </c>
      <c r="L995" s="49">
        <v>2.9230949737908563</v>
      </c>
      <c r="M995" s="49">
        <v>2.8459097800071924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2.5640368727154885</v>
      </c>
      <c r="S995" s="49">
        <v>2.5129175008988058</v>
      </c>
      <c r="T995" s="49">
        <v>2.4658236896478787</v>
      </c>
      <c r="U995" s="49">
        <v>2.4184878397840452</v>
      </c>
      <c r="V995" s="49">
        <v>2.3712171263457615</v>
      </c>
      <c r="W995" s="49">
        <v>2.3301690049566717</v>
      </c>
      <c r="X995" s="49">
        <v>2.2908440316503382</v>
      </c>
      <c r="Y995" s="49">
        <v>2.2524186362413356</v>
      </c>
      <c r="Z995" s="49">
        <v>2.2190734509110639</v>
      </c>
      <c r="AA995" s="49">
        <v>2.1486429981892479</v>
      </c>
      <c r="AB995" s="49">
        <v>2.1076705392593804</v>
      </c>
      <c r="AC995" s="49">
        <v>2.0680657671751272</v>
      </c>
      <c r="AD995" s="49">
        <v>2.0297038033269832</v>
      </c>
      <c r="AE995" s="49">
        <v>1.9924755569151815</v>
      </c>
      <c r="AF995" s="50">
        <v>1.9562851355214907</v>
      </c>
    </row>
    <row r="996" spans="1:32" hidden="1">
      <c r="A996" s="49" t="s">
        <v>1330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4.3404817330546335</v>
      </c>
      <c r="F996" s="49">
        <v>4.2405838872259043</v>
      </c>
      <c r="G996" s="49">
        <v>4.1489139974249145</v>
      </c>
      <c r="H996" s="49">
        <v>4.0640905183532352</v>
      </c>
      <c r="I996" s="49">
        <v>3.9850480370783261</v>
      </c>
      <c r="J996" s="49">
        <v>3.9109486424865803</v>
      </c>
      <c r="K996" s="49">
        <v>3.8411221295941314</v>
      </c>
      <c r="L996" s="49">
        <v>3.7750245134748921</v>
      </c>
      <c r="M996" s="49">
        <v>3.675524152061906</v>
      </c>
      <c r="N996" s="49">
        <v>3.5974815847896946</v>
      </c>
      <c r="O996" s="49">
        <v>3.5222136521851857</v>
      </c>
      <c r="P996" s="49">
        <v>3.4498354819126322</v>
      </c>
      <c r="Q996" s="49">
        <v>3.3809709115223785</v>
      </c>
      <c r="R996" s="49">
        <v>3.3135836910789909</v>
      </c>
      <c r="S996" s="49">
        <v>3.2479798153837889</v>
      </c>
      <c r="T996" s="49">
        <v>3.1876028848935434</v>
      </c>
      <c r="U996" s="49">
        <v>3.1268827847879233</v>
      </c>
      <c r="V996" s="49">
        <v>3.0662207270917357</v>
      </c>
      <c r="W996" s="49">
        <v>3.013660179585175</v>
      </c>
      <c r="X996" s="49">
        <v>2.963345544325481</v>
      </c>
      <c r="Y996" s="49">
        <v>2.9142027540530715</v>
      </c>
      <c r="Z996" s="49">
        <v>2.871686437527841</v>
      </c>
      <c r="AA996" s="49">
        <v>2.7807829349810738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1331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5.3452635603640415</v>
      </c>
      <c r="G997" s="49">
        <v>5.2215510264495357</v>
      </c>
      <c r="H997" s="49">
        <v>5.1095669504034626</v>
      </c>
      <c r="I997" s="49">
        <v>5.0071133579090565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4.5866065580214785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3.9367892116343657</v>
      </c>
      <c r="T997" s="49">
        <v>3.8536392618067459</v>
      </c>
      <c r="U997" s="49">
        <v>3.7761322543772358</v>
      </c>
      <c r="V997" s="49">
        <v>3.7005253515270047</v>
      </c>
      <c r="W997" s="49">
        <v>3.6148080286149842</v>
      </c>
      <c r="X997" s="49">
        <v>3.5331060325591062</v>
      </c>
      <c r="Y997" s="49">
        <v>3.4568247439990314</v>
      </c>
      <c r="Z997" s="49">
        <v>3.3887531862946867</v>
      </c>
      <c r="AA997" s="49">
        <v>3.2883591049734253</v>
      </c>
      <c r="AB997" s="49">
        <v>3.2196497615545812</v>
      </c>
      <c r="AC997" s="49">
        <v>3.1546746404804087</v>
      </c>
      <c r="AD997" s="49">
        <v>3.0929616204080599</v>
      </c>
      <c r="AE997" s="49">
        <v>3.0341234745215031</v>
      </c>
      <c r="AF997" s="50">
        <v>2.9778387254712513</v>
      </c>
    </row>
    <row r="998" spans="1:32" hidden="1">
      <c r="A998" s="49" t="s">
        <v>1332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6.5629544383031675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5.0560172520954145</v>
      </c>
      <c r="Q998" s="49">
        <v>4.9352927352842615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4.5304838877982245</v>
      </c>
      <c r="V998" s="49">
        <v>4.4415495505811924</v>
      </c>
      <c r="W998" s="49">
        <v>4.3401343961511465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3.8737575224182352</v>
      </c>
      <c r="AC998" s="49">
        <v>3.7976805609005062</v>
      </c>
      <c r="AD998" s="49">
        <v>3.7255923570114042</v>
      </c>
      <c r="AE998" s="49">
        <v>3.6570186309780803</v>
      </c>
      <c r="AF998" s="50">
        <v>3.5915657097817517</v>
      </c>
    </row>
    <row r="999" spans="1:32" hidden="1">
      <c r="A999" s="49" t="s">
        <v>1333</v>
      </c>
      <c r="B999" s="49">
        <v>2.9529777766483005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2.4690626494872436</v>
      </c>
      <c r="G999" s="49">
        <v>2.3829145406273744</v>
      </c>
      <c r="H999" s="49">
        <v>2.3046599805393733</v>
      </c>
      <c r="I999" s="49">
        <v>2.2327766875454587</v>
      </c>
      <c r="J999" s="49">
        <v>2.1661355520526695</v>
      </c>
      <c r="K999" s="49">
        <v>2.1038783177313083</v>
      </c>
      <c r="L999" s="49">
        <v>2.0453388990325712</v>
      </c>
      <c r="M999" s="49">
        <v>1.9752911606455932</v>
      </c>
      <c r="N999" s="49">
        <v>1.9105074354030069</v>
      </c>
      <c r="O999" s="49">
        <v>1.8493221674322706</v>
      </c>
      <c r="P999" s="49">
        <v>1.7914011849336915</v>
      </c>
      <c r="Q999" s="49">
        <v>1.7356940837214512</v>
      </c>
      <c r="R999" s="49">
        <v>1.6815630588139105</v>
      </c>
      <c r="S999" s="49">
        <v>1.630259746999934</v>
      </c>
      <c r="T999" s="49">
        <v>1.5808335093982731</v>
      </c>
      <c r="U999" s="49">
        <v>1.5334151627418517</v>
      </c>
      <c r="V999" s="49">
        <v>1.4872441790609048</v>
      </c>
      <c r="W999" s="49">
        <v>1.4407901235135103</v>
      </c>
      <c r="X999" s="49">
        <v>1.3951054232259379</v>
      </c>
      <c r="Y999" s="49">
        <v>1.3512831393876261</v>
      </c>
      <c r="Z999" s="49">
        <v>1.3133500964668368</v>
      </c>
      <c r="AA999" s="49">
        <v>1.2509861357626078</v>
      </c>
      <c r="AB999" s="49">
        <v>1.2090252953483942</v>
      </c>
      <c r="AC999" s="49">
        <v>1.16871924801939</v>
      </c>
      <c r="AD999" s="49">
        <v>1.1298871599590237</v>
      </c>
      <c r="AE999" s="49">
        <v>1.0923770243272739</v>
      </c>
      <c r="AF999" s="50">
        <v>1.0560599024039063</v>
      </c>
    </row>
    <row r="1000" spans="1:32" hidden="1">
      <c r="A1000" s="49" t="s">
        <v>1334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2.6704983840897274</v>
      </c>
      <c r="F1000" s="49">
        <v>2.5700750211435657</v>
      </c>
      <c r="G1000" s="49">
        <v>2.4801620877557045</v>
      </c>
      <c r="H1000" s="49">
        <v>2.3985382365969259</v>
      </c>
      <c r="I1000" s="49">
        <v>2.3236034231204945</v>
      </c>
      <c r="J1000" s="49">
        <v>2.2541708579924005</v>
      </c>
      <c r="K1000" s="49">
        <v>2.1893384448709097</v>
      </c>
      <c r="L1000" s="49">
        <v>2.1284060806986429</v>
      </c>
      <c r="M1000" s="49">
        <v>2.0554344728395275</v>
      </c>
      <c r="N1000" s="49">
        <v>1.9879813183932005</v>
      </c>
      <c r="O1000" s="49">
        <v>1.9242993154547343</v>
      </c>
      <c r="P1000" s="49">
        <v>1.8640383262960558</v>
      </c>
      <c r="Q1000" s="49">
        <v>1.8060962403066649</v>
      </c>
      <c r="R1000" s="49">
        <v>1.749803848820827</v>
      </c>
      <c r="S1000" s="49">
        <v>1.6964755312551847</v>
      </c>
      <c r="T1000" s="49">
        <v>1.6451136497619174</v>
      </c>
      <c r="U1000" s="49">
        <v>1.5958558975923187</v>
      </c>
      <c r="V1000" s="49">
        <v>1.5479039979379206</v>
      </c>
      <c r="W1000" s="49">
        <v>1.4996455867117136</v>
      </c>
      <c r="X1000" s="49">
        <v>1.4521907459325489</v>
      </c>
      <c r="Y1000" s="49">
        <v>1.4066874677329295</v>
      </c>
      <c r="Z1000" s="49">
        <v>1.3673648650293257</v>
      </c>
      <c r="AA1000" s="49">
        <v>1.3023806237737996</v>
      </c>
      <c r="AB1000" s="49">
        <v>1.2588196101547133</v>
      </c>
      <c r="AC1000" s="49">
        <v>1.21699258503954</v>
      </c>
      <c r="AD1000" s="49">
        <v>1.1767097712119265</v>
      </c>
      <c r="AE1000" s="49">
        <v>1.1378116521805453</v>
      </c>
      <c r="AF1000" s="50">
        <v>1.1001629266484487</v>
      </c>
    </row>
    <row r="1001" spans="1:32" hidden="1">
      <c r="A1001" s="49" t="s">
        <v>1335</v>
      </c>
      <c r="B1001" s="49">
        <v>3.9202360856666236</v>
      </c>
      <c r="C1001" s="49">
        <v>3.7136067295285753</v>
      </c>
      <c r="D1001" s="49">
        <v>3.5414955125607261</v>
      </c>
      <c r="E1001" s="49">
        <v>3.3938052987478393</v>
      </c>
      <c r="F1001" s="49">
        <v>3.2641973196124656</v>
      </c>
      <c r="G1001" s="49">
        <v>3.1484580300252918</v>
      </c>
      <c r="H1001" s="49">
        <v>3.0436589919219426</v>
      </c>
      <c r="I1001" s="49">
        <v>2.9476908969289775</v>
      </c>
      <c r="J1001" s="49">
        <v>2.8589892394652736</v>
      </c>
      <c r="K1001" s="49">
        <v>2.7763648066158173</v>
      </c>
      <c r="L1001" s="49">
        <v>2.6988946439229884</v>
      </c>
      <c r="M1001" s="49">
        <v>2.605836357357366</v>
      </c>
      <c r="N1001" s="49">
        <v>2.5200597147894301</v>
      </c>
      <c r="O1001" s="49">
        <v>2.4392466426362915</v>
      </c>
      <c r="P1001" s="49">
        <v>2.3629320754304852</v>
      </c>
      <c r="Q1001" s="49">
        <v>2.2896545605475325</v>
      </c>
      <c r="R1001" s="49">
        <v>2.2185270003430566</v>
      </c>
      <c r="S1001" s="49">
        <v>2.1512909241694014</v>
      </c>
      <c r="T1001" s="49">
        <v>2.0866239906672801</v>
      </c>
      <c r="U1001" s="49">
        <v>2.0247084088531087</v>
      </c>
      <c r="V1001" s="49">
        <v>1.9644866022777205</v>
      </c>
      <c r="W1001" s="49">
        <v>1.9038620447678669</v>
      </c>
      <c r="X1001" s="49">
        <v>1.8442595570027556</v>
      </c>
      <c r="Y1001" s="49">
        <v>1.7871984142071631</v>
      </c>
      <c r="Z1001" s="49">
        <v>1.7382723956269563</v>
      </c>
      <c r="AA1001" s="49">
        <v>1.6553605930263284</v>
      </c>
      <c r="AB1001" s="49">
        <v>1.6007499734044817</v>
      </c>
      <c r="AC1001" s="49">
        <v>1.548390800137434</v>
      </c>
      <c r="AD1001" s="49">
        <v>1.4980310964459245</v>
      </c>
      <c r="AE1001" s="49">
        <v>1.4494591121526346</v>
      </c>
      <c r="AF1001" s="50">
        <v>1.4024952862206905</v>
      </c>
    </row>
    <row r="1002" spans="1:32" hidden="1">
      <c r="A1002" s="49" t="s">
        <v>1336</v>
      </c>
      <c r="B1002" s="49">
        <v>3.2474758552505567</v>
      </c>
      <c r="C1002" s="49">
        <v>3.0878920125987648</v>
      </c>
      <c r="D1002" s="49">
        <v>2.9350060013727131</v>
      </c>
      <c r="E1002" s="49">
        <v>2.7872085775964006</v>
      </c>
      <c r="F1002" s="49">
        <v>2.6433500272720414</v>
      </c>
      <c r="G1002" s="49">
        <v>2.5025792821878863</v>
      </c>
      <c r="H1002" s="49">
        <v>2.3642473596788758</v>
      </c>
      <c r="I1002" s="49">
        <v>2.2278466384983191</v>
      </c>
      <c r="J1002" s="49">
        <v>2.0929711606238026</v>
      </c>
      <c r="K1002" s="49">
        <v>1.9592898137343508</v>
      </c>
      <c r="L1002" s="49">
        <v>1.8265276984754828</v>
      </c>
      <c r="M1002" s="49">
        <v>1.7863419014935964</v>
      </c>
      <c r="N1002" s="49">
        <v>1.7545564455595679</v>
      </c>
      <c r="O1002" s="49">
        <v>1.7237060386000862</v>
      </c>
      <c r="P1002" s="49">
        <v>1.6938503664914819</v>
      </c>
      <c r="Q1002" s="49">
        <v>1.6652570416242976</v>
      </c>
      <c r="R1002" s="49">
        <v>1.6371093592249286</v>
      </c>
      <c r="S1002" s="49">
        <v>1.6095400846262449</v>
      </c>
      <c r="T1002" s="49">
        <v>1.5839759135871305</v>
      </c>
      <c r="U1002" s="49">
        <v>1.5581381351413248</v>
      </c>
      <c r="V1002" s="49">
        <v>1.5321923822030894</v>
      </c>
      <c r="W1002" s="49">
        <v>1.5093755622086023</v>
      </c>
      <c r="X1002" s="49">
        <v>1.4873972115312293</v>
      </c>
      <c r="Y1002" s="49">
        <v>1.4658179101149207</v>
      </c>
      <c r="Z1002" s="49">
        <v>1.4469359625224225</v>
      </c>
      <c r="AA1002" s="49">
        <v>1.407584617522478</v>
      </c>
      <c r="AB1002" s="49">
        <v>1.3842897288392351</v>
      </c>
      <c r="AC1002" s="49">
        <v>1.3616584509576057</v>
      </c>
      <c r="AD1002" s="49">
        <v>1.3396301089102352</v>
      </c>
      <c r="AE1002" s="49">
        <v>1.3181519275658353</v>
      </c>
      <c r="AF1002" s="50">
        <v>1.2971777297204308</v>
      </c>
    </row>
    <row r="1003" spans="1:32" hidden="1">
      <c r="A1003" s="49" t="s">
        <v>1337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3.1790405904811583</v>
      </c>
      <c r="K1003" s="49">
        <v>3.0001748351892004</v>
      </c>
      <c r="L1003" s="49">
        <v>2.821179073527281</v>
      </c>
      <c r="M1003" s="49">
        <v>2.7588180968581524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2.5750693136357876</v>
      </c>
      <c r="R1003" s="49">
        <v>2.5326037651635009</v>
      </c>
      <c r="S1003" s="49">
        <v>2.4910757128355483</v>
      </c>
      <c r="T1003" s="49">
        <v>2.4528518401896378</v>
      </c>
      <c r="U1003" s="49">
        <v>2.4141502333727969</v>
      </c>
      <c r="V1003" s="49">
        <v>2.3752460557625703</v>
      </c>
      <c r="W1003" s="49">
        <v>2.3415595481850398</v>
      </c>
      <c r="X1003" s="49">
        <v>2.3092366523729453</v>
      </c>
      <c r="Y1003" s="49">
        <v>2.2775482468256714</v>
      </c>
      <c r="Z1003" s="49">
        <v>2.2503025302792965</v>
      </c>
      <c r="AA1003" s="49">
        <v>2.1891143896407077</v>
      </c>
      <c r="AB1003" s="49">
        <v>2.154507899125623</v>
      </c>
      <c r="AC1003" s="49">
        <v>2.1209745305490646</v>
      </c>
      <c r="AD1003" s="49">
        <v>2.0884131555978063</v>
      </c>
      <c r="AE1003" s="49">
        <v>2.0567357920610116</v>
      </c>
      <c r="AF1003" s="50">
        <v>2.0258654371789411</v>
      </c>
    </row>
    <row r="1004" spans="1:32" hidden="1">
      <c r="A1004" s="49" t="s">
        <v>1338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4.9039494383134405</v>
      </c>
      <c r="G1004" s="49">
        <v>4.6829071236788895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3.6059823474123194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3.3474929878466977</v>
      </c>
      <c r="Q1004" s="49">
        <v>3.2927642541319337</v>
      </c>
      <c r="R1004" s="49">
        <v>3.2389711429857937</v>
      </c>
      <c r="S1004" s="49">
        <v>3.1864025663033444</v>
      </c>
      <c r="T1004" s="49">
        <v>3.1381655434812057</v>
      </c>
      <c r="U1004" s="49">
        <v>3.0892952801078866</v>
      </c>
      <c r="V1004" s="49">
        <v>3.0401530294254506</v>
      </c>
      <c r="W1004" s="49">
        <v>2.9978633700830204</v>
      </c>
      <c r="X1004" s="49">
        <v>2.9573465456493833</v>
      </c>
      <c r="Y1004" s="49">
        <v>2.9176448702508253</v>
      </c>
      <c r="Z1004" s="49">
        <v>2.8837541979732189</v>
      </c>
      <c r="AA1004" s="49">
        <v>2.8053184155033248</v>
      </c>
      <c r="AB1004" s="49">
        <v>2.7617410410369123</v>
      </c>
      <c r="AC1004" s="49">
        <v>2.7195541010281712</v>
      </c>
      <c r="AD1004" s="49">
        <v>2.6786241961836477</v>
      </c>
      <c r="AE1004" s="49">
        <v>2.6388352260860333</v>
      </c>
      <c r="AF1004" s="50">
        <v>2.6000855373950293</v>
      </c>
    </row>
    <row r="1005" spans="1:32" hidden="1">
      <c r="A1005" s="49" t="s">
        <v>1339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4.8807111724741805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3.9992713454314384</v>
      </c>
      <c r="Q1005" s="49">
        <v>3.9180037468874156</v>
      </c>
      <c r="R1005" s="49">
        <v>3.8432368481230514</v>
      </c>
      <c r="S1005" s="49">
        <v>3.7724197929898322</v>
      </c>
      <c r="T1005" s="49">
        <v>3.7057732198841964</v>
      </c>
      <c r="U1005" s="49">
        <v>3.643646136980252</v>
      </c>
      <c r="V1005" s="49">
        <v>3.5827691939738182</v>
      </c>
      <c r="W1005" s="49">
        <v>3.5123972575384417</v>
      </c>
      <c r="X1005" s="49">
        <v>3.445150979159338</v>
      </c>
      <c r="Y1005" s="49">
        <v>3.3823243025006833</v>
      </c>
      <c r="Z1005" s="49">
        <v>3.3264687679128508</v>
      </c>
      <c r="AA1005" s="49">
        <v>3.2411517484553705</v>
      </c>
      <c r="AB1005" s="49">
        <v>3.1839290808286074</v>
      </c>
      <c r="AC1005" s="49">
        <v>3.1297388049490542</v>
      </c>
      <c r="AD1005" s="49">
        <v>3.0781846274558662</v>
      </c>
      <c r="AE1005" s="49">
        <v>3.0289423131455964</v>
      </c>
      <c r="AF1005" s="50">
        <v>2.9817433727888809</v>
      </c>
    </row>
    <row r="1006" spans="1:32" hidden="1">
      <c r="A1006" s="49" t="s">
        <v>1340</v>
      </c>
      <c r="B1006" s="49">
        <v>8.0309788899272139</v>
      </c>
      <c r="C1006" s="49">
        <v>7.6547275864392645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5.6774637113171025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3.9838856666628377</v>
      </c>
      <c r="Z1006" s="49">
        <v>3.9195856762368866</v>
      </c>
      <c r="AA1006" s="49">
        <v>3.8192716052715978</v>
      </c>
      <c r="AB1006" s="49">
        <v>3.7532678252391074</v>
      </c>
      <c r="AC1006" s="49">
        <v>3.6909514792543168</v>
      </c>
      <c r="AD1006" s="49">
        <v>3.6318380053493859</v>
      </c>
      <c r="AE1006" s="49">
        <v>3.5755309446535541</v>
      </c>
      <c r="AF1006" s="50">
        <v>3.5217019973459527</v>
      </c>
    </row>
    <row r="1007" spans="1:32" hidden="1">
      <c r="A1007" s="49" t="s">
        <v>1341</v>
      </c>
      <c r="B1007" s="49">
        <v>5.620910723654915</v>
      </c>
      <c r="C1007" s="49">
        <v>5.2352062459739894</v>
      </c>
      <c r="D1007" s="49">
        <v>4.8757877242811585</v>
      </c>
      <c r="E1007" s="49">
        <v>4.5345989186919473</v>
      </c>
      <c r="F1007" s="49">
        <v>4.2065503272632156</v>
      </c>
      <c r="G1007" s="49">
        <v>3.8882329038519163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2.6729719049068805</v>
      </c>
      <c r="L1007" s="49">
        <v>2.3776365226322778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2.0920495031694166</v>
      </c>
      <c r="R1007" s="49">
        <v>2.0409611108933454</v>
      </c>
      <c r="S1007" s="49">
        <v>1.9921582254768708</v>
      </c>
      <c r="T1007" s="49">
        <v>1.9447963887791118</v>
      </c>
      <c r="U1007" s="49">
        <v>1.8990169604639866</v>
      </c>
      <c r="V1007" s="49">
        <v>1.8541362305454538</v>
      </c>
      <c r="W1007" s="49">
        <v>1.8086928992487907</v>
      </c>
      <c r="X1007" s="49">
        <v>1.7637327988529321</v>
      </c>
      <c r="Y1007" s="49">
        <v>1.7202887735687011</v>
      </c>
      <c r="Z1007" s="49">
        <v>1.6821670031630971</v>
      </c>
      <c r="AA1007" s="49">
        <v>1.620810498868033</v>
      </c>
      <c r="AB1007" s="49">
        <v>1.5784406431249793</v>
      </c>
      <c r="AC1007" s="49">
        <v>1.537440667225892</v>
      </c>
      <c r="AD1007" s="49">
        <v>1.4976547857920919</v>
      </c>
      <c r="AE1007" s="49">
        <v>1.4589524215656087</v>
      </c>
      <c r="AF1007" s="50">
        <v>1.4212231476622235</v>
      </c>
    </row>
    <row r="1008" spans="1:32" hidden="1">
      <c r="A1008" s="49" t="s">
        <v>1342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3.6956089599922466</v>
      </c>
      <c r="I1008" s="49">
        <v>3.3819493163563745</v>
      </c>
      <c r="J1008" s="49">
        <v>3.0727774553287004</v>
      </c>
      <c r="K1008" s="49">
        <v>2.7670337128745377</v>
      </c>
      <c r="L1008" s="49">
        <v>2.4638800641364078</v>
      </c>
      <c r="M1008" s="49">
        <v>2.3976938448890257</v>
      </c>
      <c r="N1008" s="49">
        <v>2.3360329303893881</v>
      </c>
      <c r="O1008" s="49">
        <v>2.2773774790980301</v>
      </c>
      <c r="P1008" s="49">
        <v>2.2214507067928118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1.8736689291567654</v>
      </c>
      <c r="X1008" s="49">
        <v>1.8271083309556488</v>
      </c>
      <c r="Y1008" s="49">
        <v>1.7821395853349467</v>
      </c>
      <c r="Z1008" s="49">
        <v>1.7427659048783535</v>
      </c>
      <c r="AA1008" s="49">
        <v>1.6789538363849865</v>
      </c>
      <c r="AB1008" s="49">
        <v>1.6351072386940104</v>
      </c>
      <c r="AC1008" s="49">
        <v>1.5926996794788137</v>
      </c>
      <c r="AD1008" s="49">
        <v>1.551567640853603</v>
      </c>
      <c r="AE1008" s="49">
        <v>1.5115740673157059</v>
      </c>
      <c r="AF1008" s="50">
        <v>1.4726030560003747</v>
      </c>
    </row>
    <row r="1009" spans="1:32" hidden="1">
      <c r="A1009" s="49" t="s">
        <v>1343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3.4043510521194404</v>
      </c>
      <c r="L1009" s="49">
        <v>3.0486076826692292</v>
      </c>
      <c r="M1009" s="49">
        <v>2.9652091614912974</v>
      </c>
      <c r="N1009" s="49">
        <v>2.8878306778756055</v>
      </c>
      <c r="O1009" s="49">
        <v>2.8144443974584341</v>
      </c>
      <c r="P1009" s="49">
        <v>2.7446810209241503</v>
      </c>
      <c r="Q1009" s="49">
        <v>2.6772503852888008</v>
      </c>
      <c r="R1009" s="49">
        <v>2.6113697012309869</v>
      </c>
      <c r="S1009" s="49">
        <v>2.5486732530449823</v>
      </c>
      <c r="T1009" s="49">
        <v>2.487976946488057</v>
      </c>
      <c r="U1009" s="49">
        <v>2.4294792006941277</v>
      </c>
      <c r="V1009" s="49">
        <v>2.3722213064259989</v>
      </c>
      <c r="W1009" s="49">
        <v>2.3141595116588611</v>
      </c>
      <c r="X1009" s="49">
        <v>2.2567552246656692</v>
      </c>
      <c r="Y1009" s="49">
        <v>2.2014579721716183</v>
      </c>
      <c r="Z1009" s="49">
        <v>2.1536101184579426</v>
      </c>
      <c r="AA1009" s="49">
        <v>2.0731337381763222</v>
      </c>
      <c r="AB1009" s="49">
        <v>2.0192830282872949</v>
      </c>
      <c r="AC1009" s="49">
        <v>1.9673365753989782</v>
      </c>
      <c r="AD1009" s="49">
        <v>1.9170765340597395</v>
      </c>
      <c r="AE1009" s="49">
        <v>1.8683203276191775</v>
      </c>
      <c r="AF1009" s="50">
        <v>1.8209135710393203</v>
      </c>
    </row>
    <row r="1010" spans="1:32" hidden="1">
      <c r="A1010" s="49" t="s">
        <v>1344</v>
      </c>
      <c r="B1010" s="49">
        <v>5.0883634678708995</v>
      </c>
      <c r="C1010" s="49">
        <v>4.9396284888123043</v>
      </c>
      <c r="D1010" s="49">
        <v>4.8078312952854745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4.3898574564019155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4.0743538103703445</v>
      </c>
      <c r="M1010" s="49">
        <v>3.9665802057079502</v>
      </c>
      <c r="N1010" s="49">
        <v>3.8813964467630968</v>
      </c>
      <c r="O1010" s="49">
        <v>3.7991618151901756</v>
      </c>
      <c r="P1010" s="49">
        <v>3.7199969960199533</v>
      </c>
      <c r="Q1010" s="49">
        <v>3.6445574950163486</v>
      </c>
      <c r="R1010" s="49">
        <v>3.5707023435132137</v>
      </c>
      <c r="S1010" s="49">
        <v>3.4987529045976249</v>
      </c>
      <c r="T1010" s="49">
        <v>3.4323291844842365</v>
      </c>
      <c r="U1010" s="49">
        <v>3.3655750143312906</v>
      </c>
      <c r="V1010" s="49">
        <v>3.2989118491932663</v>
      </c>
      <c r="W1010" s="49">
        <v>3.2409237535725772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2.7636965091769046</v>
      </c>
      <c r="AF1010" s="50">
        <v>2.7122066048747735</v>
      </c>
    </row>
    <row r="1011" spans="1:32" hidden="1">
      <c r="A1011" s="49" t="s">
        <v>1345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3.7884183355916696</v>
      </c>
      <c r="H1011" s="49">
        <v>3.6647401202847858</v>
      </c>
      <c r="I1011" s="49">
        <v>3.5509164079364597</v>
      </c>
      <c r="J1011" s="49">
        <v>3.4452116384082245</v>
      </c>
      <c r="K1011" s="49">
        <v>3.3463065267989185</v>
      </c>
      <c r="L1011" s="49">
        <v>3.2531771082327339</v>
      </c>
      <c r="M1011" s="49">
        <v>3.1421045181051612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2.7610278735780067</v>
      </c>
      <c r="R1011" s="49">
        <v>2.6747649967510898</v>
      </c>
      <c r="S1011" s="49">
        <v>2.5929109216260073</v>
      </c>
      <c r="T1011" s="49">
        <v>2.5139906561760865</v>
      </c>
      <c r="U1011" s="49">
        <v>2.438206685424547</v>
      </c>
      <c r="V1011" s="49">
        <v>2.3643789891209077</v>
      </c>
      <c r="W1011" s="49">
        <v>2.2902264906061514</v>
      </c>
      <c r="X1011" s="49">
        <v>2.2172621492442044</v>
      </c>
      <c r="Y1011" s="49">
        <v>2.1471770802307937</v>
      </c>
      <c r="Z1011" s="49">
        <v>2.0861975397906827</v>
      </c>
      <c r="AA1011" s="49">
        <v>1.987422954141699</v>
      </c>
      <c r="AB1011" s="49">
        <v>1.9202092138177831</v>
      </c>
      <c r="AC1011" s="49">
        <v>1.8555435516158587</v>
      </c>
      <c r="AD1011" s="49">
        <v>1.7931428367179461</v>
      </c>
      <c r="AE1011" s="49">
        <v>1.7327690293483964</v>
      </c>
      <c r="AF1011" s="50">
        <v>1.6742201747581777</v>
      </c>
    </row>
    <row r="1012" spans="1:32" hidden="1">
      <c r="A1012" s="49" t="s">
        <v>1346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3.8789397785744124</v>
      </c>
      <c r="N1012" s="49">
        <v>3.8107004358873424</v>
      </c>
      <c r="O1012" s="49">
        <v>3.7445876551845707</v>
      </c>
      <c r="P1012" s="49">
        <v>3.6807370258766858</v>
      </c>
      <c r="Q1012" s="49">
        <v>3.6197628361656453</v>
      </c>
      <c r="R1012" s="49">
        <v>3.5597818392769369</v>
      </c>
      <c r="S1012" s="49">
        <v>3.5010988273801891</v>
      </c>
      <c r="T1012" s="49">
        <v>3.4469952227968257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3.1985039030399105</v>
      </c>
      <c r="Z1012" s="49">
        <v>3.159585076226938</v>
      </c>
      <c r="AA1012" s="49">
        <v>3.0736753421779008</v>
      </c>
      <c r="AB1012" s="49">
        <v>3.0245256039445327</v>
      </c>
      <c r="AC1012" s="49">
        <v>2.9768308903411143</v>
      </c>
      <c r="AD1012" s="49">
        <v>2.9304491766615213</v>
      </c>
      <c r="AE1012" s="49">
        <v>2.885256790230788</v>
      </c>
      <c r="AF1012" s="50">
        <v>2.8411453843965577</v>
      </c>
    </row>
    <row r="1013" spans="1:32" hidden="1">
      <c r="A1013" s="49" t="s">
        <v>1347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6.6791288502536865</v>
      </c>
      <c r="G1013" s="49">
        <v>6.1813740605272827</v>
      </c>
      <c r="H1013" s="49">
        <v>5.6942538601109804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3.6983517060292614</v>
      </c>
      <c r="N1013" s="49">
        <v>3.603213004343683</v>
      </c>
      <c r="O1013" s="49">
        <v>3.5127116923027275</v>
      </c>
      <c r="P1013" s="49">
        <v>3.4264229489625988</v>
      </c>
      <c r="Q1013" s="49">
        <v>3.3428536772640634</v>
      </c>
      <c r="R1013" s="49">
        <v>3.2610977259658376</v>
      </c>
      <c r="S1013" s="49">
        <v>3.1830522366437748</v>
      </c>
      <c r="T1013" s="49">
        <v>3.1073456294147128</v>
      </c>
      <c r="U1013" s="49">
        <v>3.0342096895788613</v>
      </c>
      <c r="V1013" s="49">
        <v>2.9625329369901801</v>
      </c>
      <c r="W1013" s="49">
        <v>2.8899483822179648</v>
      </c>
      <c r="X1013" s="49">
        <v>2.8181446555749066</v>
      </c>
      <c r="Y1013" s="49">
        <v>2.7488022158714793</v>
      </c>
      <c r="Z1013" s="49">
        <v>2.6881122115384786</v>
      </c>
      <c r="AA1013" s="49">
        <v>2.5896179610904584</v>
      </c>
      <c r="AB1013" s="49">
        <v>2.5220072965622462</v>
      </c>
      <c r="AC1013" s="49">
        <v>2.4566170989012033</v>
      </c>
      <c r="AD1013" s="49">
        <v>2.3931928781739726</v>
      </c>
      <c r="AE1013" s="49">
        <v>2.3315213231729626</v>
      </c>
      <c r="AF1013" s="50">
        <v>2.2714220404148522</v>
      </c>
    </row>
    <row r="1014" spans="1:32" hidden="1">
      <c r="A1014" s="49" t="s">
        <v>1348</v>
      </c>
      <c r="B1014" s="49">
        <v>3.3749318754977033</v>
      </c>
      <c r="C1014" s="49">
        <v>3.2764214043240028</v>
      </c>
      <c r="D1014" s="49">
        <v>3.1890762997225814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2.8545869687827454</v>
      </c>
      <c r="J1014" s="49">
        <v>2.800886327469287</v>
      </c>
      <c r="K1014" s="49">
        <v>2.7501619689654673</v>
      </c>
      <c r="L1014" s="49">
        <v>2.7020369711235483</v>
      </c>
      <c r="M1014" s="49">
        <v>2.6305186339871578</v>
      </c>
      <c r="N1014" s="49">
        <v>2.5739121715506474</v>
      </c>
      <c r="O1014" s="49">
        <v>2.5192578322075017</v>
      </c>
      <c r="P1014" s="49">
        <v>2.4666354076640653</v>
      </c>
      <c r="Q1014" s="49">
        <v>2.4164776920570485</v>
      </c>
      <c r="R1014" s="49">
        <v>2.3673718219434683</v>
      </c>
      <c r="S1014" s="49">
        <v>2.3195299582755484</v>
      </c>
      <c r="T1014" s="49">
        <v>2.2753417066880832</v>
      </c>
      <c r="U1014" s="49">
        <v>2.2309417183259885</v>
      </c>
      <c r="V1014" s="49">
        <v>2.1866080962581442</v>
      </c>
      <c r="W1014" s="49">
        <v>2.1479306615150686</v>
      </c>
      <c r="X1014" s="49">
        <v>2.1108321621607176</v>
      </c>
      <c r="Y1014" s="49">
        <v>2.0745670863144028</v>
      </c>
      <c r="Z1014" s="49">
        <v>2.0429213228183767</v>
      </c>
      <c r="AA1014" s="49">
        <v>1.977710784879648</v>
      </c>
      <c r="AB1014" s="49">
        <v>1.9391944767105034</v>
      </c>
      <c r="AC1014" s="49">
        <v>1.9019355926288251</v>
      </c>
      <c r="AD1014" s="49">
        <v>1.8658212871470397</v>
      </c>
      <c r="AE1014" s="49">
        <v>1.8307530140051225</v>
      </c>
      <c r="AF1014" s="50">
        <v>1.7966441834972651</v>
      </c>
    </row>
    <row r="1015" spans="1:32" hidden="1">
      <c r="A1015" s="49" t="s">
        <v>1349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4.2425222682028965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3.7747816673882126</v>
      </c>
      <c r="M1015" s="49">
        <v>3.6750836610079691</v>
      </c>
      <c r="N1015" s="49">
        <v>3.5965580129546253</v>
      </c>
      <c r="O1015" s="49">
        <v>3.5207878708662963</v>
      </c>
      <c r="P1015" s="49">
        <v>3.4478868863762719</v>
      </c>
      <c r="Q1015" s="49">
        <v>3.3784703552399966</v>
      </c>
      <c r="R1015" s="49">
        <v>3.3105306930736793</v>
      </c>
      <c r="S1015" s="49">
        <v>3.2443696368376855</v>
      </c>
      <c r="T1015" s="49">
        <v>3.1833832840455178</v>
      </c>
      <c r="U1015" s="49">
        <v>3.1220787977104756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2.8637408789231236</v>
      </c>
      <c r="AA1015" s="49">
        <v>2.7727385699612537</v>
      </c>
      <c r="AB1015" s="49">
        <v>2.7195492662358003</v>
      </c>
      <c r="AC1015" s="49">
        <v>2.6680723149424366</v>
      </c>
      <c r="AD1015" s="49">
        <v>2.6181446564279609</v>
      </c>
      <c r="AE1015" s="49">
        <v>2.5696235640933698</v>
      </c>
      <c r="AF1015" s="50">
        <v>2.5223832949350307</v>
      </c>
    </row>
    <row r="1016" spans="1:32" hidden="1">
      <c r="A1016" s="49" t="s">
        <v>1350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3.7002511744059965</v>
      </c>
      <c r="H1016" s="49">
        <v>3.6204648931336716</v>
      </c>
      <c r="I1016" s="49">
        <v>3.5471815625163807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3.0648841159024034</v>
      </c>
      <c r="P1016" s="49">
        <v>2.9860111754482341</v>
      </c>
      <c r="Q1016" s="49">
        <v>2.9131314452932031</v>
      </c>
      <c r="R1016" s="49">
        <v>2.8457931468265087</v>
      </c>
      <c r="S1016" s="49">
        <v>2.7819637594168425</v>
      </c>
      <c r="T1016" s="49">
        <v>2.7217778414631812</v>
      </c>
      <c r="U1016" s="49">
        <v>2.6654673350923654</v>
      </c>
      <c r="V1016" s="49">
        <v>2.6104841601148241</v>
      </c>
      <c r="W1016" s="49">
        <v>2.5486361859224806</v>
      </c>
      <c r="X1016" s="49">
        <v>2.4895631106890956</v>
      </c>
      <c r="Y1016" s="49">
        <v>2.4342219174743329</v>
      </c>
      <c r="Z1016" s="49">
        <v>2.3845120705525007</v>
      </c>
      <c r="AA1016" s="49">
        <v>2.3128343741786206</v>
      </c>
      <c r="AB1016" s="49">
        <v>2.2627716393416906</v>
      </c>
      <c r="AC1016" s="49">
        <v>2.2152931188558918</v>
      </c>
      <c r="AD1016" s="49">
        <v>2.1700775039972973</v>
      </c>
      <c r="AE1016" s="49">
        <v>2.12686122143089</v>
      </c>
      <c r="AF1016" s="50">
        <v>2.0854254146715965</v>
      </c>
    </row>
    <row r="1017" spans="1:32" hidden="1">
      <c r="A1017" s="49" t="s">
        <v>1351</v>
      </c>
      <c r="B1017" s="49">
        <v>5.0716484124001635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3.8487788022780465</v>
      </c>
      <c r="N1017" s="49">
        <v>3.7356999913931115</v>
      </c>
      <c r="O1017" s="49">
        <v>3.6341104624923788</v>
      </c>
      <c r="P1017" s="49">
        <v>3.5414478286230953</v>
      </c>
      <c r="Q1017" s="49">
        <v>3.4561263278554506</v>
      </c>
      <c r="R1017" s="49">
        <v>3.3775915548204507</v>
      </c>
      <c r="S1017" s="49">
        <v>3.3033416139655927</v>
      </c>
      <c r="T1017" s="49">
        <v>3.2335436744269117</v>
      </c>
      <c r="U1017" s="49">
        <v>3.1684849389628051</v>
      </c>
      <c r="V1017" s="49">
        <v>3.1050271881264093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2.8432624362302215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2.5953527861514463</v>
      </c>
      <c r="AE1017" s="49">
        <v>2.5461411596793422</v>
      </c>
      <c r="AF1017" s="50">
        <v>2.4991082592992004</v>
      </c>
    </row>
    <row r="1018" spans="1:32" hidden="1">
      <c r="A1018" s="49" t="s">
        <v>1352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3.7513463412012733</v>
      </c>
      <c r="H1018" s="49">
        <v>3.6288568234934462</v>
      </c>
      <c r="I1018" s="49">
        <v>3.5161075608804984</v>
      </c>
      <c r="J1018" s="49">
        <v>3.411390094096328</v>
      </c>
      <c r="K1018" s="49">
        <v>3.3134056787052137</v>
      </c>
      <c r="L1018" s="49">
        <v>3.2211462125055261</v>
      </c>
      <c r="M1018" s="49">
        <v>3.1111532151377723</v>
      </c>
      <c r="N1018" s="49">
        <v>3.0092865903843782</v>
      </c>
      <c r="O1018" s="49">
        <v>2.9129796657076259</v>
      </c>
      <c r="P1018" s="49">
        <v>2.8217153514003432</v>
      </c>
      <c r="Q1018" s="49">
        <v>2.7338757287922393</v>
      </c>
      <c r="R1018" s="49">
        <v>2.6484784643014843</v>
      </c>
      <c r="S1018" s="49">
        <v>2.567445918329458</v>
      </c>
      <c r="T1018" s="49">
        <v>2.4893148583154208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2.1954800625660504</v>
      </c>
      <c r="Y1018" s="49">
        <v>2.1260613273282631</v>
      </c>
      <c r="Z1018" s="49">
        <v>2.0656513347797656</v>
      </c>
      <c r="AA1018" s="49">
        <v>1.9678332462116019</v>
      </c>
      <c r="AB1018" s="49">
        <v>1.9012486889573976</v>
      </c>
      <c r="AC1018" s="49">
        <v>1.8371815295877716</v>
      </c>
      <c r="AD1018" s="49">
        <v>1.775350838419846</v>
      </c>
      <c r="AE1018" s="49">
        <v>1.7155204176044188</v>
      </c>
      <c r="AF1018" s="50">
        <v>1.6574898670628149</v>
      </c>
    </row>
    <row r="1019" spans="1:32" hidden="1">
      <c r="A1019" s="49" t="s">
        <v>1353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3.9161287307991355</v>
      </c>
      <c r="F1019" s="49">
        <v>3.7287039888425846</v>
      </c>
      <c r="G1019" s="49">
        <v>3.5447671990571568</v>
      </c>
      <c r="H1019" s="49">
        <v>3.3632137836737472</v>
      </c>
      <c r="I1019" s="49">
        <v>3.183155926346986</v>
      </c>
      <c r="J1019" s="49">
        <v>3.003859553780944</v>
      </c>
      <c r="K1019" s="49">
        <v>2.8247015524425136</v>
      </c>
      <c r="L1019" s="49">
        <v>2.6451398228819487</v>
      </c>
      <c r="M1019" s="49">
        <v>2.58679721854823</v>
      </c>
      <c r="N1019" s="49">
        <v>2.5411207397282021</v>
      </c>
      <c r="O1019" s="49">
        <v>2.4968417289536515</v>
      </c>
      <c r="P1019" s="49">
        <v>2.4540493440429971</v>
      </c>
      <c r="Q1019" s="49">
        <v>2.4131461091783146</v>
      </c>
      <c r="R1019" s="49">
        <v>2.372899871297264</v>
      </c>
      <c r="S1019" s="49">
        <v>2.3335103510093251</v>
      </c>
      <c r="T1019" s="49">
        <v>2.2971263257569774</v>
      </c>
      <c r="U1019" s="49">
        <v>2.2603137757978913</v>
      </c>
      <c r="V1019" s="49">
        <v>2.2233225428727974</v>
      </c>
      <c r="W1019" s="49">
        <v>2.1910651823901994</v>
      </c>
      <c r="X1019" s="49">
        <v>2.1600485051603715</v>
      </c>
      <c r="Y1019" s="49">
        <v>2.1296103768534222</v>
      </c>
      <c r="Z1019" s="49">
        <v>2.1032070446005613</v>
      </c>
      <c r="AA1019" s="49">
        <v>2.046001215916911</v>
      </c>
      <c r="AB1019" s="49">
        <v>2.0129243905985659</v>
      </c>
      <c r="AC1019" s="49">
        <v>1.9808242348620062</v>
      </c>
      <c r="AD1019" s="49">
        <v>1.9496087387018779</v>
      </c>
      <c r="AE1019" s="49">
        <v>1.919197847277526</v>
      </c>
      <c r="AF1019" s="50">
        <v>1.8895214907296651</v>
      </c>
    </row>
    <row r="1020" spans="1:32" hidden="1">
      <c r="A1020" s="49" t="s">
        <v>1354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4.3307608327853035</v>
      </c>
      <c r="J1020" s="49">
        <v>4.1026999202793979</v>
      </c>
      <c r="K1020" s="49">
        <v>3.8739284071280231</v>
      </c>
      <c r="L1020" s="49">
        <v>3.6435433086575504</v>
      </c>
      <c r="M1020" s="49">
        <v>3.5629749965438426</v>
      </c>
      <c r="N1020" s="49">
        <v>3.5004906955620316</v>
      </c>
      <c r="O1020" s="49">
        <v>3.4399918365793845</v>
      </c>
      <c r="P1020" s="49">
        <v>3.3816056597717696</v>
      </c>
      <c r="Q1020" s="49">
        <v>3.3259069936903103</v>
      </c>
      <c r="R1020" s="49">
        <v>3.271135709680693</v>
      </c>
      <c r="S1020" s="49">
        <v>3.2175770387005893</v>
      </c>
      <c r="T1020" s="49">
        <v>3.1682999162387411</v>
      </c>
      <c r="U1020" s="49">
        <v>3.1183994953302698</v>
      </c>
      <c r="V1020" s="49">
        <v>3.0682327020506843</v>
      </c>
      <c r="W1020" s="49">
        <v>3.0248667804342544</v>
      </c>
      <c r="X1020" s="49">
        <v>2.9832443742392782</v>
      </c>
      <c r="Y1020" s="49">
        <v>2.9424190412246576</v>
      </c>
      <c r="Z1020" s="49">
        <v>2.907321114273917</v>
      </c>
      <c r="AA1020" s="49">
        <v>2.8282549883434385</v>
      </c>
      <c r="AB1020" s="49">
        <v>2.783587154657774</v>
      </c>
      <c r="AC1020" s="49">
        <v>2.7402839552909439</v>
      </c>
      <c r="AD1020" s="49">
        <v>2.6982129328864395</v>
      </c>
      <c r="AE1020" s="49">
        <v>2.657258766389023</v>
      </c>
      <c r="AF1020" s="50">
        <v>2.6173204456356447</v>
      </c>
    </row>
    <row r="1021" spans="1:32" hidden="1">
      <c r="A1021" s="49" t="s">
        <v>1355</v>
      </c>
      <c r="B1021" s="49">
        <v>5.4573647948883455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3.4255420708158923</v>
      </c>
      <c r="L1021" s="49">
        <v>3.2241657526770986</v>
      </c>
      <c r="M1021" s="49">
        <v>3.1344685222620443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2.8619767705329617</v>
      </c>
      <c r="R1021" s="49">
        <v>2.8067054067316879</v>
      </c>
      <c r="S1021" s="49">
        <v>2.7541389325735772</v>
      </c>
      <c r="T1021" s="49">
        <v>2.7044271411476966</v>
      </c>
      <c r="U1021" s="49">
        <v>2.6578072092263576</v>
      </c>
      <c r="V1021" s="49">
        <v>2.6120524434760117</v>
      </c>
      <c r="W1021" s="49">
        <v>2.5598536815644088</v>
      </c>
      <c r="X1021" s="49">
        <v>2.5097959975640634</v>
      </c>
      <c r="Y1021" s="49">
        <v>2.4627596555770306</v>
      </c>
      <c r="Z1021" s="49">
        <v>2.4204806458549637</v>
      </c>
      <c r="AA1021" s="49">
        <v>2.3581605589509631</v>
      </c>
      <c r="AB1021" s="49">
        <v>2.3149754031509238</v>
      </c>
      <c r="AC1021" s="49">
        <v>2.2738652047882035</v>
      </c>
      <c r="AD1021" s="49">
        <v>2.2345597258833783</v>
      </c>
      <c r="AE1021" s="49">
        <v>2.1968378481451163</v>
      </c>
      <c r="AF1021" s="50">
        <v>2.1605164543669382</v>
      </c>
    </row>
    <row r="1022" spans="1:32" hidden="1">
      <c r="A1022" s="49" t="s">
        <v>1356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3.9189141183047083</v>
      </c>
      <c r="L1022" s="49">
        <v>3.7197764891558265</v>
      </c>
      <c r="M1022" s="49">
        <v>3.6146823693347061</v>
      </c>
      <c r="N1022" s="49">
        <v>3.5239545263981338</v>
      </c>
      <c r="O1022" s="49">
        <v>3.4424751075816538</v>
      </c>
      <c r="P1022" s="49">
        <v>3.3681292265453013</v>
      </c>
      <c r="Q1022" s="49">
        <v>3.2996195510284387</v>
      </c>
      <c r="R1022" s="49">
        <v>3.2365276773531013</v>
      </c>
      <c r="S1022" s="49">
        <v>3.1767294117501814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2.9569346212917953</v>
      </c>
      <c r="X1022" s="49">
        <v>2.9001255017070067</v>
      </c>
      <c r="Y1022" s="49">
        <v>2.8470008655482486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2.6334669352833737</v>
      </c>
      <c r="AD1022" s="49">
        <v>2.5897470238193674</v>
      </c>
      <c r="AE1022" s="49">
        <v>2.5479558114235337</v>
      </c>
      <c r="AF1022" s="50">
        <v>2.5078696404838841</v>
      </c>
    </row>
    <row r="1023" spans="1:32" hidden="1">
      <c r="A1023" s="49" t="s">
        <v>1357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3.7492733957898388</v>
      </c>
      <c r="M1023" s="49">
        <v>3.6484278989886976</v>
      </c>
      <c r="N1023" s="49">
        <v>3.5544925805307548</v>
      </c>
      <c r="O1023" s="49">
        <v>3.4651465139927913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3.0650876400965172</v>
      </c>
      <c r="U1023" s="49">
        <v>2.9929401342041615</v>
      </c>
      <c r="V1023" s="49">
        <v>2.9222393884705147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2.4876948910938994</v>
      </c>
      <c r="AC1023" s="49">
        <v>2.4232319538843448</v>
      </c>
      <c r="AD1023" s="49">
        <v>2.3607179377000085</v>
      </c>
      <c r="AE1023" s="49">
        <v>2.2999412996120343</v>
      </c>
      <c r="AF1023" s="50">
        <v>2.2407231428456065</v>
      </c>
    </row>
    <row r="1024" spans="1:32" hidden="1">
      <c r="A1024" s="49" t="s">
        <v>1358</v>
      </c>
      <c r="B1024" s="49">
        <v>2.8167997812551038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2.5382090625864087</v>
      </c>
      <c r="G1024" s="49">
        <v>2.4828063772912223</v>
      </c>
      <c r="H1024" s="49">
        <v>2.4311509567109759</v>
      </c>
      <c r="I1024" s="49">
        <v>2.3826629933748125</v>
      </c>
      <c r="J1024" s="49">
        <v>2.3368864532837348</v>
      </c>
      <c r="K1024" s="49">
        <v>2.2934565447813058</v>
      </c>
      <c r="L1024" s="49">
        <v>2.2520771484215514</v>
      </c>
      <c r="M1024" s="49">
        <v>2.1920041530944441</v>
      </c>
      <c r="N1024" s="49">
        <v>2.1436552521946592</v>
      </c>
      <c r="O1024" s="49">
        <v>2.0968711066500241</v>
      </c>
      <c r="P1024" s="49">
        <v>2.0517132339721864</v>
      </c>
      <c r="Q1024" s="49">
        <v>2.0085196372144032</v>
      </c>
      <c r="R1024" s="49">
        <v>1.9661825901843291</v>
      </c>
      <c r="S1024" s="49">
        <v>1.9248675390320047</v>
      </c>
      <c r="T1024" s="49">
        <v>1.886444802843867</v>
      </c>
      <c r="U1024" s="49">
        <v>1.8478866771319895</v>
      </c>
      <c r="V1024" s="49">
        <v>1.8094105745675448</v>
      </c>
      <c r="W1024" s="49">
        <v>1.7754501462627916</v>
      </c>
      <c r="X1024" s="49">
        <v>1.7427453089891014</v>
      </c>
      <c r="Y1024" s="49">
        <v>1.7107118154300829</v>
      </c>
      <c r="Z1024" s="49">
        <v>1.6823103171992262</v>
      </c>
      <c r="AA1024" s="49">
        <v>1.6276767230167926</v>
      </c>
      <c r="AB1024" s="49">
        <v>1.5939422340200966</v>
      </c>
      <c r="AC1024" s="49">
        <v>1.5612093930338569</v>
      </c>
      <c r="AD1024" s="49">
        <v>1.5293891580720631</v>
      </c>
      <c r="AE1024" s="49">
        <v>1.4984037287357823</v>
      </c>
      <c r="AF1024" s="50">
        <v>1.4681847057095796</v>
      </c>
    </row>
    <row r="1025" spans="1:32" hidden="1">
      <c r="A1025" s="49" t="s">
        <v>1359</v>
      </c>
      <c r="B1025" s="49">
        <v>3.4206295162946705</v>
      </c>
      <c r="C1025" s="49">
        <v>3.3221211099315648</v>
      </c>
      <c r="D1025" s="49">
        <v>3.2343207840955621</v>
      </c>
      <c r="E1025" s="49">
        <v>3.1548850166570643</v>
      </c>
      <c r="F1025" s="49">
        <v>3.0821529655089464</v>
      </c>
      <c r="G1025" s="49">
        <v>3.0149072203651484</v>
      </c>
      <c r="H1025" s="49">
        <v>2.9522303594146506</v>
      </c>
      <c r="I1025" s="49">
        <v>2.8934148405503697</v>
      </c>
      <c r="J1025" s="49">
        <v>2.8379041621807848</v>
      </c>
      <c r="K1025" s="49">
        <v>2.7852531662243187</v>
      </c>
      <c r="L1025" s="49">
        <v>2.735100496149947</v>
      </c>
      <c r="M1025" s="49">
        <v>2.6621918348555926</v>
      </c>
      <c r="N1025" s="49">
        <v>2.6035746411177048</v>
      </c>
      <c r="O1025" s="49">
        <v>2.5468581189833093</v>
      </c>
      <c r="P1025" s="49">
        <v>2.4921170055776116</v>
      </c>
      <c r="Q1025" s="49">
        <v>2.4397630802899215</v>
      </c>
      <c r="R1025" s="49">
        <v>2.3884455531293702</v>
      </c>
      <c r="S1025" s="49">
        <v>2.3383659972335735</v>
      </c>
      <c r="T1025" s="49">
        <v>2.2918039113162072</v>
      </c>
      <c r="U1025" s="49">
        <v>2.2450685266925876</v>
      </c>
      <c r="V1025" s="49">
        <v>2.1984249673389367</v>
      </c>
      <c r="W1025" s="49">
        <v>2.1572753144353376</v>
      </c>
      <c r="X1025" s="49">
        <v>2.1176553451142506</v>
      </c>
      <c r="Y1025" s="49">
        <v>2.0788531136447137</v>
      </c>
      <c r="Z1025" s="49">
        <v>2.0444768365566541</v>
      </c>
      <c r="AA1025" s="49">
        <v>1.9781307332943834</v>
      </c>
      <c r="AB1025" s="49">
        <v>1.937254125870824</v>
      </c>
      <c r="AC1025" s="49">
        <v>1.8975979196712238</v>
      </c>
      <c r="AD1025" s="49">
        <v>1.85905365919388</v>
      </c>
      <c r="AE1025" s="49">
        <v>1.8215265860350396</v>
      </c>
      <c r="AF1025" s="50">
        <v>1.7849333963684981</v>
      </c>
    </row>
    <row r="1026" spans="1:32" hidden="1">
      <c r="A1026" s="49" t="s">
        <v>1360</v>
      </c>
      <c r="B1026" s="49">
        <v>4.1416884866647896</v>
      </c>
      <c r="C1026" s="49">
        <v>4.0223799495597845</v>
      </c>
      <c r="D1026" s="49">
        <v>3.9160499640690825</v>
      </c>
      <c r="E1026" s="49">
        <v>3.8198593170532051</v>
      </c>
      <c r="F1026" s="49">
        <v>3.7317959049943661</v>
      </c>
      <c r="G1026" s="49">
        <v>3.6503848624203776</v>
      </c>
      <c r="H1026" s="49">
        <v>3.5745147687259298</v>
      </c>
      <c r="I1026" s="49">
        <v>3.5033284752920482</v>
      </c>
      <c r="J1026" s="49">
        <v>3.4361518185794671</v>
      </c>
      <c r="K1026" s="49">
        <v>3.3724455255364463</v>
      </c>
      <c r="L1026" s="49">
        <v>3.3117718457091785</v>
      </c>
      <c r="M1026" s="49">
        <v>3.2235013016896801</v>
      </c>
      <c r="N1026" s="49">
        <v>3.1525672428840914</v>
      </c>
      <c r="O1026" s="49">
        <v>3.0839406331409864</v>
      </c>
      <c r="P1026" s="49">
        <v>3.017712449668819</v>
      </c>
      <c r="Q1026" s="49">
        <v>2.9543826274259439</v>
      </c>
      <c r="R1026" s="49">
        <v>2.8923126060020716</v>
      </c>
      <c r="S1026" s="49">
        <v>2.8317471286109845</v>
      </c>
      <c r="T1026" s="49">
        <v>2.7754525594475705</v>
      </c>
      <c r="U1026" s="49">
        <v>2.7189505938057468</v>
      </c>
      <c r="V1026" s="49">
        <v>2.6625629023471142</v>
      </c>
      <c r="W1026" s="49">
        <v>2.6128832599964471</v>
      </c>
      <c r="X1026" s="49">
        <v>2.5650417826823886</v>
      </c>
      <c r="Y1026" s="49">
        <v>2.5181739804316701</v>
      </c>
      <c r="Z1026" s="49">
        <v>2.4766563117345357</v>
      </c>
      <c r="AA1026" s="49">
        <v>2.3963426839633266</v>
      </c>
      <c r="AB1026" s="49">
        <v>2.3469064590339936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1361</v>
      </c>
      <c r="B1027" s="49">
        <v>4.0594113875351585</v>
      </c>
      <c r="C1027" s="49">
        <v>3.9143509359262776</v>
      </c>
      <c r="D1027" s="49">
        <v>3.7925865311075797</v>
      </c>
      <c r="E1027" s="49">
        <v>3.6873882049906812</v>
      </c>
      <c r="F1027" s="49">
        <v>3.5945397016260228</v>
      </c>
      <c r="G1027" s="49">
        <v>3.5112335045850789</v>
      </c>
      <c r="H1027" s="49">
        <v>3.435510694861998</v>
      </c>
      <c r="I1027" s="49">
        <v>3.3659529052732293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3.0806242919681988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2.7641825583918593</v>
      </c>
      <c r="R1027" s="49">
        <v>2.7002597503630894</v>
      </c>
      <c r="S1027" s="49">
        <v>2.6396640990544928</v>
      </c>
      <c r="T1027" s="49">
        <v>2.5825231436828942</v>
      </c>
      <c r="U1027" s="49">
        <v>2.5290567388214935</v>
      </c>
      <c r="V1027" s="49">
        <v>2.4768494060844906</v>
      </c>
      <c r="W1027" s="49">
        <v>2.4181263582880295</v>
      </c>
      <c r="X1027" s="49">
        <v>2.3620370853206238</v>
      </c>
      <c r="Y1027" s="49">
        <v>2.3094889526298426</v>
      </c>
      <c r="Z1027" s="49">
        <v>2.2622829291628701</v>
      </c>
      <c r="AA1027" s="49">
        <v>2.1942534785105523</v>
      </c>
      <c r="AB1027" s="49">
        <v>2.1467194261305442</v>
      </c>
      <c r="AC1027" s="49">
        <v>2.1016389237959654</v>
      </c>
      <c r="AD1027" s="49">
        <v>2.0587074570157737</v>
      </c>
      <c r="AE1027" s="49">
        <v>2.0176752269692875</v>
      </c>
      <c r="AF1027" s="50">
        <v>1.978334812830157</v>
      </c>
    </row>
    <row r="1028" spans="1:32" hidden="1">
      <c r="A1028" s="49" t="s">
        <v>1362</v>
      </c>
      <c r="B1028" s="49">
        <v>4.9319635616711039</v>
      </c>
      <c r="C1028" s="49">
        <v>4.7531230595087761</v>
      </c>
      <c r="D1028" s="49">
        <v>4.6036696946621465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3.4438767924487688</v>
      </c>
      <c r="Q1028" s="49">
        <v>3.3608877924716225</v>
      </c>
      <c r="R1028" s="49">
        <v>3.2844960440077622</v>
      </c>
      <c r="S1028" s="49">
        <v>3.2122700517184355</v>
      </c>
      <c r="T1028" s="49">
        <v>3.1443723582634915</v>
      </c>
      <c r="U1028" s="49">
        <v>3.0810821768004386</v>
      </c>
      <c r="V1028" s="49">
        <v>3.0193494403766508</v>
      </c>
      <c r="W1028" s="49">
        <v>2.9493074267328332</v>
      </c>
      <c r="X1028" s="49">
        <v>2.88256668468417</v>
      </c>
      <c r="Y1028" s="49">
        <v>2.8202754313510865</v>
      </c>
      <c r="Z1028" s="49">
        <v>2.7647119696272866</v>
      </c>
      <c r="AA1028" s="49">
        <v>2.6828019458811849</v>
      </c>
      <c r="AB1028" s="49">
        <v>2.6267753279209218</v>
      </c>
      <c r="AC1028" s="49">
        <v>2.5738288072027267</v>
      </c>
      <c r="AD1028" s="49">
        <v>2.5235786846552672</v>
      </c>
      <c r="AE1028" s="49">
        <v>2.4757102736074001</v>
      </c>
      <c r="AF1028" s="50">
        <v>2.4299623356733937</v>
      </c>
    </row>
    <row r="1029" spans="1:32" hidden="1">
      <c r="A1029" s="49" t="s">
        <v>1363</v>
      </c>
      <c r="B1029" s="49">
        <v>4.6524579387801603</v>
      </c>
      <c r="C1029" s="49">
        <v>4.4186255262728906</v>
      </c>
      <c r="D1029" s="49">
        <v>4.2223423515113705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3.6450860853622498</v>
      </c>
      <c r="I1029" s="49">
        <v>3.531967244020807</v>
      </c>
      <c r="J1029" s="49">
        <v>3.4268491452675054</v>
      </c>
      <c r="K1029" s="49">
        <v>3.3284423577760611</v>
      </c>
      <c r="L1029" s="49">
        <v>3.235745946572524</v>
      </c>
      <c r="M1029" s="49">
        <v>3.1253464550253103</v>
      </c>
      <c r="N1029" s="49">
        <v>3.0230566894704274</v>
      </c>
      <c r="O1029" s="49">
        <v>2.9263180813602556</v>
      </c>
      <c r="P1029" s="49">
        <v>2.8346155576723966</v>
      </c>
      <c r="Q1029" s="49">
        <v>2.7463360422324579</v>
      </c>
      <c r="R1029" s="49">
        <v>2.6605000529619791</v>
      </c>
      <c r="S1029" s="49">
        <v>2.5790251898649474</v>
      </c>
      <c r="T1029" s="49">
        <v>2.5004523337045663</v>
      </c>
      <c r="U1029" s="49">
        <v>2.4249806026696352</v>
      </c>
      <c r="V1029" s="49">
        <v>2.3514432085617845</v>
      </c>
      <c r="W1029" s="49">
        <v>2.2776149222328419</v>
      </c>
      <c r="X1029" s="49">
        <v>2.2049495557537755</v>
      </c>
      <c r="Y1029" s="49">
        <v>2.1351145467420909</v>
      </c>
      <c r="Z1029" s="49">
        <v>2.0742459084336193</v>
      </c>
      <c r="AA1029" s="49">
        <v>1.9761079414781566</v>
      </c>
      <c r="AB1029" s="49">
        <v>1.9090769976712516</v>
      </c>
      <c r="AC1029" s="49">
        <v>1.8445422605443145</v>
      </c>
      <c r="AD1029" s="49">
        <v>1.7822219558652326</v>
      </c>
      <c r="AE1029" s="49">
        <v>1.7218791339854556</v>
      </c>
      <c r="AF1029" s="50">
        <v>1.6633127175359896</v>
      </c>
    </row>
    <row r="1030" spans="1:32" hidden="1">
      <c r="A1030" s="49" t="s">
        <v>1364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3.3909845624085277</v>
      </c>
      <c r="G1030" s="49">
        <v>3.2072608392039399</v>
      </c>
      <c r="H1030" s="49">
        <v>3.024786795698895</v>
      </c>
      <c r="I1030" s="49">
        <v>2.8427826765766966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2.2431738986599417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2.0894765866020077</v>
      </c>
      <c r="R1030" s="49">
        <v>2.0535947107411476</v>
      </c>
      <c r="S1030" s="49">
        <v>2.018404636822865</v>
      </c>
      <c r="T1030" s="49">
        <v>1.9856080908492491</v>
      </c>
      <c r="U1030" s="49">
        <v>1.9524848559550718</v>
      </c>
      <c r="V1030" s="49">
        <v>1.9192328075679852</v>
      </c>
      <c r="W1030" s="49">
        <v>1.8897902675554787</v>
      </c>
      <c r="X1030" s="49">
        <v>1.8613275700121461</v>
      </c>
      <c r="Y1030" s="49">
        <v>1.8333197289179812</v>
      </c>
      <c r="Z1030" s="49">
        <v>1.8084989429373601</v>
      </c>
      <c r="AA1030" s="49">
        <v>1.7593267200878557</v>
      </c>
      <c r="AB1030" s="49">
        <v>1.7292314443132941</v>
      </c>
      <c r="AC1030" s="49">
        <v>1.6999057316003212</v>
      </c>
      <c r="AD1030" s="49">
        <v>1.6712759265015134</v>
      </c>
      <c r="AE1030" s="49">
        <v>1.6432779111075104</v>
      </c>
      <c r="AF1030" s="50">
        <v>1.6158555335467151</v>
      </c>
    </row>
    <row r="1031" spans="1:32" hidden="1">
      <c r="A1031" s="49" t="s">
        <v>1365</v>
      </c>
      <c r="B1031" s="49">
        <v>4.9652526376416333</v>
      </c>
      <c r="C1031" s="49">
        <v>4.7305311147726865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3.8526486644935374</v>
      </c>
      <c r="H1031" s="49">
        <v>3.638904028794923</v>
      </c>
      <c r="I1031" s="49">
        <v>3.4249534037636158</v>
      </c>
      <c r="J1031" s="49">
        <v>3.2098897193121703</v>
      </c>
      <c r="K1031" s="49">
        <v>2.9929075103614968</v>
      </c>
      <c r="L1031" s="49">
        <v>2.7732702356172876</v>
      </c>
      <c r="M1031" s="49">
        <v>2.7124151784818551</v>
      </c>
      <c r="N1031" s="49">
        <v>2.6638644022332256</v>
      </c>
      <c r="O1031" s="49">
        <v>2.6166830407797876</v>
      </c>
      <c r="P1031" s="49">
        <v>2.5709571283049879</v>
      </c>
      <c r="Q1031" s="49">
        <v>2.5270765813355549</v>
      </c>
      <c r="R1031" s="49">
        <v>2.4838459220386104</v>
      </c>
      <c r="S1031" s="49">
        <v>2.4414585794235966</v>
      </c>
      <c r="T1031" s="49">
        <v>2.4019976234315119</v>
      </c>
      <c r="U1031" s="49">
        <v>2.3621329882134634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2.1891952891185715</v>
      </c>
      <c r="AA1031" s="49">
        <v>2.1296596774236116</v>
      </c>
      <c r="AB1031" s="49">
        <v>2.0934852657265228</v>
      </c>
      <c r="AC1031" s="49">
        <v>2.0582556525154354</v>
      </c>
      <c r="AD1031" s="49">
        <v>2.0238808992576653</v>
      </c>
      <c r="AE1031" s="49">
        <v>1.9902827239385039</v>
      </c>
      <c r="AF1031" s="50">
        <v>1.9573925804216989</v>
      </c>
    </row>
    <row r="1032" spans="1:32" hidden="1">
      <c r="A1032" s="49" t="s">
        <v>1366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4.1236704847909005</v>
      </c>
      <c r="J1032" s="49">
        <v>3.8688584973183704</v>
      </c>
      <c r="K1032" s="49">
        <v>3.6112162505981282</v>
      </c>
      <c r="L1032" s="49">
        <v>3.3497655643807143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3.1057493260913605</v>
      </c>
      <c r="Q1032" s="49">
        <v>3.0529204698972272</v>
      </c>
      <c r="R1032" s="49">
        <v>3.0008820388641873</v>
      </c>
      <c r="S1032" s="49">
        <v>2.9498703329990343</v>
      </c>
      <c r="T1032" s="49">
        <v>2.9024303043584023</v>
      </c>
      <c r="U1032" s="49">
        <v>2.8544933136003197</v>
      </c>
      <c r="V1032" s="49">
        <v>2.8063554008049572</v>
      </c>
      <c r="W1032" s="49">
        <v>2.7639636135657661</v>
      </c>
      <c r="X1032" s="49">
        <v>2.7230034199702944</v>
      </c>
      <c r="Y1032" s="49">
        <v>2.6826884882661206</v>
      </c>
      <c r="Z1032" s="49">
        <v>2.6470958367525252</v>
      </c>
      <c r="AA1032" s="49">
        <v>2.5751314785076174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2.4073000299054597</v>
      </c>
      <c r="AF1032" s="50">
        <v>2.3676202448977599</v>
      </c>
    </row>
    <row r="1033" spans="1:32" hidden="1">
      <c r="A1033" s="49" t="s">
        <v>1367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3.8530333766825287</v>
      </c>
      <c r="I1033" s="49">
        <v>3.6519610495730785</v>
      </c>
      <c r="J1033" s="49">
        <v>3.4540217260581949</v>
      </c>
      <c r="K1033" s="49">
        <v>3.2583655626341548</v>
      </c>
      <c r="L1033" s="49">
        <v>3.064308949773948</v>
      </c>
      <c r="M1033" s="49">
        <v>2.9792001944799056</v>
      </c>
      <c r="N1033" s="49">
        <v>2.9052036196112176</v>
      </c>
      <c r="O1033" s="49">
        <v>2.8383656144985712</v>
      </c>
      <c r="P1033" s="49">
        <v>2.7770523071933511</v>
      </c>
      <c r="Q1033" s="49">
        <v>2.7202613854359465</v>
      </c>
      <c r="R1033" s="49">
        <v>2.6676694779076859</v>
      </c>
      <c r="S1033" s="49">
        <v>2.6176356385232022</v>
      </c>
      <c r="T1033" s="49">
        <v>2.5703018820961976</v>
      </c>
      <c r="U1033" s="49">
        <v>2.5258928284336042</v>
      </c>
      <c r="V1033" s="49">
        <v>2.4823050662178656</v>
      </c>
      <c r="W1033" s="49">
        <v>2.4326241503813901</v>
      </c>
      <c r="X1033" s="49">
        <v>2.3849692204707313</v>
      </c>
      <c r="Y1033" s="49">
        <v>2.3401724122021332</v>
      </c>
      <c r="Z1033" s="49">
        <v>2.2998747491135312</v>
      </c>
      <c r="AA1033" s="49">
        <v>2.2406393795203092</v>
      </c>
      <c r="AB1033" s="49">
        <v>2.1994913567370884</v>
      </c>
      <c r="AC1033" s="49">
        <v>2.16030799612026</v>
      </c>
      <c r="AD1033" s="49">
        <v>2.1228341187733908</v>
      </c>
      <c r="AE1033" s="49">
        <v>2.0868609316933746</v>
      </c>
      <c r="AF1033" s="50">
        <v>2.0522155276332068</v>
      </c>
    </row>
    <row r="1034" spans="1:32" hidden="1">
      <c r="A1034" s="49" t="s">
        <v>1368</v>
      </c>
      <c r="B1034" s="49">
        <v>5.8868500543663087</v>
      </c>
      <c r="C1034" s="49">
        <v>5.5974414828210675</v>
      </c>
      <c r="D1034" s="49">
        <v>5.3342742321808529</v>
      </c>
      <c r="E1034" s="49">
        <v>5.0894988182950796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3.8154746193222295</v>
      </c>
      <c r="L1034" s="49">
        <v>3.6200027035090727</v>
      </c>
      <c r="M1034" s="49">
        <v>3.5178135082811135</v>
      </c>
      <c r="N1034" s="49">
        <v>3.4295612498336592</v>
      </c>
      <c r="O1034" s="49">
        <v>3.3502818095668365</v>
      </c>
      <c r="P1034" s="49">
        <v>3.2779240347710337</v>
      </c>
      <c r="Q1034" s="49">
        <v>3.2112297662350433</v>
      </c>
      <c r="R1034" s="49">
        <v>3.1497935042261607</v>
      </c>
      <c r="S1034" s="49">
        <v>3.0915545619446583</v>
      </c>
      <c r="T1034" s="49">
        <v>3.0366917678600958</v>
      </c>
      <c r="U1034" s="49">
        <v>2.9854877526458177</v>
      </c>
      <c r="V1034" s="49">
        <v>2.9353004067643425</v>
      </c>
      <c r="W1034" s="49">
        <v>2.8774271703461061</v>
      </c>
      <c r="X1034" s="49">
        <v>2.8220876352269735</v>
      </c>
      <c r="Y1034" s="49">
        <v>2.7703285573337859</v>
      </c>
      <c r="Z1034" s="49">
        <v>2.7242139365908273</v>
      </c>
      <c r="AA1034" s="49">
        <v>2.6542834257728862</v>
      </c>
      <c r="AB1034" s="49">
        <v>2.6070781323985583</v>
      </c>
      <c r="AC1034" s="49">
        <v>2.5623336600029614</v>
      </c>
      <c r="AD1034" s="49">
        <v>2.5197300365301842</v>
      </c>
      <c r="AE1034" s="49">
        <v>2.4790054765467588</v>
      </c>
      <c r="AF1034" s="50">
        <v>2.4399432084543453</v>
      </c>
    </row>
    <row r="1035" spans="1:32" hidden="1">
      <c r="A1035" s="49" t="s">
        <v>1369</v>
      </c>
      <c r="B1035" s="49">
        <v>8.7967954068354501</v>
      </c>
      <c r="C1035" s="49">
        <v>8.2009939436609649</v>
      </c>
      <c r="D1035" s="49">
        <v>7.6492903118277855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5.6577625264668985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3.7786076482803006</v>
      </c>
      <c r="M1035" s="49">
        <v>3.677078519458111</v>
      </c>
      <c r="N1035" s="49">
        <v>3.5824829865542047</v>
      </c>
      <c r="O1035" s="49">
        <v>3.4924927338813694</v>
      </c>
      <c r="P1035" s="49">
        <v>3.4066875227203059</v>
      </c>
      <c r="Q1035" s="49">
        <v>3.3235842369792734</v>
      </c>
      <c r="R1035" s="49">
        <v>3.2422826550979331</v>
      </c>
      <c r="S1035" s="49">
        <v>3.1646712000856585</v>
      </c>
      <c r="T1035" s="49">
        <v>3.0893866466225051</v>
      </c>
      <c r="U1035" s="49">
        <v>3.0166607177646876</v>
      </c>
      <c r="V1035" s="49">
        <v>2.9453880764977809</v>
      </c>
      <c r="W1035" s="49">
        <v>2.8732318597379471</v>
      </c>
      <c r="X1035" s="49">
        <v>2.8018521020403058</v>
      </c>
      <c r="Y1035" s="49">
        <v>2.7329213462851012</v>
      </c>
      <c r="Z1035" s="49">
        <v>2.672601206574408</v>
      </c>
      <c r="AA1035" s="49">
        <v>2.5746552010204384</v>
      </c>
      <c r="AB1035" s="49">
        <v>2.5074460199892452</v>
      </c>
      <c r="AC1035" s="49">
        <v>2.4424454278118253</v>
      </c>
      <c r="AD1035" s="49">
        <v>2.3793998819509952</v>
      </c>
      <c r="AE1035" s="49">
        <v>2.3180968640798154</v>
      </c>
      <c r="AF1035" s="50">
        <v>2.2583566503375114</v>
      </c>
    </row>
    <row r="1036" spans="1:32" hidden="1">
      <c r="A1036" s="49" t="s">
        <v>1370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3.9501542136904617</v>
      </c>
      <c r="P1036" s="49">
        <v>3.8687950969179172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3.5739839459469853</v>
      </c>
      <c r="U1036" s="49">
        <v>3.505724481224862</v>
      </c>
      <c r="V1036" s="49">
        <v>3.437544251139304</v>
      </c>
      <c r="W1036" s="49">
        <v>3.3784487207590943</v>
      </c>
      <c r="X1036" s="49">
        <v>3.3218550994408198</v>
      </c>
      <c r="Y1036" s="49">
        <v>3.2665620009971126</v>
      </c>
      <c r="Z1036" s="49">
        <v>3.2186658540506534</v>
      </c>
      <c r="AA1036" s="49">
        <v>3.1166779992983531</v>
      </c>
      <c r="AB1036" s="49">
        <v>3.0576375573439556</v>
      </c>
      <c r="AC1036" s="49">
        <v>3.0005799602054837</v>
      </c>
      <c r="AD1036" s="49">
        <v>2.9453227857694073</v>
      </c>
      <c r="AE1036" s="49">
        <v>2.8917066378385776</v>
      </c>
      <c r="AF1036" s="50">
        <v>2.8395913671429343</v>
      </c>
    </row>
    <row r="1037" spans="1:32" hidden="1">
      <c r="A1037" s="49" t="s">
        <v>1371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3.9687331893391398</v>
      </c>
      <c r="J1037" s="49">
        <v>3.892775382382482</v>
      </c>
      <c r="K1037" s="49">
        <v>3.8218907122545036</v>
      </c>
      <c r="L1037" s="49">
        <v>3.7553323322466197</v>
      </c>
      <c r="M1037" s="49">
        <v>3.6324106754581313</v>
      </c>
      <c r="N1037" s="49">
        <v>3.5255354820218114</v>
      </c>
      <c r="O1037" s="49">
        <v>3.4291422908336986</v>
      </c>
      <c r="P1037" s="49">
        <v>3.3408992539663234</v>
      </c>
      <c r="Q1037" s="49">
        <v>3.2593628171040088</v>
      </c>
      <c r="R1037" s="49">
        <v>3.1840270257611123</v>
      </c>
      <c r="S1037" s="49">
        <v>3.1126168723585348</v>
      </c>
      <c r="T1037" s="49">
        <v>3.0452827672918277</v>
      </c>
      <c r="U1037" s="49">
        <v>2.9822840889143323</v>
      </c>
      <c r="V1037" s="49">
        <v>2.920769113727034</v>
      </c>
      <c r="W1037" s="49">
        <v>2.8516026984386587</v>
      </c>
      <c r="X1037" s="49">
        <v>2.7855319882938421</v>
      </c>
      <c r="Y1037" s="49">
        <v>2.7236270430433231</v>
      </c>
      <c r="Z1037" s="49">
        <v>2.6680118914364352</v>
      </c>
      <c r="AA1037" s="49">
        <v>2.5878124678301142</v>
      </c>
      <c r="AB1037" s="49">
        <v>2.5317830437304814</v>
      </c>
      <c r="AC1037" s="49">
        <v>2.4786332678051983</v>
      </c>
      <c r="AD1037" s="49">
        <v>2.4280031865332483</v>
      </c>
      <c r="AE1037" s="49">
        <v>2.3795975203144466</v>
      </c>
      <c r="AF1037" s="50">
        <v>2.3331710806839672</v>
      </c>
    </row>
    <row r="1038" spans="1:32" hidden="1">
      <c r="A1038" s="49" t="s">
        <v>1372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4.3057707330648896</v>
      </c>
      <c r="T1038" s="49">
        <v>4.2147798768107885</v>
      </c>
      <c r="U1038" s="49">
        <v>4.1299617769002515</v>
      </c>
      <c r="V1038" s="49">
        <v>4.0472260691549318</v>
      </c>
      <c r="W1038" s="49">
        <v>3.9534088410460955</v>
      </c>
      <c r="X1038" s="49">
        <v>3.8639947287129348</v>
      </c>
      <c r="Y1038" s="49">
        <v>3.7805211608230045</v>
      </c>
      <c r="Z1038" s="49">
        <v>3.7060389857833407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1373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2.4695496999543547</v>
      </c>
      <c r="G1039" s="49">
        <v>2.3845253640768433</v>
      </c>
      <c r="H1039" s="49">
        <v>2.3070240674642015</v>
      </c>
      <c r="I1039" s="49">
        <v>2.2356078559599757</v>
      </c>
      <c r="J1039" s="49">
        <v>2.1692101463367446</v>
      </c>
      <c r="K1039" s="49">
        <v>2.107020143027575</v>
      </c>
      <c r="L1039" s="49">
        <v>2.0484085000478105</v>
      </c>
      <c r="M1039" s="49">
        <v>1.9786127950311365</v>
      </c>
      <c r="N1039" s="49">
        <v>1.9139022503661058</v>
      </c>
      <c r="O1039" s="49">
        <v>1.852674379446978</v>
      </c>
      <c r="P1039" s="49">
        <v>1.7946063540247605</v>
      </c>
      <c r="Q1039" s="49">
        <v>1.7386879071701795</v>
      </c>
      <c r="R1039" s="49">
        <v>1.6843055690720294</v>
      </c>
      <c r="S1039" s="49">
        <v>1.6326597363594382</v>
      </c>
      <c r="T1039" s="49">
        <v>1.5828366432391001</v>
      </c>
      <c r="U1039" s="49">
        <v>1.5349607530368652</v>
      </c>
      <c r="V1039" s="49">
        <v>1.4883014198525446</v>
      </c>
      <c r="W1039" s="49">
        <v>1.4414428558844734</v>
      </c>
      <c r="X1039" s="49">
        <v>1.3953251443748595</v>
      </c>
      <c r="Y1039" s="49">
        <v>1.3509931739418835</v>
      </c>
      <c r="Z1039" s="49">
        <v>1.3122934020874955</v>
      </c>
      <c r="AA1039" s="49">
        <v>1.2502466314808998</v>
      </c>
      <c r="AB1039" s="49">
        <v>1.2077076397592181</v>
      </c>
      <c r="AC1039" s="49">
        <v>1.1667472662355407</v>
      </c>
      <c r="AD1039" s="49">
        <v>1.1271897596650189</v>
      </c>
      <c r="AE1039" s="49">
        <v>1.0888873372264498</v>
      </c>
      <c r="AF1039" s="50">
        <v>1.051714599051301</v>
      </c>
    </row>
    <row r="1040" spans="1:32" hidden="1">
      <c r="A1040" s="49" t="s">
        <v>1374</v>
      </c>
      <c r="B1040" s="49">
        <v>3.0871951376983011</v>
      </c>
      <c r="C1040" s="49">
        <v>2.9322895871640635</v>
      </c>
      <c r="D1040" s="49">
        <v>2.8022700529719087</v>
      </c>
      <c r="E1040" s="49">
        <v>2.6898738097255914</v>
      </c>
      <c r="F1040" s="49">
        <v>2.5905419618253944</v>
      </c>
      <c r="G1040" s="49">
        <v>2.5012443373816193</v>
      </c>
      <c r="H1040" s="49">
        <v>2.4198750556852797</v>
      </c>
      <c r="I1040" s="49">
        <v>2.3449173077335073</v>
      </c>
      <c r="J1040" s="49">
        <v>2.2752460281789326</v>
      </c>
      <c r="K1040" s="49">
        <v>2.2100059761292368</v>
      </c>
      <c r="L1040" s="49">
        <v>2.1485333208483866</v>
      </c>
      <c r="M1040" s="49">
        <v>2.0752890770162966</v>
      </c>
      <c r="N1040" s="49">
        <v>2.0073970003599282</v>
      </c>
      <c r="O1040" s="49">
        <v>1.9431700408278418</v>
      </c>
      <c r="P1040" s="49">
        <v>1.8822686873942187</v>
      </c>
      <c r="Q1040" s="49">
        <v>1.8236292192168513</v>
      </c>
      <c r="R1040" s="49">
        <v>1.7666056894622031</v>
      </c>
      <c r="S1040" s="49">
        <v>1.7124629261552529</v>
      </c>
      <c r="T1040" s="49">
        <v>1.6602386385061525</v>
      </c>
      <c r="U1040" s="49">
        <v>1.6100642246783483</v>
      </c>
      <c r="V1040" s="49">
        <v>1.561170104242124</v>
      </c>
      <c r="W1040" s="49">
        <v>1.5120455053289743</v>
      </c>
      <c r="X1040" s="49">
        <v>1.4637022110162927</v>
      </c>
      <c r="Y1040" s="49">
        <v>1.4172416350250805</v>
      </c>
      <c r="Z1040" s="49">
        <v>1.3767186751973584</v>
      </c>
      <c r="AA1040" s="49">
        <v>1.31158582426144</v>
      </c>
      <c r="AB1040" s="49">
        <v>1.2670166519203805</v>
      </c>
      <c r="AC1040" s="49">
        <v>1.2241129247609117</v>
      </c>
      <c r="AD1040" s="49">
        <v>1.182689740332791</v>
      </c>
      <c r="AE1040" s="49">
        <v>1.1425916288297924</v>
      </c>
      <c r="AF1040" s="50">
        <v>1.1036866750703092</v>
      </c>
    </row>
    <row r="1041" spans="1:32" hidden="1">
      <c r="A1041" s="49" t="s">
        <v>1375</v>
      </c>
      <c r="B1041" s="49">
        <v>3.5500276703196567</v>
      </c>
      <c r="C1041" s="49">
        <v>3.3708864754068339</v>
      </c>
      <c r="D1041" s="49">
        <v>3.2206358043674537</v>
      </c>
      <c r="E1041" s="49">
        <v>3.0908453929864663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2.6931728953517453</v>
      </c>
      <c r="J1041" s="49">
        <v>2.6129966097518658</v>
      </c>
      <c r="K1041" s="49">
        <v>2.5379681963198832</v>
      </c>
      <c r="L1041" s="49">
        <v>2.4673170939950873</v>
      </c>
      <c r="M1041" s="49">
        <v>2.3830782676586453</v>
      </c>
      <c r="N1041" s="49">
        <v>2.3050549496705726</v>
      </c>
      <c r="O1041" s="49">
        <v>2.2312845678405191</v>
      </c>
      <c r="P1041" s="49">
        <v>2.1613718210448121</v>
      </c>
      <c r="Q1041" s="49">
        <v>2.0940795330061794</v>
      </c>
      <c r="R1041" s="49">
        <v>2.028656523183535</v>
      </c>
      <c r="S1041" s="49">
        <v>1.966572985110925</v>
      </c>
      <c r="T1041" s="49">
        <v>1.9067099695336496</v>
      </c>
      <c r="U1041" s="49">
        <v>1.8492200081688539</v>
      </c>
      <c r="V1041" s="49">
        <v>1.79320845394325</v>
      </c>
      <c r="W1041" s="49">
        <v>1.7369481958256352</v>
      </c>
      <c r="X1041" s="49">
        <v>1.6815829915558695</v>
      </c>
      <c r="Y1041" s="49">
        <v>1.6283923462084029</v>
      </c>
      <c r="Z1041" s="49">
        <v>1.5820857831693704</v>
      </c>
      <c r="AA1041" s="49">
        <v>1.5071819950041141</v>
      </c>
      <c r="AB1041" s="49">
        <v>1.4561517523607688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1.2692528251853403</v>
      </c>
    </row>
    <row r="1042" spans="1:32" hidden="1">
      <c r="A1042" s="49" t="s">
        <v>1376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4.7974074873122206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3.9691640533324355</v>
      </c>
      <c r="N1042" s="49">
        <v>3.8997607189302586</v>
      </c>
      <c r="O1042" s="49">
        <v>3.8325959843879311</v>
      </c>
      <c r="P1042" s="49">
        <v>3.7678134288983456</v>
      </c>
      <c r="Q1042" s="49">
        <v>3.7060625499106337</v>
      </c>
      <c r="R1042" s="49">
        <v>3.6453534213439958</v>
      </c>
      <c r="S1042" s="49">
        <v>3.5860083264272231</v>
      </c>
      <c r="T1042" s="49">
        <v>3.5314957205916016</v>
      </c>
      <c r="U1042" s="49">
        <v>3.4762715858928175</v>
      </c>
      <c r="V1042" s="49">
        <v>3.4207394233450272</v>
      </c>
      <c r="W1042" s="49">
        <v>3.3728595538180008</v>
      </c>
      <c r="X1042" s="49">
        <v>3.3269620836815292</v>
      </c>
      <c r="Y1042" s="49">
        <v>3.2819781019922543</v>
      </c>
      <c r="Z1042" s="49">
        <v>3.2434844638044114</v>
      </c>
      <c r="AA1042" s="49">
        <v>3.1552689300649237</v>
      </c>
      <c r="AB1042" s="49">
        <v>3.1059687341894175</v>
      </c>
      <c r="AC1042" s="49">
        <v>3.0582242747027193</v>
      </c>
      <c r="AD1042" s="49">
        <v>3.0118867400642477</v>
      </c>
      <c r="AE1042" s="49">
        <v>2.9668266248318136</v>
      </c>
      <c r="AF1042" s="50">
        <v>2.9229305472103531</v>
      </c>
    </row>
    <row r="1043" spans="1:32" hidden="1">
      <c r="A1043" s="49" t="s">
        <v>1377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5.2308890157407575</v>
      </c>
      <c r="F1043" s="49">
        <v>4.9825477674208898</v>
      </c>
      <c r="G1043" s="49">
        <v>4.7426312561332615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3.6035339962595425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3.1985513138896273</v>
      </c>
      <c r="R1043" s="49">
        <v>3.1368189786340075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2.8054070248696936</v>
      </c>
      <c r="Y1043" s="49">
        <v>2.7529128276807882</v>
      </c>
      <c r="Z1043" s="49">
        <v>2.7057510721008167</v>
      </c>
      <c r="AA1043" s="49">
        <v>2.6360956719618645</v>
      </c>
      <c r="AB1043" s="49">
        <v>2.5879056193040322</v>
      </c>
      <c r="AC1043" s="49">
        <v>2.542036199193582</v>
      </c>
      <c r="AD1043" s="49">
        <v>2.4981834802635925</v>
      </c>
      <c r="AE1043" s="49">
        <v>2.4560987587410108</v>
      </c>
      <c r="AF1043" s="50">
        <v>2.4155760582847599</v>
      </c>
    </row>
    <row r="1044" spans="1:32" hidden="1">
      <c r="A1044" s="49" t="s">
        <v>1378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6.7533356329115755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4.5879252847519485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3.9945383789391977</v>
      </c>
      <c r="V1044" s="49">
        <v>3.9276276911814465</v>
      </c>
      <c r="W1044" s="49">
        <v>3.8503731953917164</v>
      </c>
      <c r="X1044" s="49">
        <v>3.7765222644553877</v>
      </c>
      <c r="Y1044" s="49">
        <v>3.7074838471630835</v>
      </c>
      <c r="Z1044" s="49">
        <v>3.6460365355421254</v>
      </c>
      <c r="AA1044" s="49">
        <v>3.5524831846112348</v>
      </c>
      <c r="AB1044" s="49">
        <v>3.4895367181845964</v>
      </c>
      <c r="AC1044" s="49">
        <v>3.4298868265908351</v>
      </c>
      <c r="AD1044" s="49">
        <v>3.3731006792343727</v>
      </c>
      <c r="AE1044" s="49">
        <v>3.3188241202832054</v>
      </c>
      <c r="AF1044" s="50">
        <v>3.2667638601274662</v>
      </c>
    </row>
    <row r="1045" spans="1:32" hidden="1">
      <c r="A1045" s="49" t="s">
        <v>1379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3.6659407180396455</v>
      </c>
      <c r="I1045" s="49">
        <v>3.3502641130137136</v>
      </c>
      <c r="J1045" s="49">
        <v>3.0377288121675354</v>
      </c>
      <c r="K1045" s="49">
        <v>2.7272250379413325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2.2366780567819315</v>
      </c>
      <c r="P1045" s="49">
        <v>2.1820876775093905</v>
      </c>
      <c r="Q1045" s="49">
        <v>2.1291408188235814</v>
      </c>
      <c r="R1045" s="49">
        <v>2.0772932171065719</v>
      </c>
      <c r="S1045" s="49">
        <v>2.0276861177326162</v>
      </c>
      <c r="T1045" s="49">
        <v>1.9794954134958767</v>
      </c>
      <c r="U1045" s="49">
        <v>1.9328610176261436</v>
      </c>
      <c r="V1045" s="49">
        <v>1.8871147648202051</v>
      </c>
      <c r="W1045" s="49">
        <v>1.8408400859893501</v>
      </c>
      <c r="X1045" s="49">
        <v>1.7950450406132452</v>
      </c>
      <c r="Y1045" s="49">
        <v>1.750741255189002</v>
      </c>
      <c r="Z1045" s="49">
        <v>1.7116566138173193</v>
      </c>
      <c r="AA1045" s="49">
        <v>1.6498204831155743</v>
      </c>
      <c r="AB1045" s="49">
        <v>1.6065874694528506</v>
      </c>
      <c r="AC1045" s="49">
        <v>1.5647019793535577</v>
      </c>
      <c r="AD1045" s="49">
        <v>1.5240112511435455</v>
      </c>
      <c r="AE1045" s="49">
        <v>1.4843872364872071</v>
      </c>
      <c r="AF1045" s="50">
        <v>1.4457216421095493</v>
      </c>
    </row>
    <row r="1046" spans="1:32" hidden="1">
      <c r="A1046" s="49" t="s">
        <v>1380</v>
      </c>
      <c r="B1046" s="49">
        <v>5.9960361299886635</v>
      </c>
      <c r="C1046" s="49">
        <v>5.5870092903893882</v>
      </c>
      <c r="D1046" s="49">
        <v>5.2059192228992055</v>
      </c>
      <c r="E1046" s="49">
        <v>4.8438076207229885</v>
      </c>
      <c r="F1046" s="49">
        <v>4.4949929859790565</v>
      </c>
      <c r="G1046" s="49">
        <v>4.1556495179030613</v>
      </c>
      <c r="H1046" s="49">
        <v>3.8230745959673236</v>
      </c>
      <c r="I1046" s="49">
        <v>3.4952816320156623</v>
      </c>
      <c r="J1046" s="49">
        <v>3.1707598412299953</v>
      </c>
      <c r="K1046" s="49">
        <v>2.848325436778496</v>
      </c>
      <c r="L1046" s="49">
        <v>2.5270256465740735</v>
      </c>
      <c r="M1046" s="49">
        <v>2.4598186201812955</v>
      </c>
      <c r="N1046" s="49">
        <v>2.3970629724863413</v>
      </c>
      <c r="O1046" s="49">
        <v>2.3372663946482666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2.1187338063740757</v>
      </c>
      <c r="T1046" s="49">
        <v>2.0683840517894705</v>
      </c>
      <c r="U1046" s="49">
        <v>2.0196744977632797</v>
      </c>
      <c r="V1046" s="49">
        <v>1.9718990002472303</v>
      </c>
      <c r="W1046" s="49">
        <v>1.9235510907082505</v>
      </c>
      <c r="X1046" s="49">
        <v>1.8757073832532289</v>
      </c>
      <c r="Y1046" s="49">
        <v>1.8294348435184489</v>
      </c>
      <c r="Z1046" s="49">
        <v>1.7886651273935934</v>
      </c>
      <c r="AA1046" s="49">
        <v>1.7238982404182934</v>
      </c>
      <c r="AB1046" s="49">
        <v>1.6787501256478141</v>
      </c>
      <c r="AC1046" s="49">
        <v>1.6350213498544681</v>
      </c>
      <c r="AD1046" s="49">
        <v>1.5925507134949597</v>
      </c>
      <c r="AE1046" s="49">
        <v>1.5512030963533254</v>
      </c>
      <c r="AF1046" s="50">
        <v>1.5108642252878248</v>
      </c>
    </row>
    <row r="1047" spans="1:32" hidden="1">
      <c r="A1047" s="49" t="s">
        <v>1381</v>
      </c>
      <c r="B1047" s="49">
        <v>6.7619453807891805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3.9538434296496363</v>
      </c>
      <c r="J1047" s="49">
        <v>3.5921460207483138</v>
      </c>
      <c r="K1047" s="49">
        <v>3.2333346985749123</v>
      </c>
      <c r="L1047" s="49">
        <v>2.8763320341911673</v>
      </c>
      <c r="M1047" s="49">
        <v>2.7991861370258384</v>
      </c>
      <c r="N1047" s="49">
        <v>2.7272891543240037</v>
      </c>
      <c r="O1047" s="49">
        <v>2.6588786859029137</v>
      </c>
      <c r="P1047" s="49">
        <v>2.5936340252079471</v>
      </c>
      <c r="Q1047" s="49">
        <v>2.5304337059423059</v>
      </c>
      <c r="R1047" s="49">
        <v>2.4685972302307997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2.1876533355269903</v>
      </c>
      <c r="X1047" s="49">
        <v>2.1332843681414069</v>
      </c>
      <c r="Y1047" s="49">
        <v>2.0807627363433063</v>
      </c>
      <c r="Z1047" s="49">
        <v>2.034730636754114</v>
      </c>
      <c r="AA1047" s="49">
        <v>1.9603583334196006</v>
      </c>
      <c r="AB1047" s="49">
        <v>1.9091415685978963</v>
      </c>
      <c r="AC1047" s="49">
        <v>1.8595936805543891</v>
      </c>
      <c r="AD1047" s="49">
        <v>1.8115246078624807</v>
      </c>
      <c r="AE1047" s="49">
        <v>1.7647750446592756</v>
      </c>
      <c r="AF1047" s="50">
        <v>1.7192102699174616</v>
      </c>
    </row>
    <row r="1048" spans="1:32" hidden="1">
      <c r="A1048" s="49" t="s">
        <v>1382</v>
      </c>
      <c r="B1048" s="49">
        <v>3.2446985614060018</v>
      </c>
      <c r="C1048" s="49">
        <v>3.1503037607128412</v>
      </c>
      <c r="D1048" s="49">
        <v>3.0665005917773103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2.7996104738848553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2.5279829910612657</v>
      </c>
      <c r="N1048" s="49">
        <v>2.4732314625126928</v>
      </c>
      <c r="O1048" s="49">
        <v>2.4203435104049253</v>
      </c>
      <c r="P1048" s="49">
        <v>2.3693947189424232</v>
      </c>
      <c r="Q1048" s="49">
        <v>2.3207951454044116</v>
      </c>
      <c r="R1048" s="49">
        <v>2.2732061910408223</v>
      </c>
      <c r="S1048" s="49">
        <v>2.2268288020917386</v>
      </c>
      <c r="T1048" s="49">
        <v>2.1839272242846075</v>
      </c>
      <c r="U1048" s="49">
        <v>2.1408388947402006</v>
      </c>
      <c r="V1048" s="49">
        <v>2.0978271504341834</v>
      </c>
      <c r="W1048" s="49">
        <v>2.0601557882861927</v>
      </c>
      <c r="X1048" s="49">
        <v>2.0239945754828974</v>
      </c>
      <c r="Y1048" s="49">
        <v>1.9886370542326328</v>
      </c>
      <c r="Z1048" s="49">
        <v>1.9576712027442225</v>
      </c>
      <c r="AA1048" s="49">
        <v>1.8949087694683162</v>
      </c>
      <c r="AB1048" s="49">
        <v>1.8574586148076531</v>
      </c>
      <c r="AC1048" s="49">
        <v>1.8212139260307334</v>
      </c>
      <c r="AD1048" s="49">
        <v>1.7860678325587462</v>
      </c>
      <c r="AE1048" s="49">
        <v>1.7519270189628937</v>
      </c>
      <c r="AF1048" s="50">
        <v>1.7187095054620818</v>
      </c>
    </row>
    <row r="1049" spans="1:32" hidden="1">
      <c r="A1049" s="49" t="s">
        <v>1383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3.6556952581802133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3.3075992998874937</v>
      </c>
      <c r="L1049" s="49">
        <v>3.2494130431316988</v>
      </c>
      <c r="M1049" s="49">
        <v>3.1632767236546204</v>
      </c>
      <c r="N1049" s="49">
        <v>3.0949079641776907</v>
      </c>
      <c r="O1049" s="49">
        <v>3.0288759649730839</v>
      </c>
      <c r="P1049" s="49">
        <v>2.9652757637890614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2.7338562333233742</v>
      </c>
      <c r="U1049" s="49">
        <v>2.6801086121124715</v>
      </c>
      <c r="V1049" s="49">
        <v>2.6264519441850176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2.4519848442773586</v>
      </c>
      <c r="AA1049" s="49">
        <v>2.3734803988998294</v>
      </c>
      <c r="AB1049" s="49">
        <v>2.3267351991919401</v>
      </c>
      <c r="AC1049" s="49">
        <v>2.2814727941387885</v>
      </c>
      <c r="AD1049" s="49">
        <v>2.2375578794347608</v>
      </c>
      <c r="AE1049" s="49">
        <v>2.1948722181575282</v>
      </c>
      <c r="AF1049" s="50">
        <v>2.1533118421107122</v>
      </c>
    </row>
    <row r="1050" spans="1:32" hidden="1">
      <c r="A1050" s="49" t="s">
        <v>1384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4.4420671366531845</v>
      </c>
      <c r="I1050" s="49">
        <v>4.3547373535374865</v>
      </c>
      <c r="J1050" s="49">
        <v>4.2726210032676555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3.7614270502032077</v>
      </c>
      <c r="Q1050" s="49">
        <v>3.6845951758663418</v>
      </c>
      <c r="R1050" s="49">
        <v>3.6093464362561689</v>
      </c>
      <c r="S1050" s="49">
        <v>3.5360011193581049</v>
      </c>
      <c r="T1050" s="49">
        <v>3.4681730477720505</v>
      </c>
      <c r="U1050" s="49">
        <v>3.4000131265166842</v>
      </c>
      <c r="V1050" s="49">
        <v>3.3319422407655552</v>
      </c>
      <c r="W1050" s="49">
        <v>3.272497165143931</v>
      </c>
      <c r="X1050" s="49">
        <v>3.2154069451309826</v>
      </c>
      <c r="Y1050" s="49">
        <v>3.159542727949658</v>
      </c>
      <c r="Z1050" s="49">
        <v>3.1106204851791595</v>
      </c>
      <c r="AA1050" s="49">
        <v>3.0109840581006471</v>
      </c>
      <c r="AB1050" s="49">
        <v>2.9516295437595339</v>
      </c>
      <c r="AC1050" s="49">
        <v>2.8941387686510596</v>
      </c>
      <c r="AD1050" s="49">
        <v>2.8383390888988265</v>
      </c>
      <c r="AE1050" s="49">
        <v>2.7840795510027641</v>
      </c>
      <c r="AF1050" s="50">
        <v>2.7312273311447672</v>
      </c>
    </row>
    <row r="1051" spans="1:32" hidden="1">
      <c r="A1051" s="49" t="s">
        <v>1385</v>
      </c>
      <c r="B1051" s="49">
        <v>7.2405357558109831</v>
      </c>
      <c r="C1051" s="49">
        <v>6.9812144836316019</v>
      </c>
      <c r="D1051" s="49">
        <v>6.7636914451043735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5.1874084852622975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4.4195969784040345</v>
      </c>
      <c r="W1051" s="49">
        <v>4.3151695525684781</v>
      </c>
      <c r="X1051" s="49">
        <v>4.2153986396989689</v>
      </c>
      <c r="Y1051" s="49">
        <v>4.1219039577185885</v>
      </c>
      <c r="Z1051" s="49">
        <v>4.0379013298804232</v>
      </c>
      <c r="AA1051" s="49">
        <v>3.9165899858686148</v>
      </c>
      <c r="AB1051" s="49">
        <v>3.8318738936605037</v>
      </c>
      <c r="AC1051" s="49">
        <v>3.7514732831932096</v>
      </c>
      <c r="AD1051" s="49">
        <v>3.6748398568731644</v>
      </c>
      <c r="AE1051" s="49">
        <v>3.6015237172546577</v>
      </c>
      <c r="AF1051" s="50">
        <v>3.5311511783409433</v>
      </c>
    </row>
    <row r="1052" spans="1:32" hidden="1">
      <c r="A1052" s="49" t="s">
        <v>1386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7.5842951590387795</v>
      </c>
      <c r="L1052" s="49">
        <v>7.4548493272869543</v>
      </c>
      <c r="M1052" s="49">
        <v>7.2100439990919103</v>
      </c>
      <c r="N1052" s="49">
        <v>6.9982101910519035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6.1881119929827495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5.4330261100279476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1387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2.5206675708976922</v>
      </c>
      <c r="F1053" s="49">
        <v>2.4289831810345666</v>
      </c>
      <c r="G1053" s="49">
        <v>2.3463520312898165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2.0177138314324328</v>
      </c>
      <c r="M1053" s="49">
        <v>1.9493085567245187</v>
      </c>
      <c r="N1053" s="49">
        <v>1.8857272467459534</v>
      </c>
      <c r="O1053" s="49">
        <v>1.8254579255068868</v>
      </c>
      <c r="P1053" s="49">
        <v>1.7681960795516201</v>
      </c>
      <c r="Q1053" s="49">
        <v>1.7129881873819555</v>
      </c>
      <c r="R1053" s="49">
        <v>1.6592550576532887</v>
      </c>
      <c r="S1053" s="49">
        <v>1.6081298564345081</v>
      </c>
      <c r="T1053" s="49">
        <v>1.5587499148441524</v>
      </c>
      <c r="U1053" s="49">
        <v>1.5112326832361529</v>
      </c>
      <c r="V1053" s="49">
        <v>1.4648881471831108</v>
      </c>
      <c r="W1053" s="49">
        <v>1.4183459605983335</v>
      </c>
      <c r="X1053" s="49">
        <v>1.3725376120412012</v>
      </c>
      <c r="Y1053" s="49">
        <v>1.328451578858366</v>
      </c>
      <c r="Z1053" s="49">
        <v>1.2897297805418821</v>
      </c>
      <c r="AA1053" s="49">
        <v>1.2289406014493034</v>
      </c>
      <c r="AB1053" s="49">
        <v>1.1866468420914034</v>
      </c>
      <c r="AC1053" s="49">
        <v>1.145882902992615</v>
      </c>
      <c r="AD1053" s="49">
        <v>1.106483815114119</v>
      </c>
      <c r="AE1053" s="49">
        <v>1.0683108383431448</v>
      </c>
      <c r="AF1053" s="50">
        <v>1.0312462239294025</v>
      </c>
    </row>
    <row r="1054" spans="1:32" hidden="1">
      <c r="A1054" s="49" t="s">
        <v>1388</v>
      </c>
      <c r="B1054" s="49">
        <v>3.0673106532216527</v>
      </c>
      <c r="C1054" s="49">
        <v>2.9157995041500007</v>
      </c>
      <c r="D1054" s="49">
        <v>2.7883754459532657</v>
      </c>
      <c r="E1054" s="49">
        <v>2.6780048050222769</v>
      </c>
      <c r="F1054" s="49">
        <v>2.580272115566796</v>
      </c>
      <c r="G1054" s="49">
        <v>2.4922423604388735</v>
      </c>
      <c r="H1054" s="49">
        <v>2.4118757061171374</v>
      </c>
      <c r="I1054" s="49">
        <v>2.337702890079183</v>
      </c>
      <c r="J1054" s="49">
        <v>2.2686341226713269</v>
      </c>
      <c r="K1054" s="49">
        <v>2.2038410085116995</v>
      </c>
      <c r="L1054" s="49">
        <v>2.1426805968322258</v>
      </c>
      <c r="M1054" s="49">
        <v>2.0699528850725573</v>
      </c>
      <c r="N1054" s="49">
        <v>2.0023937223683954</v>
      </c>
      <c r="O1054" s="49">
        <v>1.9383809669262122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1.6553757457168805</v>
      </c>
      <c r="U1054" s="49">
        <v>1.6050025674466879</v>
      </c>
      <c r="V1054" s="49">
        <v>1.555880783536332</v>
      </c>
      <c r="W1054" s="49">
        <v>1.5065462862653805</v>
      </c>
      <c r="X1054" s="49">
        <v>1.4579923100401508</v>
      </c>
      <c r="Y1054" s="49">
        <v>1.4112788906775049</v>
      </c>
      <c r="Z1054" s="49">
        <v>1.3703112368389403</v>
      </c>
      <c r="AA1054" s="49">
        <v>1.3056747124588781</v>
      </c>
      <c r="AB1054" s="49">
        <v>1.2608647408221949</v>
      </c>
      <c r="AC1054" s="49">
        <v>1.217688937303155</v>
      </c>
      <c r="AD1054" s="49">
        <v>1.1759703790218774</v>
      </c>
      <c r="AE1054" s="49">
        <v>1.1355602820268615</v>
      </c>
      <c r="AF1054" s="50">
        <v>1.0963323821207136</v>
      </c>
    </row>
    <row r="1055" spans="1:32" hidden="1">
      <c r="A1055" s="49" t="s">
        <v>1389</v>
      </c>
      <c r="B1055" s="49">
        <v>3.4303134642449007</v>
      </c>
      <c r="C1055" s="49">
        <v>3.2593291138434681</v>
      </c>
      <c r="D1055" s="49">
        <v>3.1157357310622276</v>
      </c>
      <c r="E1055" s="49">
        <v>2.9915311478080122</v>
      </c>
      <c r="F1055" s="49">
        <v>2.8816917889244453</v>
      </c>
      <c r="G1055" s="49">
        <v>2.7828783520713731</v>
      </c>
      <c r="H1055" s="49">
        <v>2.6927699929573574</v>
      </c>
      <c r="I1055" s="49">
        <v>2.6096950283683888</v>
      </c>
      <c r="J1055" s="49">
        <v>2.5324135278072841</v>
      </c>
      <c r="K1055" s="49">
        <v>2.4599829750064472</v>
      </c>
      <c r="L1055" s="49">
        <v>2.3916718578174079</v>
      </c>
      <c r="M1055" s="49">
        <v>2.3103268355661539</v>
      </c>
      <c r="N1055" s="49">
        <v>2.2348338688427525</v>
      </c>
      <c r="O1055" s="49">
        <v>2.1633543861911733</v>
      </c>
      <c r="P1055" s="49">
        <v>2.0955196743503133</v>
      </c>
      <c r="Q1055" s="49">
        <v>2.0301696911427212</v>
      </c>
      <c r="R1055" s="49">
        <v>1.9665997705206166</v>
      </c>
      <c r="S1055" s="49">
        <v>1.9061926041301822</v>
      </c>
      <c r="T1055" s="49">
        <v>1.8478979405013578</v>
      </c>
      <c r="U1055" s="49">
        <v>1.7918602507132229</v>
      </c>
      <c r="V1055" s="49">
        <v>1.7372389391073528</v>
      </c>
      <c r="W1055" s="49">
        <v>1.6823713986737023</v>
      </c>
      <c r="X1055" s="49">
        <v>1.6283744966425573</v>
      </c>
      <c r="Y1055" s="49">
        <v>1.5764534747842931</v>
      </c>
      <c r="Z1055" s="49">
        <v>1.5310469781183444</v>
      </c>
      <c r="AA1055" s="49">
        <v>1.4587197819627256</v>
      </c>
      <c r="AB1055" s="49">
        <v>1.4089141720437248</v>
      </c>
      <c r="AC1055" s="49">
        <v>1.3609483799793209</v>
      </c>
      <c r="AD1055" s="49">
        <v>1.314620709175681</v>
      </c>
      <c r="AE1055" s="49">
        <v>1.2697615598439516</v>
      </c>
      <c r="AF1055" s="50">
        <v>1.226227019204519</v>
      </c>
    </row>
    <row r="1056" spans="1:32" hidden="1">
      <c r="A1056" s="49" t="s">
        <v>1390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3.8675943910115693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3.1211188096774247</v>
      </c>
      <c r="J1056" s="49">
        <v>2.9377104898600686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2.4687448792292472</v>
      </c>
      <c r="O1056" s="49">
        <v>2.4254918868631585</v>
      </c>
      <c r="P1056" s="49">
        <v>2.3836524492636153</v>
      </c>
      <c r="Q1056" s="49">
        <v>2.3436079949962227</v>
      </c>
      <c r="R1056" s="49">
        <v>2.3041896634661105</v>
      </c>
      <c r="S1056" s="49">
        <v>2.2655866962577447</v>
      </c>
      <c r="T1056" s="49">
        <v>2.2298362863286179</v>
      </c>
      <c r="U1056" s="49">
        <v>2.1936820371196295</v>
      </c>
      <c r="V1056" s="49">
        <v>2.1573608965718991</v>
      </c>
      <c r="W1056" s="49">
        <v>2.1255369915649869</v>
      </c>
      <c r="X1056" s="49">
        <v>2.0948936195903562</v>
      </c>
      <c r="Y1056" s="49">
        <v>2.0648030510115403</v>
      </c>
      <c r="Z1056" s="49">
        <v>2.0385416616300267</v>
      </c>
      <c r="AA1056" s="49">
        <v>1.9830852270369737</v>
      </c>
      <c r="AB1056" s="49">
        <v>1.9505065945566391</v>
      </c>
      <c r="AC1056" s="49">
        <v>1.9188581711635864</v>
      </c>
      <c r="AD1056" s="49">
        <v>1.8880527083179286</v>
      </c>
      <c r="AE1056" s="49">
        <v>1.8580142952201948</v>
      </c>
      <c r="AF1056" s="50">
        <v>1.8286764905158799</v>
      </c>
    </row>
    <row r="1057" spans="1:32" hidden="1">
      <c r="A1057" s="49" t="s">
        <v>1391</v>
      </c>
      <c r="B1057" s="49">
        <v>5.4854256681995075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3.8635280453929024</v>
      </c>
      <c r="J1057" s="49">
        <v>3.6428004108838374</v>
      </c>
      <c r="K1057" s="49">
        <v>3.4213886021646989</v>
      </c>
      <c r="L1057" s="49">
        <v>3.1985499432065434</v>
      </c>
      <c r="M1057" s="49">
        <v>3.1280352891791239</v>
      </c>
      <c r="N1057" s="49">
        <v>3.0726999756054529</v>
      </c>
      <c r="O1057" s="49">
        <v>3.0190392121997074</v>
      </c>
      <c r="P1057" s="49">
        <v>2.967159291889705</v>
      </c>
      <c r="Q1057" s="49">
        <v>2.9175417853344219</v>
      </c>
      <c r="R1057" s="49">
        <v>2.8687103433833565</v>
      </c>
      <c r="S1057" s="49">
        <v>2.8209038970010645</v>
      </c>
      <c r="T1057" s="49">
        <v>2.7766949440993356</v>
      </c>
      <c r="U1057" s="49">
        <v>2.7319710817064156</v>
      </c>
      <c r="V1057" s="49">
        <v>2.6870315871027914</v>
      </c>
      <c r="W1057" s="49">
        <v>2.6477896800792546</v>
      </c>
      <c r="X1057" s="49">
        <v>2.6100257453878086</v>
      </c>
      <c r="Y1057" s="49">
        <v>2.5729467826864099</v>
      </c>
      <c r="Z1057" s="49">
        <v>2.5406871283114771</v>
      </c>
      <c r="AA1057" s="49">
        <v>2.4715751156303023</v>
      </c>
      <c r="AB1057" s="49">
        <v>2.431322180916252</v>
      </c>
      <c r="AC1057" s="49">
        <v>2.3922304399054681</v>
      </c>
      <c r="AD1057" s="49">
        <v>2.3541892571995495</v>
      </c>
      <c r="AE1057" s="49">
        <v>2.3171023487026932</v>
      </c>
      <c r="AF1057" s="50">
        <v>2.2808854164995167</v>
      </c>
    </row>
    <row r="1058" spans="1:32" hidden="1">
      <c r="A1058" s="49" t="s">
        <v>1392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3.7503599158556007</v>
      </c>
      <c r="Q1058" s="49">
        <v>3.6878711513224842</v>
      </c>
      <c r="R1058" s="49">
        <v>3.6263901629488755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3.3979554832595995</v>
      </c>
      <c r="W1058" s="49">
        <v>3.3487378163226644</v>
      </c>
      <c r="X1058" s="49">
        <v>3.3014006750790954</v>
      </c>
      <c r="Y1058" s="49">
        <v>3.254929040906243</v>
      </c>
      <c r="Z1058" s="49">
        <v>3.2146105720806384</v>
      </c>
      <c r="AA1058" s="49">
        <v>3.1271488506635574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2.9332066125761207</v>
      </c>
      <c r="AF1058" s="50">
        <v>2.8877631927811906</v>
      </c>
    </row>
    <row r="1059" spans="1:32" hidden="1">
      <c r="A1059" s="49" t="s">
        <v>1393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5.1321395829234735</v>
      </c>
      <c r="O1059" s="49">
        <v>5.0138078290240804</v>
      </c>
      <c r="P1059" s="49">
        <v>4.9055084814659775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4.3884517603277216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3.8926227079615026</v>
      </c>
      <c r="AC1059" s="49">
        <v>3.8243581475987742</v>
      </c>
      <c r="AD1059" s="49">
        <v>3.7591735145730718</v>
      </c>
      <c r="AE1059" s="49">
        <v>3.6966882383142883</v>
      </c>
      <c r="AF1059" s="50">
        <v>3.6365871327245531</v>
      </c>
    </row>
    <row r="1060" spans="1:32" hidden="1">
      <c r="A1060" s="49" t="s">
        <v>1394</v>
      </c>
      <c r="B1060" s="49">
        <v>11.016902831910791</v>
      </c>
      <c r="C1060" s="49">
        <v>10.494785859637666</v>
      </c>
      <c r="D1060" s="49">
        <v>10.023265667536126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5.2287859181244345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1395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4.7061257200014275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3.3748804226376476</v>
      </c>
      <c r="J1061" s="49">
        <v>3.0541842609888161</v>
      </c>
      <c r="K1061" s="49">
        <v>2.7357090092702538</v>
      </c>
      <c r="L1061" s="49">
        <v>2.4186167437328336</v>
      </c>
      <c r="M1061" s="49">
        <v>2.3550772262838691</v>
      </c>
      <c r="N1061" s="49">
        <v>2.2955760175169817</v>
      </c>
      <c r="O1061" s="49">
        <v>2.2387625979238384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2.0303083014213197</v>
      </c>
      <c r="T1061" s="49">
        <v>1.9821009261218734</v>
      </c>
      <c r="U1061" s="49">
        <v>1.9353912133763538</v>
      </c>
      <c r="V1061" s="49">
        <v>1.88953884068134</v>
      </c>
      <c r="W1061" s="49">
        <v>1.8431764538983391</v>
      </c>
      <c r="X1061" s="49">
        <v>1.7972804176222172</v>
      </c>
      <c r="Y1061" s="49">
        <v>1.7528185269649343</v>
      </c>
      <c r="Z1061" s="49">
        <v>1.713356281198783</v>
      </c>
      <c r="AA1061" s="49">
        <v>1.6521372076430703</v>
      </c>
      <c r="AB1061" s="49">
        <v>1.6087218150693192</v>
      </c>
      <c r="AC1061" s="49">
        <v>1.5666009062145245</v>
      </c>
      <c r="AD1061" s="49">
        <v>1.5256276112639604</v>
      </c>
      <c r="AE1061" s="49">
        <v>1.4856788116281341</v>
      </c>
      <c r="AF1061" s="50">
        <v>1.4466503754778182</v>
      </c>
    </row>
    <row r="1062" spans="1:32" hidden="1">
      <c r="A1062" s="49" t="s">
        <v>1396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4.5966553112198465</v>
      </c>
      <c r="G1062" s="49">
        <v>4.2452364328781922</v>
      </c>
      <c r="H1062" s="49">
        <v>3.9006398838238803</v>
      </c>
      <c r="I1062" s="49">
        <v>3.5609685695524487</v>
      </c>
      <c r="J1062" s="49">
        <v>3.2247846896423051</v>
      </c>
      <c r="K1062" s="49">
        <v>2.890966505183663</v>
      </c>
      <c r="L1062" s="49">
        <v>2.5586159842182568</v>
      </c>
      <c r="M1062" s="49">
        <v>2.4911611959350988</v>
      </c>
      <c r="N1062" s="49">
        <v>2.4280448880497483</v>
      </c>
      <c r="O1062" s="49">
        <v>2.3678151637468319</v>
      </c>
      <c r="P1062" s="49">
        <v>2.3102087459664116</v>
      </c>
      <c r="Q1062" s="49">
        <v>2.2543012797995416</v>
      </c>
      <c r="R1062" s="49">
        <v>2.1995317619094603</v>
      </c>
      <c r="S1062" s="49">
        <v>2.1470740089116367</v>
      </c>
      <c r="T1062" s="49">
        <v>2.0960789914701219</v>
      </c>
      <c r="U1062" s="49">
        <v>2.0466899294002134</v>
      </c>
      <c r="V1062" s="49">
        <v>1.9982188604006947</v>
      </c>
      <c r="W1062" s="49">
        <v>1.94920255891298</v>
      </c>
      <c r="X1062" s="49">
        <v>1.9006843101155511</v>
      </c>
      <c r="Y1062" s="49">
        <v>1.8537038435947086</v>
      </c>
      <c r="Z1062" s="49">
        <v>1.8120919518498317</v>
      </c>
      <c r="AA1062" s="49">
        <v>1.7471027358666715</v>
      </c>
      <c r="AB1062" s="49">
        <v>1.7012378160848218</v>
      </c>
      <c r="AC1062" s="49">
        <v>1.6567613514618325</v>
      </c>
      <c r="AD1062" s="49">
        <v>1.6135157966259257</v>
      </c>
      <c r="AE1062" s="49">
        <v>1.5713690871913171</v>
      </c>
      <c r="AF1062" s="50">
        <v>1.5302095280475485</v>
      </c>
    </row>
    <row r="1063" spans="1:32" hidden="1">
      <c r="A1063" s="49" t="s">
        <v>1397</v>
      </c>
      <c r="B1063" s="49">
        <v>6.7576681922958137</v>
      </c>
      <c r="C1063" s="49">
        <v>6.2972890241928114</v>
      </c>
      <c r="D1063" s="49">
        <v>5.8677353998202646</v>
      </c>
      <c r="E1063" s="49">
        <v>5.4590847091723615</v>
      </c>
      <c r="F1063" s="49">
        <v>5.0650417862701635</v>
      </c>
      <c r="G1063" s="49">
        <v>4.6813656965711745</v>
      </c>
      <c r="H1063" s="49">
        <v>4.3050587940458778</v>
      </c>
      <c r="I1063" s="49">
        <v>3.9339159660473455</v>
      </c>
      <c r="J1063" s="49">
        <v>3.5662586626359922</v>
      </c>
      <c r="K1063" s="49">
        <v>3.2007701362885581</v>
      </c>
      <c r="L1063" s="49">
        <v>2.8363891588339056</v>
      </c>
      <c r="M1063" s="49">
        <v>2.7612711225586919</v>
      </c>
      <c r="N1063" s="49">
        <v>2.6910523851653378</v>
      </c>
      <c r="O1063" s="49">
        <v>2.6240920497133646</v>
      </c>
      <c r="P1063" s="49">
        <v>2.5600942525274739</v>
      </c>
      <c r="Q1063" s="49">
        <v>2.4980135721542602</v>
      </c>
      <c r="R1063" s="49">
        <v>2.4372154022420576</v>
      </c>
      <c r="S1063" s="49">
        <v>2.3790316322923317</v>
      </c>
      <c r="T1063" s="49">
        <v>2.3225011587478024</v>
      </c>
      <c r="U1063" s="49">
        <v>2.2677875952638971</v>
      </c>
      <c r="V1063" s="49">
        <v>2.2141114965506579</v>
      </c>
      <c r="W1063" s="49">
        <v>2.1598149358240146</v>
      </c>
      <c r="X1063" s="49">
        <v>2.1060786151335065</v>
      </c>
      <c r="Y1063" s="49">
        <v>2.0540820035584355</v>
      </c>
      <c r="Z1063" s="49">
        <v>2.0081702199057117</v>
      </c>
      <c r="AA1063" s="49">
        <v>1.9357362869658554</v>
      </c>
      <c r="AB1063" s="49">
        <v>1.8849911413112355</v>
      </c>
      <c r="AC1063" s="49">
        <v>1.8358154700553597</v>
      </c>
      <c r="AD1063" s="49">
        <v>1.7880302578544462</v>
      </c>
      <c r="AE1063" s="49">
        <v>1.7414854446731027</v>
      </c>
      <c r="AF1063" s="50">
        <v>1.6960541173972534</v>
      </c>
    </row>
    <row r="1064" spans="1:32" hidden="1">
      <c r="A1064" s="49" t="s">
        <v>1398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3.3426148938938276</v>
      </c>
      <c r="K1064" s="49">
        <v>3.2823980261494365</v>
      </c>
      <c r="L1064" s="49">
        <v>3.2253127733202711</v>
      </c>
      <c r="M1064" s="49">
        <v>3.1400238089842274</v>
      </c>
      <c r="N1064" s="49">
        <v>3.072746119210942</v>
      </c>
      <c r="O1064" s="49">
        <v>3.0078258899410852</v>
      </c>
      <c r="P1064" s="49">
        <v>2.9453603588637378</v>
      </c>
      <c r="Q1064" s="49">
        <v>2.8858735113869041</v>
      </c>
      <c r="R1064" s="49">
        <v>2.8276584534194416</v>
      </c>
      <c r="S1064" s="49">
        <v>2.7709721182311107</v>
      </c>
      <c r="T1064" s="49">
        <v>2.7187045586584988</v>
      </c>
      <c r="U1064" s="49">
        <v>2.6661828761480644</v>
      </c>
      <c r="V1064" s="49">
        <v>2.6137432793749276</v>
      </c>
      <c r="W1064" s="49">
        <v>2.5680604160321931</v>
      </c>
      <c r="X1064" s="49">
        <v>2.524309014919127</v>
      </c>
      <c r="Y1064" s="49">
        <v>2.4815882749368314</v>
      </c>
      <c r="Z1064" s="49">
        <v>2.4444828869937703</v>
      </c>
      <c r="AA1064" s="49">
        <v>2.3667542838847875</v>
      </c>
      <c r="AB1064" s="49">
        <v>2.321366925718602</v>
      </c>
      <c r="AC1064" s="49">
        <v>2.2775247727833849</v>
      </c>
      <c r="AD1064" s="49">
        <v>2.2350924878753493</v>
      </c>
      <c r="AE1064" s="49">
        <v>2.1939519682263202</v>
      </c>
      <c r="AF1064" s="50">
        <v>2.153999524126355</v>
      </c>
    </row>
    <row r="1065" spans="1:32" hidden="1">
      <c r="A1065" s="49" t="s">
        <v>1399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3.8976003418177907</v>
      </c>
      <c r="P1065" s="49">
        <v>3.8171942579156322</v>
      </c>
      <c r="Q1065" s="49">
        <v>3.7406731918758149</v>
      </c>
      <c r="R1065" s="49">
        <v>3.6657986408473655</v>
      </c>
      <c r="S1065" s="49">
        <v>3.5929075259200811</v>
      </c>
      <c r="T1065" s="49">
        <v>3.525788918425298</v>
      </c>
      <c r="U1065" s="49">
        <v>3.4583158718437947</v>
      </c>
      <c r="V1065" s="49">
        <v>3.3909294975551534</v>
      </c>
      <c r="W1065" s="49">
        <v>3.3324274911871274</v>
      </c>
      <c r="X1065" s="49">
        <v>3.2764266610059734</v>
      </c>
      <c r="Y1065" s="49">
        <v>3.2217457801215375</v>
      </c>
      <c r="Z1065" s="49">
        <v>3.1743920574832512</v>
      </c>
      <c r="AA1065" s="49">
        <v>3.0737808715372026</v>
      </c>
      <c r="AB1065" s="49">
        <v>3.0155183036139626</v>
      </c>
      <c r="AC1065" s="49">
        <v>2.9592499045006178</v>
      </c>
      <c r="AD1065" s="49">
        <v>2.9047977430536673</v>
      </c>
      <c r="AE1065" s="49">
        <v>2.8520065069056009</v>
      </c>
      <c r="AF1065" s="50">
        <v>2.8007397973559631</v>
      </c>
    </row>
    <row r="1066" spans="1:32" hidden="1">
      <c r="A1066" s="49" t="s">
        <v>1400</v>
      </c>
      <c r="B1066" s="49">
        <v>7.3459230148202534</v>
      </c>
      <c r="C1066" s="49">
        <v>7.0824527921563032</v>
      </c>
      <c r="D1066" s="49">
        <v>6.8615428098836144</v>
      </c>
      <c r="E1066" s="49">
        <v>6.6708958750265035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5.2629880888236835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3.9761091927113115</v>
      </c>
      <c r="AB1066" s="49">
        <v>3.8904759257337891</v>
      </c>
      <c r="AC1066" s="49">
        <v>3.809252913470849</v>
      </c>
      <c r="AD1066" s="49">
        <v>3.7318826471750444</v>
      </c>
      <c r="AE1066" s="49">
        <v>3.6579077425199822</v>
      </c>
      <c r="AF1066" s="50">
        <v>3.5869483626260017</v>
      </c>
    </row>
    <row r="1067" spans="1:32" hidden="1">
      <c r="A1067" s="49" t="s">
        <v>1401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7.3481433343058855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6.0507739839497345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1402</v>
      </c>
      <c r="B1068" s="49">
        <v>2.7376465292179093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2.2276602424502605</v>
      </c>
      <c r="H1068" s="49">
        <v>2.1561926711981236</v>
      </c>
      <c r="I1068" s="49">
        <v>2.0901732597935458</v>
      </c>
      <c r="J1068" s="49">
        <v>2.0286396641201176</v>
      </c>
      <c r="K1068" s="49">
        <v>1.970860370395682</v>
      </c>
      <c r="L1068" s="49">
        <v>1.9162676408368857</v>
      </c>
      <c r="M1068" s="49">
        <v>1.8513837434892804</v>
      </c>
      <c r="N1068" s="49">
        <v>1.7910363821198541</v>
      </c>
      <c r="O1068" s="49">
        <v>1.7338059280136107</v>
      </c>
      <c r="P1068" s="49">
        <v>1.6794066555137139</v>
      </c>
      <c r="Q1068" s="49">
        <v>1.6269431196045852</v>
      </c>
      <c r="R1068" s="49">
        <v>1.5758713434060438</v>
      </c>
      <c r="S1068" s="49">
        <v>1.52725596005943</v>
      </c>
      <c r="T1068" s="49">
        <v>1.4802866917373523</v>
      </c>
      <c r="U1068" s="49">
        <v>1.4350739902953649</v>
      </c>
      <c r="V1068" s="49">
        <v>1.3909696163260752</v>
      </c>
      <c r="W1068" s="49">
        <v>1.3466645700642723</v>
      </c>
      <c r="X1068" s="49">
        <v>1.3030622235625775</v>
      </c>
      <c r="Y1068" s="49">
        <v>1.2610925423931021</v>
      </c>
      <c r="Z1068" s="49">
        <v>1.2241835832620358</v>
      </c>
      <c r="AA1068" s="49">
        <v>1.1665192422532074</v>
      </c>
      <c r="AB1068" s="49">
        <v>1.1262715702536519</v>
      </c>
      <c r="AC1068" s="49">
        <v>1.087477850852989</v>
      </c>
      <c r="AD1068" s="49">
        <v>1.0499837257295064</v>
      </c>
      <c r="AE1068" s="49">
        <v>1.0136593616248897</v>
      </c>
      <c r="AF1068" s="50">
        <v>0.97839455280243692</v>
      </c>
    </row>
    <row r="1069" spans="1:32" hidden="1">
      <c r="A1069" s="49" t="s">
        <v>1403</v>
      </c>
      <c r="B1069" s="49">
        <v>2.8683717568665825</v>
      </c>
      <c r="C1069" s="49">
        <v>2.727063294511999</v>
      </c>
      <c r="D1069" s="49">
        <v>2.6082280860381832</v>
      </c>
      <c r="E1069" s="49">
        <v>2.5052962058407955</v>
      </c>
      <c r="F1069" s="49">
        <v>2.4141428398060159</v>
      </c>
      <c r="G1069" s="49">
        <v>2.3320259082835859</v>
      </c>
      <c r="H1069" s="49">
        <v>2.2570395273886295</v>
      </c>
      <c r="I1069" s="49">
        <v>2.187810847749831</v>
      </c>
      <c r="J1069" s="49">
        <v>2.1233215683206508</v>
      </c>
      <c r="K1069" s="49">
        <v>2.0627976405060693</v>
      </c>
      <c r="L1069" s="49">
        <v>2.0056383179299782</v>
      </c>
      <c r="M1069" s="49">
        <v>1.9376556321814213</v>
      </c>
      <c r="N1069" s="49">
        <v>1.8744587363626493</v>
      </c>
      <c r="O1069" s="49">
        <v>1.8145487329030314</v>
      </c>
      <c r="P1069" s="49">
        <v>1.7576243787183685</v>
      </c>
      <c r="Q1069" s="49">
        <v>1.7027400777393</v>
      </c>
      <c r="R1069" s="49">
        <v>1.6493213799283821</v>
      </c>
      <c r="S1069" s="49">
        <v>1.5984936801105611</v>
      </c>
      <c r="T1069" s="49">
        <v>1.5494011160027032</v>
      </c>
      <c r="U1069" s="49">
        <v>1.5021607647819897</v>
      </c>
      <c r="V1069" s="49">
        <v>1.4560877700708175</v>
      </c>
      <c r="W1069" s="49">
        <v>1.4098076982483057</v>
      </c>
      <c r="X1069" s="49">
        <v>1.3642631631490505</v>
      </c>
      <c r="Y1069" s="49">
        <v>1.3204370298531263</v>
      </c>
      <c r="Z1069" s="49">
        <v>1.2819518533496934</v>
      </c>
      <c r="AA1069" s="49">
        <v>1.2215265009292871</v>
      </c>
      <c r="AB1069" s="49">
        <v>1.179499749426542</v>
      </c>
      <c r="AC1069" s="49">
        <v>1.1390023507012756</v>
      </c>
      <c r="AD1069" s="49">
        <v>1.0998710823537459</v>
      </c>
      <c r="AE1069" s="49">
        <v>1.0619686671704083</v>
      </c>
      <c r="AF1069" s="50">
        <v>1.0251785918307408</v>
      </c>
    </row>
    <row r="1070" spans="1:32" hidden="1">
      <c r="A1070" s="49" t="s">
        <v>1404</v>
      </c>
      <c r="B1070" s="49">
        <v>2.991771783023446</v>
      </c>
      <c r="C1070" s="49">
        <v>2.8438224182263099</v>
      </c>
      <c r="D1070" s="49">
        <v>2.7194541132580303</v>
      </c>
      <c r="E1070" s="49">
        <v>2.6117749121104579</v>
      </c>
      <c r="F1070" s="49">
        <v>2.5164579528843602</v>
      </c>
      <c r="G1070" s="49">
        <v>2.4306269151197912</v>
      </c>
      <c r="H1070" s="49">
        <v>2.3522826531616836</v>
      </c>
      <c r="I1070" s="49">
        <v>2.2799851612505373</v>
      </c>
      <c r="J1070" s="49">
        <v>2.2126663349455802</v>
      </c>
      <c r="K1070" s="49">
        <v>2.1495142694638787</v>
      </c>
      <c r="L1070" s="49">
        <v>2.0898988338372009</v>
      </c>
      <c r="M1070" s="49">
        <v>2.0189794156837535</v>
      </c>
      <c r="N1070" s="49">
        <v>1.953087264359429</v>
      </c>
      <c r="O1070" s="49">
        <v>1.8906466312711467</v>
      </c>
      <c r="P1070" s="49">
        <v>1.8313413627174988</v>
      </c>
      <c r="Q1070" s="49">
        <v>1.774177182757948</v>
      </c>
      <c r="R1070" s="49">
        <v>1.7185500527193849</v>
      </c>
      <c r="S1070" s="49">
        <v>1.6656446902521522</v>
      </c>
      <c r="T1070" s="49">
        <v>1.6145609156260621</v>
      </c>
      <c r="U1070" s="49">
        <v>1.5654223651948411</v>
      </c>
      <c r="V1070" s="49">
        <v>1.5175085303262184</v>
      </c>
      <c r="W1070" s="49">
        <v>1.4693638593246563</v>
      </c>
      <c r="X1070" s="49">
        <v>1.4219870751743708</v>
      </c>
      <c r="Y1070" s="49">
        <v>1.3764126299716739</v>
      </c>
      <c r="Z1070" s="49">
        <v>1.3364526878907474</v>
      </c>
      <c r="AA1070" s="49">
        <v>1.2733976165117111</v>
      </c>
      <c r="AB1070" s="49">
        <v>1.2296989693856621</v>
      </c>
      <c r="AC1070" s="49">
        <v>1.1876033825121997</v>
      </c>
      <c r="AD1070" s="49">
        <v>1.1469389393533118</v>
      </c>
      <c r="AE1070" s="49">
        <v>1.1075610614042575</v>
      </c>
      <c r="AF1070" s="50">
        <v>1.0693470486382046</v>
      </c>
    </row>
    <row r="1071" spans="1:32" hidden="1">
      <c r="A1071" s="49" t="s">
        <v>1405</v>
      </c>
      <c r="B1071" s="49">
        <v>4.0794804917054819</v>
      </c>
      <c r="C1071" s="49">
        <v>3.8710548346693585</v>
      </c>
      <c r="D1071" s="49">
        <v>3.6966833427146675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3.0880793444939814</v>
      </c>
      <c r="J1071" s="49">
        <v>2.9960385818250828</v>
      </c>
      <c r="K1071" s="49">
        <v>2.9100027740836345</v>
      </c>
      <c r="L1071" s="49">
        <v>2.829061639448168</v>
      </c>
      <c r="M1071" s="49">
        <v>2.7322826502624924</v>
      </c>
      <c r="N1071" s="49">
        <v>2.6427229075445142</v>
      </c>
      <c r="O1071" s="49">
        <v>2.5581012459783046</v>
      </c>
      <c r="P1071" s="49">
        <v>2.4779602755775882</v>
      </c>
      <c r="Q1071" s="49">
        <v>2.4008611143614935</v>
      </c>
      <c r="R1071" s="49">
        <v>2.3259299869034695</v>
      </c>
      <c r="S1071" s="49">
        <v>2.2548821897336921</v>
      </c>
      <c r="T1071" s="49">
        <v>2.1864152770118075</v>
      </c>
      <c r="U1071" s="49">
        <v>2.1207086942536177</v>
      </c>
      <c r="V1071" s="49">
        <v>2.0567202698854095</v>
      </c>
      <c r="W1071" s="49">
        <v>1.9923689837341778</v>
      </c>
      <c r="X1071" s="49">
        <v>1.9290705441123579</v>
      </c>
      <c r="Y1071" s="49">
        <v>1.8683215309106251</v>
      </c>
      <c r="Z1071" s="49">
        <v>1.8156338890650647</v>
      </c>
      <c r="AA1071" s="49">
        <v>1.7294980950667349</v>
      </c>
      <c r="AB1071" s="49">
        <v>1.6712954913278644</v>
      </c>
      <c r="AC1071" s="49">
        <v>1.615354460915333</v>
      </c>
      <c r="AD1071" s="49">
        <v>1.5614262091177928</v>
      </c>
      <c r="AE1071" s="49">
        <v>1.5093015922863358</v>
      </c>
      <c r="AF1071" s="50">
        <v>1.4588031974151185</v>
      </c>
    </row>
    <row r="1072" spans="1:32" hidden="1">
      <c r="A1072" s="49" t="s">
        <v>1406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3.9807381123965566</v>
      </c>
      <c r="I1072" s="49">
        <v>3.7691876068443646</v>
      </c>
      <c r="J1072" s="49">
        <v>3.5589685011703587</v>
      </c>
      <c r="K1072" s="49">
        <v>3.3493699136996122</v>
      </c>
      <c r="L1072" s="49">
        <v>3.1397800971583942</v>
      </c>
      <c r="M1072" s="49">
        <v>3.0704602336242637</v>
      </c>
      <c r="N1072" s="49">
        <v>3.0163138671577268</v>
      </c>
      <c r="O1072" s="49">
        <v>2.9638433306353953</v>
      </c>
      <c r="P1072" s="49">
        <v>2.9131560514499935</v>
      </c>
      <c r="Q1072" s="49">
        <v>2.8647351219878021</v>
      </c>
      <c r="R1072" s="49">
        <v>2.8171042952501306</v>
      </c>
      <c r="S1072" s="49">
        <v>2.7705032735978659</v>
      </c>
      <c r="T1072" s="49">
        <v>2.7275089472848015</v>
      </c>
      <c r="U1072" s="49">
        <v>2.684004497845637</v>
      </c>
      <c r="V1072" s="49">
        <v>2.6402893414116555</v>
      </c>
      <c r="W1072" s="49">
        <v>2.6022190425285627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2.4307642436091723</v>
      </c>
      <c r="AB1072" s="49">
        <v>2.3917434532859874</v>
      </c>
      <c r="AC1072" s="49">
        <v>2.3539022505891829</v>
      </c>
      <c r="AD1072" s="49">
        <v>2.3171307137754495</v>
      </c>
      <c r="AE1072" s="49">
        <v>2.2813332227735827</v>
      </c>
      <c r="AF1072" s="50">
        <v>2.2464261022639098</v>
      </c>
    </row>
    <row r="1073" spans="1:32" hidden="1">
      <c r="A1073" s="49" t="s">
        <v>1407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3.9382830561714584</v>
      </c>
      <c r="N1073" s="49">
        <v>3.8691591604566096</v>
      </c>
      <c r="O1073" s="49">
        <v>3.8022282062761907</v>
      </c>
      <c r="P1073" s="49">
        <v>3.7376311331689234</v>
      </c>
      <c r="Q1073" s="49">
        <v>3.6760023931451675</v>
      </c>
      <c r="R1073" s="49">
        <v>3.6154023038688625</v>
      </c>
      <c r="S1073" s="49">
        <v>3.556145687101838</v>
      </c>
      <c r="T1073" s="49">
        <v>3.5016174634324311</v>
      </c>
      <c r="U1073" s="49">
        <v>3.4464094255425772</v>
      </c>
      <c r="V1073" s="49">
        <v>3.3909149991454504</v>
      </c>
      <c r="W1073" s="49">
        <v>3.3428191753676146</v>
      </c>
      <c r="X1073" s="49">
        <v>3.2966843217758863</v>
      </c>
      <c r="Y1073" s="49">
        <v>3.2514678888071478</v>
      </c>
      <c r="Z1073" s="49">
        <v>3.2126193839790846</v>
      </c>
      <c r="AA1073" s="49">
        <v>3.1252096307264443</v>
      </c>
      <c r="AB1073" s="49">
        <v>3.0758457546282747</v>
      </c>
      <c r="AC1073" s="49">
        <v>3.0280279968558905</v>
      </c>
      <c r="AD1073" s="49">
        <v>2.9816121350538305</v>
      </c>
      <c r="AE1073" s="49">
        <v>2.9364727163920774</v>
      </c>
      <c r="AF1073" s="50">
        <v>2.8924999641775884</v>
      </c>
    </row>
    <row r="1074" spans="1:32" hidden="1">
      <c r="A1074" s="49" t="s">
        <v>1408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4.1203081381940825</v>
      </c>
      <c r="AA1074" s="49">
        <v>4.0143939144969956</v>
      </c>
      <c r="AB1074" s="49">
        <v>3.9420275322520819</v>
      </c>
      <c r="AC1074" s="49">
        <v>3.8732465944476684</v>
      </c>
      <c r="AD1074" s="49">
        <v>3.8075718575679849</v>
      </c>
      <c r="AE1074" s="49">
        <v>3.7446109969142816</v>
      </c>
      <c r="AF1074" s="50">
        <v>3.6840389355965488</v>
      </c>
    </row>
    <row r="1075" spans="1:32" hidden="1">
      <c r="A1075" s="49" t="s">
        <v>1409</v>
      </c>
      <c r="B1075" s="49">
        <v>11.086554522979679</v>
      </c>
      <c r="C1075" s="49">
        <v>10.574069720800102</v>
      </c>
      <c r="D1075" s="49">
        <v>10.112865722230465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6.3920085094338175</v>
      </c>
      <c r="Q1075" s="49">
        <v>6.26221182611022</v>
      </c>
      <c r="R1075" s="49">
        <v>6.1428949726421855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1410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3.8857148903883774</v>
      </c>
      <c r="H1076" s="49">
        <v>3.5639080786560777</v>
      </c>
      <c r="I1076" s="49">
        <v>3.2468494736227358</v>
      </c>
      <c r="J1076" s="49">
        <v>2.9333272149706735</v>
      </c>
      <c r="K1076" s="49">
        <v>2.6224013622032381</v>
      </c>
      <c r="L1076" s="49">
        <v>2.3133248429944802</v>
      </c>
      <c r="M1076" s="49">
        <v>2.2529615306844915</v>
      </c>
      <c r="N1076" s="49">
        <v>2.196346252266367</v>
      </c>
      <c r="O1076" s="49">
        <v>2.1422274121382081</v>
      </c>
      <c r="P1076" s="49">
        <v>2.0903779524053485</v>
      </c>
      <c r="Q1076" s="49">
        <v>2.0400010541965483</v>
      </c>
      <c r="R1076" s="49">
        <v>1.9906131053151905</v>
      </c>
      <c r="S1076" s="49">
        <v>1.9432257007573739</v>
      </c>
      <c r="T1076" s="49">
        <v>1.8971069863704555</v>
      </c>
      <c r="U1076" s="49">
        <v>1.8523803099205058</v>
      </c>
      <c r="V1076" s="49">
        <v>1.8084526736401356</v>
      </c>
      <c r="W1076" s="49">
        <v>1.7640625248035593</v>
      </c>
      <c r="X1076" s="49">
        <v>1.7201094670771049</v>
      </c>
      <c r="Y1076" s="49">
        <v>1.6774895682112514</v>
      </c>
      <c r="Z1076" s="49">
        <v>1.6395044661285159</v>
      </c>
      <c r="AA1076" s="49">
        <v>1.5813787867342077</v>
      </c>
      <c r="AB1076" s="49">
        <v>1.5397434669113492</v>
      </c>
      <c r="AC1076" s="49">
        <v>1.4993125203308599</v>
      </c>
      <c r="AD1076" s="49">
        <v>1.4599501513347755</v>
      </c>
      <c r="AE1076" s="49">
        <v>1.4215425216366206</v>
      </c>
      <c r="AF1076" s="50">
        <v>1.383993345508832</v>
      </c>
    </row>
    <row r="1077" spans="1:32" hidden="1">
      <c r="A1077" s="49" t="s">
        <v>1411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4.7276139831860196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3.3767745098109385</v>
      </c>
      <c r="J1077" s="49">
        <v>3.0526312021804261</v>
      </c>
      <c r="K1077" s="49">
        <v>2.7315001109340575</v>
      </c>
      <c r="L1077" s="49">
        <v>2.4126247376495584</v>
      </c>
      <c r="M1077" s="49">
        <v>2.3494764477917114</v>
      </c>
      <c r="N1077" s="49">
        <v>2.2902896725991635</v>
      </c>
      <c r="O1077" s="49">
        <v>2.2337407292308931</v>
      </c>
      <c r="P1077" s="49">
        <v>2.1795897912702422</v>
      </c>
      <c r="Q1077" s="49">
        <v>2.1269940171915875</v>
      </c>
      <c r="R1077" s="49">
        <v>2.0754418432903199</v>
      </c>
      <c r="S1077" s="49">
        <v>2.0260040890882567</v>
      </c>
      <c r="T1077" s="49">
        <v>1.9779064744497021</v>
      </c>
      <c r="U1077" s="49">
        <v>1.9312797751369724</v>
      </c>
      <c r="V1077" s="49">
        <v>1.8854964985645546</v>
      </c>
      <c r="W1077" s="49">
        <v>1.8392223318670715</v>
      </c>
      <c r="X1077" s="49">
        <v>1.7934084918228028</v>
      </c>
      <c r="Y1077" s="49">
        <v>1.7490038577183578</v>
      </c>
      <c r="Z1077" s="49">
        <v>1.7095049667814832</v>
      </c>
      <c r="AA1077" s="49">
        <v>1.6486754314558114</v>
      </c>
      <c r="AB1077" s="49">
        <v>1.6053059559624776</v>
      </c>
      <c r="AC1077" s="49">
        <v>1.5632100767104207</v>
      </c>
      <c r="AD1077" s="49">
        <v>1.5222442533744065</v>
      </c>
      <c r="AE1077" s="49">
        <v>1.4822881582718146</v>
      </c>
      <c r="AF1077" s="50">
        <v>1.4432400194549841</v>
      </c>
    </row>
    <row r="1078" spans="1:32" hidden="1">
      <c r="A1078" s="49" t="s">
        <v>1412</v>
      </c>
      <c r="B1078" s="49">
        <v>6.0746690480157488</v>
      </c>
      <c r="C1078" s="49">
        <v>5.6577422515776234</v>
      </c>
      <c r="D1078" s="49">
        <v>5.2666240173297947</v>
      </c>
      <c r="E1078" s="49">
        <v>4.8933780550563215</v>
      </c>
      <c r="F1078" s="49">
        <v>4.5329876113202685</v>
      </c>
      <c r="G1078" s="49">
        <v>4.182089922879733</v>
      </c>
      <c r="H1078" s="49">
        <v>3.8383240792198707</v>
      </c>
      <c r="I1078" s="49">
        <v>3.4999686841020505</v>
      </c>
      <c r="J1078" s="49">
        <v>3.1657281684611998</v>
      </c>
      <c r="K1078" s="49">
        <v>2.8346005133718037</v>
      </c>
      <c r="L1078" s="49">
        <v>2.5057920069735728</v>
      </c>
      <c r="M1078" s="49">
        <v>2.4400335685779901</v>
      </c>
      <c r="N1078" s="49">
        <v>2.3784388906880145</v>
      </c>
      <c r="O1078" s="49">
        <v>2.3196159222288593</v>
      </c>
      <c r="P1078" s="49">
        <v>2.2633119553041086</v>
      </c>
      <c r="Q1078" s="49">
        <v>2.2086408458803222</v>
      </c>
      <c r="R1078" s="49">
        <v>2.1550647936848106</v>
      </c>
      <c r="S1078" s="49">
        <v>2.1037083619431405</v>
      </c>
      <c r="T1078" s="49">
        <v>2.0537577553074842</v>
      </c>
      <c r="U1078" s="49">
        <v>2.0053499919267397</v>
      </c>
      <c r="V1078" s="49">
        <v>1.9578257620298527</v>
      </c>
      <c r="W1078" s="49">
        <v>1.909780042598106</v>
      </c>
      <c r="X1078" s="49">
        <v>1.862216368553872</v>
      </c>
      <c r="Y1078" s="49">
        <v>1.8161321894348064</v>
      </c>
      <c r="Z1078" s="49">
        <v>1.7752040645685114</v>
      </c>
      <c r="AA1078" s="49">
        <v>1.7118491617318212</v>
      </c>
      <c r="AB1078" s="49">
        <v>1.6668476848443965</v>
      </c>
      <c r="AC1078" s="49">
        <v>1.6231853777974441</v>
      </c>
      <c r="AD1078" s="49">
        <v>1.5807121117817502</v>
      </c>
      <c r="AE1078" s="49">
        <v>1.5393020398135553</v>
      </c>
      <c r="AF1078" s="50">
        <v>1.4988487245064794</v>
      </c>
    </row>
    <row r="1079" spans="1:32" hidden="1">
      <c r="A1079" s="49" t="s">
        <v>1413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4.9723505667524535</v>
      </c>
      <c r="I1079" s="49">
        <v>4.5483648637691205</v>
      </c>
      <c r="J1079" s="49">
        <v>4.1291591238029435</v>
      </c>
      <c r="K1079" s="49">
        <v>3.7132109274378955</v>
      </c>
      <c r="L1079" s="49">
        <v>3.2993011807210317</v>
      </c>
      <c r="M1079" s="49">
        <v>3.2111458215355375</v>
      </c>
      <c r="N1079" s="49">
        <v>3.1289147751316388</v>
      </c>
      <c r="O1079" s="49">
        <v>3.0506203640118406</v>
      </c>
      <c r="P1079" s="49">
        <v>2.9759012554635009</v>
      </c>
      <c r="Q1079" s="49">
        <v>2.9034924503216812</v>
      </c>
      <c r="R1079" s="49">
        <v>2.8326263147405388</v>
      </c>
      <c r="S1079" s="49">
        <v>2.7649069294737361</v>
      </c>
      <c r="T1079" s="49">
        <v>2.6991728910717114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2.4478258862554023</v>
      </c>
      <c r="Y1079" s="49">
        <v>2.3875084089750698</v>
      </c>
      <c r="Z1079" s="49">
        <v>2.3345198863093644</v>
      </c>
      <c r="AA1079" s="49">
        <v>2.2495452105660361</v>
      </c>
      <c r="AB1079" s="49">
        <v>2.1907115791206566</v>
      </c>
      <c r="AC1079" s="49">
        <v>2.1337655358508227</v>
      </c>
      <c r="AD1079" s="49">
        <v>2.0784925943111716</v>
      </c>
      <c r="AE1079" s="49">
        <v>2.0247129733863831</v>
      </c>
      <c r="AF1079" s="50">
        <v>1.9722746340448509</v>
      </c>
    </row>
    <row r="1080" spans="1:32" hidden="1">
      <c r="A1080" s="49" t="s">
        <v>1414</v>
      </c>
      <c r="B1080" s="49">
        <v>5.1819430732663765</v>
      </c>
      <c r="C1080" s="49">
        <v>5.0312517715785665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4.4712138396818055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3.8652739709089534</v>
      </c>
      <c r="P1080" s="49">
        <v>3.7838230079652106</v>
      </c>
      <c r="Q1080" s="49">
        <v>3.7060802578839587</v>
      </c>
      <c r="R1080" s="49">
        <v>3.6299139275727819</v>
      </c>
      <c r="S1080" s="49">
        <v>3.555642278575831</v>
      </c>
      <c r="T1080" s="49">
        <v>3.4868613893135016</v>
      </c>
      <c r="U1080" s="49">
        <v>3.417748419494413</v>
      </c>
      <c r="V1080" s="49">
        <v>3.3487222802315912</v>
      </c>
      <c r="W1080" s="49">
        <v>3.2883558399230561</v>
      </c>
      <c r="X1080" s="49">
        <v>3.2303504150361353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2.9632536398861324</v>
      </c>
      <c r="AC1080" s="49">
        <v>2.9049372822447497</v>
      </c>
      <c r="AD1080" s="49">
        <v>2.8483229039145734</v>
      </c>
      <c r="AE1080" s="49">
        <v>2.7932607644118743</v>
      </c>
      <c r="AF1080" s="50">
        <v>2.739619164606069</v>
      </c>
    </row>
    <row r="1081" spans="1:32" hidden="1">
      <c r="A1081" s="49" t="s">
        <v>1415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5.7448293837560955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4.7796290723677854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3.9615882167522143</v>
      </c>
      <c r="W1081" s="49">
        <v>3.8680386137327485</v>
      </c>
      <c r="X1081" s="49">
        <v>3.7787102280172902</v>
      </c>
      <c r="Y1081" s="49">
        <v>3.6950626256205865</v>
      </c>
      <c r="Z1081" s="49">
        <v>3.6199927649943993</v>
      </c>
      <c r="AA1081" s="49">
        <v>3.5114045468557116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1416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7.7247213096768546</v>
      </c>
      <c r="G1082" s="49">
        <v>7.5459555305106507</v>
      </c>
      <c r="H1082" s="49">
        <v>7.3841867478084975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1417</v>
      </c>
      <c r="B1083" s="49">
        <v>2.8296273314512899</v>
      </c>
      <c r="C1083" s="49">
        <v>2.6912370071695948</v>
      </c>
      <c r="D1083" s="49">
        <v>2.5746928289934674</v>
      </c>
      <c r="E1083" s="49">
        <v>2.473613983201596</v>
      </c>
      <c r="F1083" s="49">
        <v>2.3839946564473196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2.0376249486305023</v>
      </c>
      <c r="L1083" s="49">
        <v>1.9811470149682648</v>
      </c>
      <c r="M1083" s="49">
        <v>1.9140760406791677</v>
      </c>
      <c r="N1083" s="49">
        <v>1.8516878309697624</v>
      </c>
      <c r="O1083" s="49">
        <v>1.7925178613533137</v>
      </c>
      <c r="P1083" s="49">
        <v>1.7362718313841077</v>
      </c>
      <c r="Q1083" s="49">
        <v>1.6820257414032462</v>
      </c>
      <c r="R1083" s="49">
        <v>1.6292182136259341</v>
      </c>
      <c r="S1083" s="49">
        <v>1.5789490241686088</v>
      </c>
      <c r="T1083" s="49">
        <v>1.5303817910872215</v>
      </c>
      <c r="U1083" s="49">
        <v>1.4836309239512571</v>
      </c>
      <c r="V1083" s="49">
        <v>1.4380270905630947</v>
      </c>
      <c r="W1083" s="49">
        <v>1.3922342187381482</v>
      </c>
      <c r="X1083" s="49">
        <v>1.3471602438351478</v>
      </c>
      <c r="Y1083" s="49">
        <v>1.3037646856459624</v>
      </c>
      <c r="Z1083" s="49">
        <v>1.2655830907280674</v>
      </c>
      <c r="AA1083" s="49">
        <v>1.2059846882031668</v>
      </c>
      <c r="AB1083" s="49">
        <v>1.1643477766107051</v>
      </c>
      <c r="AC1083" s="49">
        <v>1.1242022563825931</v>
      </c>
      <c r="AD1083" s="49">
        <v>1.0853879600686558</v>
      </c>
      <c r="AE1083" s="49">
        <v>1.0477701756071642</v>
      </c>
      <c r="AF1083" s="50">
        <v>1.0112345634651192</v>
      </c>
    </row>
    <row r="1084" spans="1:32" hidden="1">
      <c r="A1084" s="49" t="s">
        <v>1418</v>
      </c>
      <c r="B1084" s="49">
        <v>2.9998753157483926</v>
      </c>
      <c r="C1084" s="49">
        <v>2.8524617458870338</v>
      </c>
      <c r="D1084" s="49">
        <v>2.7283957494477962</v>
      </c>
      <c r="E1084" s="49">
        <v>2.6208589606840906</v>
      </c>
      <c r="F1084" s="49">
        <v>2.5255709805201745</v>
      </c>
      <c r="G1084" s="49">
        <v>2.4396865191624322</v>
      </c>
      <c r="H1084" s="49">
        <v>2.3612280744974194</v>
      </c>
      <c r="I1084" s="49">
        <v>2.2887712660344555</v>
      </c>
      <c r="J1084" s="49">
        <v>2.2212595889823783</v>
      </c>
      <c r="K1084" s="49">
        <v>2.1578899496631054</v>
      </c>
      <c r="L1084" s="49">
        <v>2.0980390391181181</v>
      </c>
      <c r="M1084" s="49">
        <v>2.0269196375020049</v>
      </c>
      <c r="N1084" s="49">
        <v>1.9608076925260518</v>
      </c>
      <c r="O1084" s="49">
        <v>1.8981349194921031</v>
      </c>
      <c r="P1084" s="49">
        <v>1.8385861638717795</v>
      </c>
      <c r="Q1084" s="49">
        <v>1.7811720396169761</v>
      </c>
      <c r="R1084" s="49">
        <v>1.7252914908699011</v>
      </c>
      <c r="S1084" s="49">
        <v>1.6721221161087043</v>
      </c>
      <c r="T1084" s="49">
        <v>1.6207683998046831</v>
      </c>
      <c r="U1084" s="49">
        <v>1.5713528731013118</v>
      </c>
      <c r="V1084" s="49">
        <v>1.5231589346672292</v>
      </c>
      <c r="W1084" s="49">
        <v>1.4747524182388037</v>
      </c>
      <c r="X1084" s="49">
        <v>1.4271092857229193</v>
      </c>
      <c r="Y1084" s="49">
        <v>1.3812568186397824</v>
      </c>
      <c r="Z1084" s="49">
        <v>1.3409798843888519</v>
      </c>
      <c r="AA1084" s="49">
        <v>1.2777699072004371</v>
      </c>
      <c r="AB1084" s="49">
        <v>1.2337822072627942</v>
      </c>
      <c r="AC1084" s="49">
        <v>1.1913849967498675</v>
      </c>
      <c r="AD1084" s="49">
        <v>1.1504067912111675</v>
      </c>
      <c r="AE1084" s="49">
        <v>1.1107033702720974</v>
      </c>
      <c r="AF1084" s="50">
        <v>1.0721523334145884</v>
      </c>
    </row>
    <row r="1085" spans="1:32" hidden="1">
      <c r="A1085" s="49" t="s">
        <v>1419</v>
      </c>
      <c r="B1085" s="49">
        <v>3.5795425551900055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3.0070654830894705</v>
      </c>
      <c r="G1085" s="49">
        <v>2.9039114908986177</v>
      </c>
      <c r="H1085" s="49">
        <v>2.8098371356555099</v>
      </c>
      <c r="I1085" s="49">
        <v>2.7231015362040822</v>
      </c>
      <c r="J1085" s="49">
        <v>2.6424134335540357</v>
      </c>
      <c r="K1085" s="49">
        <v>2.5667912808676232</v>
      </c>
      <c r="L1085" s="49">
        <v>2.4954732524439094</v>
      </c>
      <c r="M1085" s="49">
        <v>2.4105850160534912</v>
      </c>
      <c r="N1085" s="49">
        <v>2.3318121757712253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1.9889331722725965</v>
      </c>
      <c r="T1085" s="49">
        <v>1.9281137405091182</v>
      </c>
      <c r="U1085" s="49">
        <v>1.869647521715772</v>
      </c>
      <c r="V1085" s="49">
        <v>1.8126565622798374</v>
      </c>
      <c r="W1085" s="49">
        <v>1.7554196923687413</v>
      </c>
      <c r="X1085" s="49">
        <v>1.6990909022789453</v>
      </c>
      <c r="Y1085" s="49">
        <v>1.6449281424336439</v>
      </c>
      <c r="Z1085" s="49">
        <v>1.5975642194088608</v>
      </c>
      <c r="AA1085" s="49">
        <v>1.5221016654988215</v>
      </c>
      <c r="AB1085" s="49">
        <v>1.4701449951485555</v>
      </c>
      <c r="AC1085" s="49">
        <v>1.4201081335301917</v>
      </c>
      <c r="AD1085" s="49">
        <v>1.3717806168905451</v>
      </c>
      <c r="AE1085" s="49">
        <v>1.3249854741172076</v>
      </c>
      <c r="AF1085" s="50">
        <v>1.2795725381371768</v>
      </c>
    </row>
    <row r="1086" spans="1:32" hidden="1">
      <c r="A1086" s="49" t="s">
        <v>1420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5.4833116339755845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4.3675352813858925</v>
      </c>
      <c r="L1086" s="49">
        <v>4.0848943445952326</v>
      </c>
      <c r="M1086" s="49">
        <v>3.9948545661721884</v>
      </c>
      <c r="N1086" s="49">
        <v>3.9242454534911211</v>
      </c>
      <c r="O1086" s="49">
        <v>3.8557761815752922</v>
      </c>
      <c r="P1086" s="49">
        <v>3.7895823946930651</v>
      </c>
      <c r="Q1086" s="49">
        <v>3.7262799979288816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3.4895296198075956</v>
      </c>
      <c r="V1086" s="49">
        <v>3.4321885158522458</v>
      </c>
      <c r="W1086" s="49">
        <v>3.3821645527555684</v>
      </c>
      <c r="X1086" s="49">
        <v>3.3340275042940988</v>
      </c>
      <c r="Y1086" s="49">
        <v>3.2867627167196685</v>
      </c>
      <c r="Z1086" s="49">
        <v>3.2456591254875402</v>
      </c>
      <c r="AA1086" s="49">
        <v>3.1574072459873213</v>
      </c>
      <c r="AB1086" s="49">
        <v>3.1060705911723172</v>
      </c>
      <c r="AC1086" s="49">
        <v>3.0562153391059876</v>
      </c>
      <c r="AD1086" s="49">
        <v>3.007699832230418</v>
      </c>
      <c r="AE1086" s="49">
        <v>2.9604007796234244</v>
      </c>
      <c r="AF1086" s="50">
        <v>2.9142102299841173</v>
      </c>
    </row>
    <row r="1087" spans="1:32" hidden="1">
      <c r="A1087" s="49" t="s">
        <v>1421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7.0173635708623365</v>
      </c>
      <c r="F1087" s="49">
        <v>6.6914928856258307</v>
      </c>
      <c r="G1087" s="49">
        <v>6.3763924726229995</v>
      </c>
      <c r="H1087" s="49">
        <v>6.0686813755601916</v>
      </c>
      <c r="I1087" s="49">
        <v>5.7658191095469915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4.7323492488909356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3.7908119152029416</v>
      </c>
      <c r="Y1087" s="49">
        <v>3.720094434438888</v>
      </c>
      <c r="Z1087" s="49">
        <v>3.6566280047840207</v>
      </c>
      <c r="AA1087" s="49">
        <v>3.5625338464634209</v>
      </c>
      <c r="AB1087" s="49">
        <v>3.4976518589463397</v>
      </c>
      <c r="AC1087" s="49">
        <v>3.4359190152368151</v>
      </c>
      <c r="AD1087" s="49">
        <v>3.3769208445145069</v>
      </c>
      <c r="AE1087" s="49">
        <v>3.3203181666507176</v>
      </c>
      <c r="AF1087" s="50">
        <v>3.2658300518187771</v>
      </c>
    </row>
    <row r="1088" spans="1:32" hidden="1">
      <c r="A1088" s="49" t="s">
        <v>1422</v>
      </c>
      <c r="B1088" s="49">
        <v>10.199211174774561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6.3815362545878305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5.2635796609723755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1423</v>
      </c>
      <c r="B1089" s="49">
        <v>5.8080659436204805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4.3403962426427904</v>
      </c>
      <c r="G1089" s="49">
        <v>4.0052633195268417</v>
      </c>
      <c r="H1089" s="49">
        <v>3.6762189633182203</v>
      </c>
      <c r="I1089" s="49">
        <v>3.3515363210091929</v>
      </c>
      <c r="J1089" s="49">
        <v>3.0299053816320605</v>
      </c>
      <c r="K1089" s="49">
        <v>2.710302975081758</v>
      </c>
      <c r="L1089" s="49">
        <v>2.3919089411006897</v>
      </c>
      <c r="M1089" s="49">
        <v>2.3294313441158359</v>
      </c>
      <c r="N1089" s="49">
        <v>2.2708446372688091</v>
      </c>
      <c r="O1089" s="49">
        <v>2.2148493327679963</v>
      </c>
      <c r="P1089" s="49">
        <v>2.1612101874966054</v>
      </c>
      <c r="Q1089" s="49">
        <v>2.1090996695630877</v>
      </c>
      <c r="R1089" s="49">
        <v>2.0580154868032383</v>
      </c>
      <c r="S1089" s="49">
        <v>2.0090095208283985</v>
      </c>
      <c r="T1089" s="49">
        <v>1.9613214465844935</v>
      </c>
      <c r="U1089" s="49">
        <v>1.9150798552746076</v>
      </c>
      <c r="V1089" s="49">
        <v>1.8696684779671944</v>
      </c>
      <c r="W1089" s="49">
        <v>1.823779192924265</v>
      </c>
      <c r="X1089" s="49">
        <v>1.778343471810097</v>
      </c>
      <c r="Y1089" s="49">
        <v>1.7342931859563082</v>
      </c>
      <c r="Z1089" s="49">
        <v>1.6950619564441469</v>
      </c>
      <c r="AA1089" s="49">
        <v>1.6348843619787425</v>
      </c>
      <c r="AB1089" s="49">
        <v>1.5918550699146954</v>
      </c>
      <c r="AC1089" s="49">
        <v>1.5500774593078979</v>
      </c>
      <c r="AD1089" s="49">
        <v>1.5094103679527684</v>
      </c>
      <c r="AE1089" s="49">
        <v>1.4697354597536034</v>
      </c>
      <c r="AF1089" s="50">
        <v>1.4309526455723462</v>
      </c>
    </row>
    <row r="1090" spans="1:32" hidden="1">
      <c r="A1090" s="49" t="s">
        <v>1424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3.5276976647671003</v>
      </c>
      <c r="J1090" s="49">
        <v>3.1909360925151931</v>
      </c>
      <c r="K1090" s="49">
        <v>2.8562256987542991</v>
      </c>
      <c r="L1090" s="49">
        <v>2.5226844146829306</v>
      </c>
      <c r="M1090" s="49">
        <v>2.4566158854942328</v>
      </c>
      <c r="N1090" s="49">
        <v>2.3947031339271843</v>
      </c>
      <c r="O1090" s="49">
        <v>2.3355573278585915</v>
      </c>
      <c r="P1090" s="49">
        <v>2.2789259902578922</v>
      </c>
      <c r="Q1090" s="49">
        <v>2.2239251775624744</v>
      </c>
      <c r="R1090" s="49">
        <v>2.1700184494421535</v>
      </c>
      <c r="S1090" s="49">
        <v>2.1183266652044987</v>
      </c>
      <c r="T1090" s="49">
        <v>2.0680382307643539</v>
      </c>
      <c r="U1090" s="49">
        <v>2.0192894776882353</v>
      </c>
      <c r="V1090" s="49">
        <v>1.9714230181197152</v>
      </c>
      <c r="W1090" s="49">
        <v>1.9230402729332208</v>
      </c>
      <c r="X1090" s="49">
        <v>1.8751394406351753</v>
      </c>
      <c r="Y1090" s="49">
        <v>1.8287142401586207</v>
      </c>
      <c r="Z1090" s="49">
        <v>1.7874270592367192</v>
      </c>
      <c r="AA1090" s="49">
        <v>1.7237995347490602</v>
      </c>
      <c r="AB1090" s="49">
        <v>1.6784579153721202</v>
      </c>
      <c r="AC1090" s="49">
        <v>1.6344511830869837</v>
      </c>
      <c r="AD1090" s="49">
        <v>1.5916294502633899</v>
      </c>
      <c r="AE1090" s="49">
        <v>1.5498670699698549</v>
      </c>
      <c r="AF1090" s="50">
        <v>1.5090577723486627</v>
      </c>
    </row>
    <row r="1091" spans="1:32" hidden="1">
      <c r="A1091" s="49" t="s">
        <v>1425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5.3054923917137415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3.7272592191805005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2.8088804551357827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2.4834504405481996</v>
      </c>
      <c r="T1091" s="49">
        <v>2.4244542547708754</v>
      </c>
      <c r="U1091" s="49">
        <v>2.3673376866737383</v>
      </c>
      <c r="V1091" s="49">
        <v>2.311293964657926</v>
      </c>
      <c r="W1091" s="49">
        <v>2.2546058707554968</v>
      </c>
      <c r="X1091" s="49">
        <v>2.1984991391634963</v>
      </c>
      <c r="Y1091" s="49">
        <v>2.144192973617717</v>
      </c>
      <c r="Z1091" s="49">
        <v>2.096180134846708</v>
      </c>
      <c r="AA1091" s="49">
        <v>2.0207504946646537</v>
      </c>
      <c r="AB1091" s="49">
        <v>1.9677445833946225</v>
      </c>
      <c r="AC1091" s="49">
        <v>1.9163657262995442</v>
      </c>
      <c r="AD1091" s="49">
        <v>1.8664297248740032</v>
      </c>
      <c r="AE1091" s="49">
        <v>1.8177821768388267</v>
      </c>
      <c r="AF1091" s="50">
        <v>1.7702924981764778</v>
      </c>
    </row>
    <row r="1092" spans="1:32" hidden="1">
      <c r="A1092" s="49" t="s">
        <v>1426</v>
      </c>
      <c r="B1092" s="49">
        <v>5.0113704564599377</v>
      </c>
      <c r="C1092" s="49">
        <v>4.8655395386190525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4.2387946854228655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3.9047360119450647</v>
      </c>
      <c r="N1092" s="49">
        <v>3.8202836883337548</v>
      </c>
      <c r="O1092" s="49">
        <v>3.738686140951589</v>
      </c>
      <c r="P1092" s="49">
        <v>3.6600582771624754</v>
      </c>
      <c r="Q1092" s="49">
        <v>3.5850314910194903</v>
      </c>
      <c r="R1092" s="49">
        <v>3.5115358037705886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3.2403580380185026</v>
      </c>
      <c r="W1092" s="49">
        <v>3.1821779773449124</v>
      </c>
      <c r="X1092" s="49">
        <v>3.1263005532078405</v>
      </c>
      <c r="Y1092" s="49">
        <v>3.0716353784854635</v>
      </c>
      <c r="Z1092" s="49">
        <v>3.0237120572465916</v>
      </c>
      <c r="AA1092" s="49">
        <v>2.9267568645502453</v>
      </c>
      <c r="AB1092" s="49">
        <v>2.8687907739647693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2.6536731593019045</v>
      </c>
    </row>
    <row r="1093" spans="1:32" hidden="1">
      <c r="A1093" s="49" t="s">
        <v>1427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3.9715657340821684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3.6837445896216963</v>
      </c>
      <c r="M1093" s="49">
        <v>3.562998218792623</v>
      </c>
      <c r="N1093" s="49">
        <v>3.4582390577524933</v>
      </c>
      <c r="O1093" s="49">
        <v>3.3639172799475396</v>
      </c>
      <c r="P1093" s="49">
        <v>3.2777074325648452</v>
      </c>
      <c r="Q1093" s="49">
        <v>3.1981700567915219</v>
      </c>
      <c r="R1093" s="49">
        <v>3.1248009365249545</v>
      </c>
      <c r="S1093" s="49">
        <v>3.0553310326720706</v>
      </c>
      <c r="T1093" s="49">
        <v>2.9899107824777023</v>
      </c>
      <c r="U1093" s="49">
        <v>2.9287993361476983</v>
      </c>
      <c r="V1093" s="49">
        <v>2.8691521173486061</v>
      </c>
      <c r="W1093" s="49">
        <v>2.8018303092180004</v>
      </c>
      <c r="X1093" s="49">
        <v>2.7375869678451434</v>
      </c>
      <c r="Y1093" s="49">
        <v>2.6774904309852499</v>
      </c>
      <c r="Z1093" s="49">
        <v>2.6236610017715671</v>
      </c>
      <c r="AA1093" s="49">
        <v>2.5452900722530756</v>
      </c>
      <c r="AB1093" s="49">
        <v>2.4910290832176774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1428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4.8215909127496115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4.0654475580747285</v>
      </c>
      <c r="Q1094" s="49">
        <v>3.9678952378145995</v>
      </c>
      <c r="R1094" s="49">
        <v>3.8782067460744467</v>
      </c>
      <c r="S1094" s="49">
        <v>3.7934775405669652</v>
      </c>
      <c r="T1094" s="49">
        <v>3.7139018365585579</v>
      </c>
      <c r="U1094" s="49">
        <v>3.6398131919512773</v>
      </c>
      <c r="V1094" s="49">
        <v>3.5675684195837309</v>
      </c>
      <c r="W1094" s="49">
        <v>3.4853972553541714</v>
      </c>
      <c r="X1094" s="49">
        <v>3.4071496754470978</v>
      </c>
      <c r="Y1094" s="49">
        <v>3.3341968893441427</v>
      </c>
      <c r="Z1094" s="49">
        <v>3.2692595137753089</v>
      </c>
      <c r="AA1094" s="49">
        <v>3.1728384900176194</v>
      </c>
      <c r="AB1094" s="49">
        <v>3.1073100442168946</v>
      </c>
      <c r="AC1094" s="49">
        <v>3.0454405272125347</v>
      </c>
      <c r="AD1094" s="49">
        <v>2.9867716138407374</v>
      </c>
      <c r="AE1094" s="49">
        <v>2.9309274473757454</v>
      </c>
      <c r="AF1094" s="50">
        <v>2.8775960402928691</v>
      </c>
    </row>
    <row r="1095" spans="1:32" hidden="1">
      <c r="A1095" s="49" t="s">
        <v>1429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3.7612421291110856</v>
      </c>
      <c r="G1095" s="49">
        <v>3.631546981555636</v>
      </c>
      <c r="H1095" s="49">
        <v>3.5133561666904867</v>
      </c>
      <c r="I1095" s="49">
        <v>3.4044715222578223</v>
      </c>
      <c r="J1095" s="49">
        <v>3.3032625774713784</v>
      </c>
      <c r="K1095" s="49">
        <v>3.2084898644823783</v>
      </c>
      <c r="L1095" s="49">
        <v>3.1191912810934994</v>
      </c>
      <c r="M1095" s="49">
        <v>3.0128448001176906</v>
      </c>
      <c r="N1095" s="49">
        <v>2.9142737422147915</v>
      </c>
      <c r="O1095" s="49">
        <v>2.8210270585294426</v>
      </c>
      <c r="P1095" s="49">
        <v>2.732611493979038</v>
      </c>
      <c r="Q1095" s="49">
        <v>2.6474816129732388</v>
      </c>
      <c r="R1095" s="49">
        <v>2.5646989494159156</v>
      </c>
      <c r="S1095" s="49">
        <v>2.4861011381626437</v>
      </c>
      <c r="T1095" s="49">
        <v>2.4102901072249643</v>
      </c>
      <c r="U1095" s="49">
        <v>2.3374567686850471</v>
      </c>
      <c r="V1095" s="49">
        <v>2.2664830324697331</v>
      </c>
      <c r="W1095" s="49">
        <v>2.1952053467850257</v>
      </c>
      <c r="X1095" s="49">
        <v>2.1250560132321112</v>
      </c>
      <c r="Y1095" s="49">
        <v>2.0576344217210671</v>
      </c>
      <c r="Z1095" s="49">
        <v>1.9988278553402763</v>
      </c>
      <c r="AA1095" s="49">
        <v>1.9042809315057896</v>
      </c>
      <c r="AB1095" s="49">
        <v>1.8395873470698159</v>
      </c>
      <c r="AC1095" s="49">
        <v>1.7773041347520588</v>
      </c>
      <c r="AD1095" s="49">
        <v>1.7171621395302787</v>
      </c>
      <c r="AE1095" s="49">
        <v>1.6589350413729642</v>
      </c>
      <c r="AF1095" s="50">
        <v>1.6024308006187407</v>
      </c>
    </row>
    <row r="1096" spans="1:32" hidden="1">
      <c r="A1096" s="49" t="s">
        <v>1430</v>
      </c>
      <c r="B1096" s="49">
        <v>6.7022203473349409</v>
      </c>
      <c r="C1096" s="49">
        <v>6.4006636372137375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3.9474597530830273</v>
      </c>
      <c r="M1096" s="49">
        <v>3.8604395004776508</v>
      </c>
      <c r="N1096" s="49">
        <v>3.792275318118369</v>
      </c>
      <c r="O1096" s="49">
        <v>3.7261843166610924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3.4822418804901627</v>
      </c>
      <c r="T1096" s="49">
        <v>3.4278449127066235</v>
      </c>
      <c r="U1096" s="49">
        <v>3.3727985665455824</v>
      </c>
      <c r="V1096" s="49">
        <v>3.3174745559693255</v>
      </c>
      <c r="W1096" s="49">
        <v>3.2692817567432892</v>
      </c>
      <c r="X1096" s="49">
        <v>3.2229016426135564</v>
      </c>
      <c r="Y1096" s="49">
        <v>3.1773492955325433</v>
      </c>
      <c r="Z1096" s="49">
        <v>3.1377499039417627</v>
      </c>
      <c r="AA1096" s="49">
        <v>3.0524442490313746</v>
      </c>
      <c r="AB1096" s="49">
        <v>3.0028991295446543</v>
      </c>
      <c r="AC1096" s="49">
        <v>2.9547717379625356</v>
      </c>
      <c r="AD1096" s="49">
        <v>2.9079237502701849</v>
      </c>
      <c r="AE1096" s="49">
        <v>2.8622347156590875</v>
      </c>
      <c r="AF1096" s="50">
        <v>2.8175991098363888</v>
      </c>
    </row>
    <row r="1097" spans="1:32" hidden="1">
      <c r="A1097" s="49" t="s">
        <v>1431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3.9019145925751877</v>
      </c>
      <c r="K1097" s="49">
        <v>3.6971025595224694</v>
      </c>
      <c r="L1097" s="49">
        <v>3.4941221281248191</v>
      </c>
      <c r="M1097" s="49">
        <v>3.3961795130601855</v>
      </c>
      <c r="N1097" s="49">
        <v>3.3113502497569587</v>
      </c>
      <c r="O1097" s="49">
        <v>3.2349651788180815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2.9843839333003737</v>
      </c>
      <c r="T1097" s="49">
        <v>2.930982563899641</v>
      </c>
      <c r="U1097" s="49">
        <v>2.8810249564177295</v>
      </c>
      <c r="V1097" s="49">
        <v>2.8320274370547693</v>
      </c>
      <c r="W1097" s="49">
        <v>2.7758431172409983</v>
      </c>
      <c r="X1097" s="49">
        <v>2.7220371980640268</v>
      </c>
      <c r="Y1097" s="49">
        <v>2.6715910805105105</v>
      </c>
      <c r="Z1097" s="49">
        <v>2.6264402850502382</v>
      </c>
      <c r="AA1097" s="49">
        <v>2.5589270830506403</v>
      </c>
      <c r="AB1097" s="49">
        <v>2.5127446000676428</v>
      </c>
      <c r="AC1097" s="49">
        <v>2.4688646603869877</v>
      </c>
      <c r="AD1097" s="49">
        <v>2.4269854574691458</v>
      </c>
      <c r="AE1097" s="49">
        <v>2.3868600350265221</v>
      </c>
      <c r="AF1097" s="50">
        <v>2.3482838717740404</v>
      </c>
    </row>
    <row r="1098" spans="1:32" hidden="1">
      <c r="A1098" s="49" t="s">
        <v>1432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4.6581352127486175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3.9130085591186115</v>
      </c>
      <c r="P1098" s="49">
        <v>3.8285069367081128</v>
      </c>
      <c r="Q1098" s="49">
        <v>3.7507754571876912</v>
      </c>
      <c r="R1098" s="49">
        <v>3.6793286116173234</v>
      </c>
      <c r="S1098" s="49">
        <v>3.6117000824195697</v>
      </c>
      <c r="T1098" s="49">
        <v>3.5481037758125873</v>
      </c>
      <c r="U1098" s="49">
        <v>3.4888778068847737</v>
      </c>
      <c r="V1098" s="49">
        <v>3.4308602517216906</v>
      </c>
      <c r="W1098" s="49">
        <v>3.3636439663767286</v>
      </c>
      <c r="X1098" s="49">
        <v>3.2994484246273679</v>
      </c>
      <c r="Y1098" s="49">
        <v>3.2395252705509763</v>
      </c>
      <c r="Z1098" s="49">
        <v>3.1863426225378455</v>
      </c>
      <c r="AA1098" s="49">
        <v>3.1046588911966051</v>
      </c>
      <c r="AB1098" s="49">
        <v>3.0501483597572956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2.8579107244234168</v>
      </c>
    </row>
    <row r="1099" spans="1:32" hidden="1">
      <c r="A1099" s="49" t="s">
        <v>1433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6.4042513388235225</v>
      </c>
      <c r="G1099" s="49">
        <v>5.9311206550749862</v>
      </c>
      <c r="H1099" s="49">
        <v>5.4670525246932105</v>
      </c>
      <c r="I1099" s="49">
        <v>5.008803278407262</v>
      </c>
      <c r="J1099" s="49">
        <v>4.5538701306014788</v>
      </c>
      <c r="K1099" s="49">
        <v>4.1002560177626215</v>
      </c>
      <c r="L1099" s="49">
        <v>3.6463175571630093</v>
      </c>
      <c r="M1099" s="49">
        <v>3.5484002044964953</v>
      </c>
      <c r="N1099" s="49">
        <v>3.4571597137334527</v>
      </c>
      <c r="O1099" s="49">
        <v>3.3703541252321667</v>
      </c>
      <c r="P1099" s="49">
        <v>3.2875783283892459</v>
      </c>
      <c r="Q1099" s="49">
        <v>3.2074044192498716</v>
      </c>
      <c r="R1099" s="49">
        <v>3.1289657248734808</v>
      </c>
      <c r="S1099" s="49">
        <v>3.0540791922783619</v>
      </c>
      <c r="T1099" s="49">
        <v>2.9814325848892453</v>
      </c>
      <c r="U1099" s="49">
        <v>2.9112485577582676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2.6373798237266324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2.3570347137686087</v>
      </c>
      <c r="AD1099" s="49">
        <v>2.2961732794877925</v>
      </c>
      <c r="AE1099" s="49">
        <v>2.2369944346065176</v>
      </c>
      <c r="AF1099" s="50">
        <v>2.1793257139479296</v>
      </c>
    </row>
    <row r="1100" spans="1:32" hidden="1">
      <c r="A1100" s="49" t="s">
        <v>1434</v>
      </c>
      <c r="B1100" s="49">
        <v>2.6972926396722365</v>
      </c>
      <c r="C1100" s="49">
        <v>2.6191561201678311</v>
      </c>
      <c r="D1100" s="49">
        <v>2.5496756519479225</v>
      </c>
      <c r="E1100" s="49">
        <v>2.4869550459381284</v>
      </c>
      <c r="F1100" s="49">
        <v>2.4296504886484613</v>
      </c>
      <c r="G1100" s="49">
        <v>2.3767769610465197</v>
      </c>
      <c r="H1100" s="49">
        <v>2.3275921749397441</v>
      </c>
      <c r="I1100" s="49">
        <v>2.2815236634756095</v>
      </c>
      <c r="J1100" s="49">
        <v>2.2381211725786816</v>
      </c>
      <c r="K1100" s="49">
        <v>2.1970245408064475</v>
      </c>
      <c r="L1100" s="49">
        <v>2.1579414141819733</v>
      </c>
      <c r="M1100" s="49">
        <v>2.1005800504684196</v>
      </c>
      <c r="N1100" s="49">
        <v>2.0547706382160347</v>
      </c>
      <c r="O1100" s="49">
        <v>2.0104918315667151</v>
      </c>
      <c r="P1100" s="49">
        <v>1.9678050800337932</v>
      </c>
      <c r="Q1100" s="49">
        <v>1.9270448177674531</v>
      </c>
      <c r="R1100" s="49">
        <v>1.8871182671972837</v>
      </c>
      <c r="S1100" s="49">
        <v>1.8481892469977761</v>
      </c>
      <c r="T1100" s="49">
        <v>1.8121054412016138</v>
      </c>
      <c r="U1100" s="49">
        <v>1.7758775301337582</v>
      </c>
      <c r="V1100" s="49">
        <v>1.7397203201521925</v>
      </c>
      <c r="W1100" s="49">
        <v>1.7079511924982491</v>
      </c>
      <c r="X1100" s="49">
        <v>1.6774182928638406</v>
      </c>
      <c r="Y1100" s="49">
        <v>1.6475448934486283</v>
      </c>
      <c r="Z1100" s="49">
        <v>1.6212580965715344</v>
      </c>
      <c r="AA1100" s="49">
        <v>1.5690341532936167</v>
      </c>
      <c r="AB1100" s="49">
        <v>1.5374653033126542</v>
      </c>
      <c r="AC1100" s="49">
        <v>1.5068833049196773</v>
      </c>
      <c r="AD1100" s="49">
        <v>1.4772007127728264</v>
      </c>
      <c r="AE1100" s="49">
        <v>1.4483411568304798</v>
      </c>
      <c r="AF1100" s="50">
        <v>1.4202375290520453</v>
      </c>
    </row>
    <row r="1101" spans="1:32" hidden="1">
      <c r="A1101" s="49" t="s">
        <v>1435</v>
      </c>
      <c r="B1101" s="49">
        <v>3.3982069300037629</v>
      </c>
      <c r="C1101" s="49">
        <v>3.299484934424628</v>
      </c>
      <c r="D1101" s="49">
        <v>3.2117990520798383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2.8743751342052146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2.6472841689136937</v>
      </c>
      <c r="N1101" s="49">
        <v>2.5898439892380694</v>
      </c>
      <c r="O1101" s="49">
        <v>2.5343427101925387</v>
      </c>
      <c r="P1101" s="49">
        <v>2.4808586435623323</v>
      </c>
      <c r="Q1101" s="49">
        <v>2.4298180901192161</v>
      </c>
      <c r="R1101" s="49">
        <v>2.3798278774671244</v>
      </c>
      <c r="S1101" s="49">
        <v>2.3310968840290851</v>
      </c>
      <c r="T1101" s="49">
        <v>2.2859803293370851</v>
      </c>
      <c r="U1101" s="49">
        <v>2.2406676650090027</v>
      </c>
      <c r="V1101" s="49">
        <v>2.1954328705197468</v>
      </c>
      <c r="W1101" s="49">
        <v>2.1557581641376213</v>
      </c>
      <c r="X1101" s="49">
        <v>2.1176595295955862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1.9425451184893539</v>
      </c>
      <c r="AC1101" s="49">
        <v>1.9043851698495993</v>
      </c>
      <c r="AD1101" s="49">
        <v>1.8673731694438671</v>
      </c>
      <c r="AE1101" s="49">
        <v>1.8314120851317126</v>
      </c>
      <c r="AF1101" s="50">
        <v>1.7964166740721317</v>
      </c>
    </row>
    <row r="1102" spans="1:32" hidden="1">
      <c r="A1102" s="49" t="s">
        <v>1436</v>
      </c>
      <c r="B1102" s="49">
        <v>4.4921007615711055</v>
      </c>
      <c r="C1102" s="49">
        <v>4.361231734698106</v>
      </c>
      <c r="D1102" s="49">
        <v>4.2451124889598457</v>
      </c>
      <c r="E1102" s="49">
        <v>4.1405115554009395</v>
      </c>
      <c r="F1102" s="49">
        <v>4.0451388837519069</v>
      </c>
      <c r="G1102" s="49">
        <v>3.9573159098625661</v>
      </c>
      <c r="H1102" s="49">
        <v>3.8757777437205414</v>
      </c>
      <c r="I1102" s="49">
        <v>3.7995489084233878</v>
      </c>
      <c r="J1102" s="49">
        <v>3.7278622010687252</v>
      </c>
      <c r="K1102" s="49">
        <v>3.6601039512153246</v>
      </c>
      <c r="L1102" s="49">
        <v>3.5957760413370714</v>
      </c>
      <c r="M1102" s="49">
        <v>3.5004878826901034</v>
      </c>
      <c r="N1102" s="49">
        <v>3.4248899282819441</v>
      </c>
      <c r="O1102" s="49">
        <v>3.3518791865175537</v>
      </c>
      <c r="P1102" s="49">
        <v>3.2815609750081194</v>
      </c>
      <c r="Q1102" s="49">
        <v>3.214506541298833</v>
      </c>
      <c r="R1102" s="49">
        <v>3.1488511408086564</v>
      </c>
      <c r="S1102" s="49">
        <v>3.0848747537737067</v>
      </c>
      <c r="T1102" s="49">
        <v>3.0257315146777759</v>
      </c>
      <c r="U1102" s="49">
        <v>2.9663194419597878</v>
      </c>
      <c r="V1102" s="49">
        <v>2.9070054744645555</v>
      </c>
      <c r="W1102" s="49">
        <v>2.8552871692808175</v>
      </c>
      <c r="X1102" s="49">
        <v>2.8056134055435371</v>
      </c>
      <c r="Y1102" s="49">
        <v>2.7569984331107533</v>
      </c>
      <c r="Z1102" s="49">
        <v>2.7144313156628259</v>
      </c>
      <c r="AA1102" s="49">
        <v>2.6275859910342296</v>
      </c>
      <c r="AB1102" s="49">
        <v>2.5758901359297939</v>
      </c>
      <c r="AC1102" s="49">
        <v>2.5258088960907141</v>
      </c>
      <c r="AD1102" s="49">
        <v>2.4771911885082494</v>
      </c>
      <c r="AE1102" s="49">
        <v>2.4299048572904507</v>
      </c>
      <c r="AF1102" s="50">
        <v>2.3838335635917178</v>
      </c>
    </row>
    <row r="1103" spans="1:32" hidden="1">
      <c r="A1103" s="49" t="s">
        <v>1437</v>
      </c>
      <c r="B1103" s="49">
        <v>4.5862574724631671</v>
      </c>
      <c r="C1103" s="49">
        <v>4.4221082184467635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3.8024675805158576</v>
      </c>
      <c r="J1103" s="49">
        <v>3.7297600742385217</v>
      </c>
      <c r="K1103" s="49">
        <v>3.6619248896185255</v>
      </c>
      <c r="L1103" s="49">
        <v>3.5982443175197609</v>
      </c>
      <c r="M1103" s="49">
        <v>3.4804424257320794</v>
      </c>
      <c r="N1103" s="49">
        <v>3.3780544226105578</v>
      </c>
      <c r="O1103" s="49">
        <v>3.2857348131094266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2.9827790442024766</v>
      </c>
      <c r="T1103" s="49">
        <v>2.9183718193518287</v>
      </c>
      <c r="U1103" s="49">
        <v>2.858129384817504</v>
      </c>
      <c r="V1103" s="49">
        <v>2.7993115311273287</v>
      </c>
      <c r="W1103" s="49">
        <v>2.733122935695055</v>
      </c>
      <c r="X1103" s="49">
        <v>2.6699087094583867</v>
      </c>
      <c r="Y1103" s="49">
        <v>2.6106974112560719</v>
      </c>
      <c r="Z1103" s="49">
        <v>2.5575306249079679</v>
      </c>
      <c r="AA1103" s="49">
        <v>2.4807359346833047</v>
      </c>
      <c r="AB1103" s="49">
        <v>2.4271701413611013</v>
      </c>
      <c r="AC1103" s="49">
        <v>2.3763718694794704</v>
      </c>
      <c r="AD1103" s="49">
        <v>2.3279953257578918</v>
      </c>
      <c r="AE1103" s="49">
        <v>2.2817568534339023</v>
      </c>
      <c r="AF1103" s="50">
        <v>2.2374209214180709</v>
      </c>
    </row>
    <row r="1104" spans="1:32" hidden="1">
      <c r="A1104" s="49" t="s">
        <v>1438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3.9470806381735497</v>
      </c>
      <c r="S1104" s="49">
        <v>3.8604004189348591</v>
      </c>
      <c r="T1104" s="49">
        <v>3.7789277109677939</v>
      </c>
      <c r="U1104" s="49">
        <v>3.7029985133227763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3.3900846577625408</v>
      </c>
      <c r="Z1104" s="49">
        <v>3.3234391128804113</v>
      </c>
      <c r="AA1104" s="49">
        <v>3.2250569592856149</v>
      </c>
      <c r="AB1104" s="49">
        <v>3.1578279257378741</v>
      </c>
      <c r="AC1104" s="49">
        <v>3.0942932908554743</v>
      </c>
      <c r="AD1104" s="49">
        <v>3.0339905857236125</v>
      </c>
      <c r="AE1104" s="49">
        <v>2.976540534918747</v>
      </c>
      <c r="AF1104" s="50">
        <v>2.9216282945184053</v>
      </c>
    </row>
    <row r="1105" spans="1:32" hidden="1">
      <c r="A1105" s="49" t="s">
        <v>1439</v>
      </c>
      <c r="B1105" s="49">
        <v>4.5262568661733455</v>
      </c>
      <c r="C1105" s="49">
        <v>4.2989347660043258</v>
      </c>
      <c r="D1105" s="49">
        <v>4.1081653423290785</v>
      </c>
      <c r="E1105" s="49">
        <v>3.9432798106019531</v>
      </c>
      <c r="F1105" s="49">
        <v>3.7975811982492185</v>
      </c>
      <c r="G1105" s="49">
        <v>3.6666181856173203</v>
      </c>
      <c r="H1105" s="49">
        <v>3.5472972245104208</v>
      </c>
      <c r="I1105" s="49">
        <v>3.4373901134991662</v>
      </c>
      <c r="J1105" s="49">
        <v>3.335244128217318</v>
      </c>
      <c r="K1105" s="49">
        <v>3.2396029238600619</v>
      </c>
      <c r="L1105" s="49">
        <v>3.1494913448317714</v>
      </c>
      <c r="M1105" s="49">
        <v>3.0421100957982481</v>
      </c>
      <c r="N1105" s="49">
        <v>2.9425844712605564</v>
      </c>
      <c r="O1105" s="49">
        <v>2.8484370035242144</v>
      </c>
      <c r="P1105" s="49">
        <v>2.759168292188412</v>
      </c>
      <c r="Q1105" s="49">
        <v>2.6732166493745004</v>
      </c>
      <c r="R1105" s="49">
        <v>2.5896338265011547</v>
      </c>
      <c r="S1105" s="49">
        <v>2.5102746324269036</v>
      </c>
      <c r="T1105" s="49">
        <v>2.4337267556651865</v>
      </c>
      <c r="U1105" s="49">
        <v>2.360182320737306</v>
      </c>
      <c r="V1105" s="49">
        <v>2.2885122139822549</v>
      </c>
      <c r="W1105" s="49">
        <v>2.2165547959497407</v>
      </c>
      <c r="X1105" s="49">
        <v>2.1457372006941533</v>
      </c>
      <c r="Y1105" s="49">
        <v>2.0776740995692116</v>
      </c>
      <c r="Z1105" s="49">
        <v>2.018309469681463</v>
      </c>
      <c r="AA1105" s="49">
        <v>1.922862759587836</v>
      </c>
      <c r="AB1105" s="49">
        <v>1.8575558903648532</v>
      </c>
      <c r="AC1105" s="49">
        <v>1.7946841156397215</v>
      </c>
      <c r="AD1105" s="49">
        <v>1.7339760532975401</v>
      </c>
      <c r="AE1105" s="49">
        <v>1.6752035149332607</v>
      </c>
      <c r="AF1105" s="50">
        <v>1.6181728794819688</v>
      </c>
    </row>
    <row r="1106" spans="1:32" hidden="1">
      <c r="A1106" s="49" t="s">
        <v>1440</v>
      </c>
      <c r="B1106" s="49">
        <v>3.8344025565601374</v>
      </c>
      <c r="C1106" s="49">
        <v>3.6493574462966487</v>
      </c>
      <c r="D1106" s="49">
        <v>3.4717395596781095</v>
      </c>
      <c r="E1106" s="49">
        <v>3.2995394511178553</v>
      </c>
      <c r="F1106" s="49">
        <v>3.131308388857259</v>
      </c>
      <c r="G1106" s="49">
        <v>2.9659612494638825</v>
      </c>
      <c r="H1106" s="49">
        <v>2.8026581225670926</v>
      </c>
      <c r="I1106" s="49">
        <v>2.6407297695736025</v>
      </c>
      <c r="J1106" s="49">
        <v>2.4796288117287917</v>
      </c>
      <c r="K1106" s="49">
        <v>2.3188966771245529</v>
      </c>
      <c r="L1106" s="49">
        <v>2.1581405569876315</v>
      </c>
      <c r="M1106" s="49">
        <v>2.110687254598258</v>
      </c>
      <c r="N1106" s="49">
        <v>2.0730767010271762</v>
      </c>
      <c r="O1106" s="49">
        <v>2.036559745995222</v>
      </c>
      <c r="P1106" s="49">
        <v>2.0012056506587053</v>
      </c>
      <c r="Q1106" s="49">
        <v>1.9673270179338651</v>
      </c>
      <c r="R1106" s="49">
        <v>1.9339671063159902</v>
      </c>
      <c r="S1106" s="49">
        <v>1.9012810026756783</v>
      </c>
      <c r="T1106" s="49">
        <v>1.8709373930011002</v>
      </c>
      <c r="U1106" s="49">
        <v>1.8402695851030124</v>
      </c>
      <c r="V1106" s="49">
        <v>1.8094715410182096</v>
      </c>
      <c r="W1106" s="49">
        <v>1.7823756930831927</v>
      </c>
      <c r="X1106" s="49">
        <v>1.7562463281841072</v>
      </c>
      <c r="Y1106" s="49">
        <v>1.7305690667638529</v>
      </c>
      <c r="Z1106" s="49">
        <v>1.7080268188681991</v>
      </c>
      <c r="AA1106" s="49">
        <v>1.6615773525818094</v>
      </c>
      <c r="AB1106" s="49">
        <v>1.6338623326965742</v>
      </c>
      <c r="AC1106" s="49">
        <v>1.6069084532310449</v>
      </c>
      <c r="AD1106" s="49">
        <v>1.5806440610701082</v>
      </c>
      <c r="AE1106" s="49">
        <v>1.5550068069396432</v>
      </c>
      <c r="AF1106" s="50">
        <v>1.5299421123431487</v>
      </c>
    </row>
    <row r="1107" spans="1:32" hidden="1">
      <c r="A1107" s="49" t="s">
        <v>1441</v>
      </c>
      <c r="B1107" s="49">
        <v>4.6631661107929006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3.4554909733686006</v>
      </c>
      <c r="I1107" s="49">
        <v>3.2650604327925867</v>
      </c>
      <c r="J1107" s="49">
        <v>3.0749218113194936</v>
      </c>
      <c r="K1107" s="49">
        <v>2.8844080437166264</v>
      </c>
      <c r="L1107" s="49">
        <v>2.6929311092866719</v>
      </c>
      <c r="M1107" s="49">
        <v>2.633628124600615</v>
      </c>
      <c r="N1107" s="49">
        <v>2.5869429545671716</v>
      </c>
      <c r="O1107" s="49">
        <v>2.5416516096645583</v>
      </c>
      <c r="P1107" s="49">
        <v>2.4978424212080057</v>
      </c>
      <c r="Q1107" s="49">
        <v>2.4559156194869947</v>
      </c>
      <c r="R1107" s="49">
        <v>2.4146441825580229</v>
      </c>
      <c r="S1107" s="49">
        <v>2.3742266793131863</v>
      </c>
      <c r="T1107" s="49">
        <v>2.3368011419236931</v>
      </c>
      <c r="U1107" s="49">
        <v>2.2989496844886506</v>
      </c>
      <c r="V1107" s="49">
        <v>2.2609210295430873</v>
      </c>
      <c r="W1107" s="49">
        <v>2.2276312858208485</v>
      </c>
      <c r="X1107" s="49">
        <v>2.1955701059583288</v>
      </c>
      <c r="Y1107" s="49">
        <v>2.1640783423059697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2.0111906411997174</v>
      </c>
      <c r="AD1107" s="49">
        <v>1.9789009165838871</v>
      </c>
      <c r="AE1107" s="49">
        <v>1.9474041838642453</v>
      </c>
      <c r="AF1107" s="50">
        <v>1.9166303061919046</v>
      </c>
    </row>
    <row r="1108" spans="1:32" hidden="1">
      <c r="A1108" s="49" t="s">
        <v>1442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4.2475975900473255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3.4524626008965815</v>
      </c>
      <c r="N1108" s="49">
        <v>3.391529084414167</v>
      </c>
      <c r="O1108" s="49">
        <v>3.3324566606450796</v>
      </c>
      <c r="P1108" s="49">
        <v>3.2753633321512936</v>
      </c>
      <c r="Q1108" s="49">
        <v>3.22078537803753</v>
      </c>
      <c r="R1108" s="49">
        <v>3.1670765140929134</v>
      </c>
      <c r="S1108" s="49">
        <v>3.11450280764433</v>
      </c>
      <c r="T1108" s="49">
        <v>3.0659307068402484</v>
      </c>
      <c r="U1108" s="49">
        <v>3.0167766651331815</v>
      </c>
      <c r="V1108" s="49">
        <v>2.9673743385859406</v>
      </c>
      <c r="W1108" s="49">
        <v>2.9243733011484268</v>
      </c>
      <c r="X1108" s="49">
        <v>2.8830004256905886</v>
      </c>
      <c r="Y1108" s="49">
        <v>2.8423715410556785</v>
      </c>
      <c r="Z1108" s="49">
        <v>2.8070884016039317</v>
      </c>
      <c r="AA1108" s="49">
        <v>2.7307677233366094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2.5610812012157353</v>
      </c>
      <c r="AF1108" s="50">
        <v>2.5212808777402906</v>
      </c>
    </row>
    <row r="1109" spans="1:32" hidden="1">
      <c r="A1109" s="49" t="s">
        <v>1443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3.4483317633646005</v>
      </c>
      <c r="M1109" s="49">
        <v>3.3522562872692512</v>
      </c>
      <c r="N1109" s="49">
        <v>3.2688335031578877</v>
      </c>
      <c r="O1109" s="49">
        <v>3.1935607122808771</v>
      </c>
      <c r="P1109" s="49">
        <v>3.1245771921609031</v>
      </c>
      <c r="Q1109" s="49">
        <v>3.0607414950193457</v>
      </c>
      <c r="R1109" s="49">
        <v>3.0016854459251672</v>
      </c>
      <c r="S1109" s="49">
        <v>2.9455401295686015</v>
      </c>
      <c r="T1109" s="49">
        <v>2.8924673896256152</v>
      </c>
      <c r="U1109" s="49">
        <v>2.8427231647470181</v>
      </c>
      <c r="V1109" s="49">
        <v>2.7939116883013635</v>
      </c>
      <c r="W1109" s="49">
        <v>2.7381680362732306</v>
      </c>
      <c r="X1109" s="49">
        <v>2.6847244403965345</v>
      </c>
      <c r="Y1109" s="49">
        <v>2.6345275704249937</v>
      </c>
      <c r="Z1109" s="49">
        <v>2.5894444826883571</v>
      </c>
      <c r="AA1109" s="49">
        <v>2.5227948627971233</v>
      </c>
      <c r="AB1109" s="49">
        <v>2.4767276771376476</v>
      </c>
      <c r="AC1109" s="49">
        <v>2.4328871304113266</v>
      </c>
      <c r="AD1109" s="49">
        <v>2.390982040672526</v>
      </c>
      <c r="AE1109" s="49">
        <v>2.350774143119335</v>
      </c>
      <c r="AF1109" s="50">
        <v>2.3120661125433233</v>
      </c>
    </row>
    <row r="1110" spans="1:32" hidden="1">
      <c r="A1110" s="49" t="s">
        <v>1444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4.1089476319581735</v>
      </c>
      <c r="O1110" s="49">
        <v>4.0139023025165432</v>
      </c>
      <c r="P1110" s="49">
        <v>3.9272187346931711</v>
      </c>
      <c r="Q1110" s="49">
        <v>3.8473755155183667</v>
      </c>
      <c r="R1110" s="49">
        <v>3.7738817573098555</v>
      </c>
      <c r="S1110" s="49">
        <v>3.7042468757609792</v>
      </c>
      <c r="T1110" s="49">
        <v>3.6386864135626498</v>
      </c>
      <c r="U1110" s="49">
        <v>3.577541270891845</v>
      </c>
      <c r="V1110" s="49">
        <v>3.5176191395001934</v>
      </c>
      <c r="W1110" s="49">
        <v>3.4484317752927836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3.1253385192872702</v>
      </c>
      <c r="AC1110" s="49">
        <v>3.0719507541897109</v>
      </c>
      <c r="AD1110" s="49">
        <v>3.021135958349467</v>
      </c>
      <c r="AE1110" s="49">
        <v>2.9725773774331214</v>
      </c>
      <c r="AF1110" s="50">
        <v>2.9260127117930264</v>
      </c>
    </row>
    <row r="1111" spans="1:32" hidden="1">
      <c r="A1111" s="49" t="s">
        <v>1445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5.5243602218506975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3.6850378961500385</v>
      </c>
      <c r="M1111" s="49">
        <v>3.5861043634258802</v>
      </c>
      <c r="N1111" s="49">
        <v>3.4939108189602734</v>
      </c>
      <c r="O1111" s="49">
        <v>3.4061942289325229</v>
      </c>
      <c r="P1111" s="49">
        <v>3.3225460864049419</v>
      </c>
      <c r="Q1111" s="49">
        <v>3.2415248792873617</v>
      </c>
      <c r="R1111" s="49">
        <v>3.1622556410195832</v>
      </c>
      <c r="S1111" s="49">
        <v>3.0865736905226537</v>
      </c>
      <c r="T1111" s="49">
        <v>3.0131540683163314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2.7326896390749402</v>
      </c>
      <c r="Y1111" s="49">
        <v>2.6654426951946402</v>
      </c>
      <c r="Z1111" s="49">
        <v>2.6065673431593757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2.2024841724905166</v>
      </c>
    </row>
    <row r="1112" spans="1:32" hidden="1">
      <c r="A1112" s="49" t="s">
        <v>1446</v>
      </c>
      <c r="B1112" s="49">
        <v>17.88791616621463</v>
      </c>
      <c r="C1112" s="49">
        <v>17.229112000123429</v>
      </c>
      <c r="D1112" s="49">
        <v>16.681128434128247</v>
      </c>
      <c r="E1112" s="49">
        <v>16.211909884495721</v>
      </c>
      <c r="F1112" s="49">
        <v>15.801374210817539</v>
      </c>
      <c r="G1112" s="49">
        <v>15.436149449720801</v>
      </c>
      <c r="H1112" s="49">
        <v>15.106905715292591</v>
      </c>
      <c r="I1112" s="49">
        <v>14.806887899416875</v>
      </c>
      <c r="J1112" s="49">
        <v>14.531055816785646</v>
      </c>
      <c r="K1112" s="49">
        <v>14.275553926932794</v>
      </c>
      <c r="L1112" s="49">
        <v>14.037370285894673</v>
      </c>
      <c r="M1112" s="49">
        <v>13.574811410521384</v>
      </c>
      <c r="N1112" s="49">
        <v>13.17665029571782</v>
      </c>
      <c r="O1112" s="49">
        <v>12.820454140826277</v>
      </c>
      <c r="P1112" s="49">
        <v>12.496827558955818</v>
      </c>
      <c r="Q1112" s="49">
        <v>12.199956900099215</v>
      </c>
      <c r="R1112" s="49">
        <v>11.927810762087045</v>
      </c>
      <c r="S1112" s="49">
        <v>11.671216278036754</v>
      </c>
      <c r="T1112" s="49">
        <v>11.430788353998905</v>
      </c>
      <c r="U1112" s="49">
        <v>11.207581967809933</v>
      </c>
      <c r="V1112" s="49">
        <v>10.990091325327397</v>
      </c>
      <c r="W1112" s="49">
        <v>10.741312012542354</v>
      </c>
      <c r="X1112" s="49">
        <v>10.504732319641434</v>
      </c>
      <c r="Y1112" s="49">
        <v>10.284674611114385</v>
      </c>
      <c r="Z1112" s="49">
        <v>10.089715484589593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1447</v>
      </c>
      <c r="B1113" s="49">
        <v>23.205570974167681</v>
      </c>
      <c r="C1113" s="49">
        <v>22.345039940877275</v>
      </c>
      <c r="D1113" s="49">
        <v>21.630724724648879</v>
      </c>
      <c r="E1113" s="49">
        <v>21.020320114772293</v>
      </c>
      <c r="F1113" s="49">
        <v>20.487322896118634</v>
      </c>
      <c r="G1113" s="49">
        <v>20.014085633189179</v>
      </c>
      <c r="H1113" s="49">
        <v>19.588295435440465</v>
      </c>
      <c r="I1113" s="49">
        <v>19.201037482923041</v>
      </c>
      <c r="J1113" s="49">
        <v>18.845660229370587</v>
      </c>
      <c r="K1113" s="49">
        <v>18.517075565835121</v>
      </c>
      <c r="L1113" s="49">
        <v>18.211308720851285</v>
      </c>
      <c r="M1113" s="49">
        <v>17.610266241022728</v>
      </c>
      <c r="N1113" s="49">
        <v>17.094115905405435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15.482211897301195</v>
      </c>
      <c r="S1113" s="49">
        <v>15.152367332833009</v>
      </c>
      <c r="T1113" s="49">
        <v>14.843750633256885</v>
      </c>
      <c r="U1113" s="49">
        <v>14.557752570975104</v>
      </c>
      <c r="V1113" s="49">
        <v>14.279193374098707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13.123930468740022</v>
      </c>
      <c r="AA1113" s="49">
        <v>12.743459557470176</v>
      </c>
      <c r="AB1113" s="49">
        <v>12.491361078761491</v>
      </c>
      <c r="AC1113" s="49">
        <v>12.254214631031365</v>
      </c>
      <c r="AD1113" s="49">
        <v>12.030108813714376</v>
      </c>
      <c r="AE1113" s="49">
        <v>11.817476252168323</v>
      </c>
      <c r="AF1113" s="50">
        <v>11.615015993564432</v>
      </c>
    </row>
    <row r="1114" spans="1:32" hidden="1">
      <c r="A1114" s="49" t="s">
        <v>1448</v>
      </c>
      <c r="B1114" s="49">
        <v>3.6324728758949014</v>
      </c>
      <c r="C1114" s="49">
        <v>3.4401326897235878</v>
      </c>
      <c r="D1114" s="49">
        <v>3.2800155792978516</v>
      </c>
      <c r="E1114" s="49">
        <v>3.1426960954569818</v>
      </c>
      <c r="F1114" s="49">
        <v>3.0222571650052004</v>
      </c>
      <c r="G1114" s="49">
        <v>2.9147655630295253</v>
      </c>
      <c r="H1114" s="49">
        <v>2.817487675128886</v>
      </c>
      <c r="I1114" s="49">
        <v>2.7284545159506197</v>
      </c>
      <c r="J1114" s="49">
        <v>2.6462056514204555</v>
      </c>
      <c r="K1114" s="49">
        <v>2.5696309658759464</v>
      </c>
      <c r="L1114" s="49">
        <v>2.4978688823144841</v>
      </c>
      <c r="M1114" s="49">
        <v>2.4116356384339777</v>
      </c>
      <c r="N1114" s="49">
        <v>2.3321954453005191</v>
      </c>
      <c r="O1114" s="49">
        <v>2.2573845379745787</v>
      </c>
      <c r="P1114" s="49">
        <v>2.186769666806585</v>
      </c>
      <c r="Q1114" s="49">
        <v>2.1189863246535268</v>
      </c>
      <c r="R1114" s="49">
        <v>2.0532062194065546</v>
      </c>
      <c r="S1114" s="49">
        <v>1.9910575823890235</v>
      </c>
      <c r="T1114" s="49">
        <v>1.931305362676369</v>
      </c>
      <c r="U1114" s="49">
        <v>1.8741205305946518</v>
      </c>
      <c r="V1114" s="49">
        <v>1.8185150010565549</v>
      </c>
      <c r="W1114" s="49">
        <v>1.7625119081736851</v>
      </c>
      <c r="X1114" s="49">
        <v>1.7074593111966667</v>
      </c>
      <c r="Y1114" s="49">
        <v>1.654777853673429</v>
      </c>
      <c r="Z1114" s="49">
        <v>1.6096980704739539</v>
      </c>
      <c r="AA1114" s="49">
        <v>1.5328355054525806</v>
      </c>
      <c r="AB1114" s="49">
        <v>1.4824305980746042</v>
      </c>
      <c r="AC1114" s="49">
        <v>1.4341263601235998</v>
      </c>
      <c r="AD1114" s="49">
        <v>1.3876873553927069</v>
      </c>
      <c r="AE1114" s="49">
        <v>1.3429157441356989</v>
      </c>
      <c r="AF1114" s="50">
        <v>1.2996437708185995</v>
      </c>
    </row>
    <row r="1115" spans="1:32" hidden="1">
      <c r="A1115" s="49" t="s">
        <v>1449</v>
      </c>
      <c r="B1115" s="49">
        <v>18.903770623683187</v>
      </c>
      <c r="C1115" s="49">
        <v>18.054540216034397</v>
      </c>
      <c r="D1115" s="49">
        <v>17.303462470473676</v>
      </c>
      <c r="E1115" s="49">
        <v>16.620167727855584</v>
      </c>
      <c r="F1115" s="49">
        <v>15.985436492590038</v>
      </c>
      <c r="G1115" s="49">
        <v>15.386290074927071</v>
      </c>
      <c r="H1115" s="49">
        <v>14.813498298234414</v>
      </c>
      <c r="I1115" s="49">
        <v>14.260206136614642</v>
      </c>
      <c r="J1115" s="49">
        <v>13.721126534326213</v>
      </c>
      <c r="K1115" s="49">
        <v>13.192040377170713</v>
      </c>
      <c r="L1115" s="49">
        <v>12.66947267344254</v>
      </c>
      <c r="M1115" s="49">
        <v>12.303388379902062</v>
      </c>
      <c r="N1115" s="49">
        <v>11.990247925068864</v>
      </c>
      <c r="O1115" s="49">
        <v>11.711160342745039</v>
      </c>
      <c r="P1115" s="49">
        <v>11.45831855495325</v>
      </c>
      <c r="Q1115" s="49">
        <v>11.226933300417974</v>
      </c>
      <c r="R1115" s="49">
        <v>11.015459110032067</v>
      </c>
      <c r="S1115" s="49">
        <v>10.81605668448422</v>
      </c>
      <c r="T1115" s="49">
        <v>10.629404364104598</v>
      </c>
      <c r="U1115" s="49">
        <v>10.45657498881816</v>
      </c>
      <c r="V1115" s="49">
        <v>10.287521261220977</v>
      </c>
      <c r="W1115" s="49">
        <v>10.089184076374162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1450</v>
      </c>
      <c r="B1116" s="49">
        <v>23.583660503317958</v>
      </c>
      <c r="C1116" s="49">
        <v>22.544238347053877</v>
      </c>
      <c r="D1116" s="49">
        <v>21.633728502396856</v>
      </c>
      <c r="E1116" s="49">
        <v>20.813002449422772</v>
      </c>
      <c r="F1116" s="49">
        <v>20.057368220691686</v>
      </c>
      <c r="G1116" s="49">
        <v>19.350219773673064</v>
      </c>
      <c r="H1116" s="49">
        <v>18.679814239018768</v>
      </c>
      <c r="I1116" s="49">
        <v>18.03749713570776</v>
      </c>
      <c r="J1116" s="49">
        <v>17.416660323638972</v>
      </c>
      <c r="K1116" s="49">
        <v>16.812097571289279</v>
      </c>
      <c r="L1116" s="49">
        <v>16.219588368928623</v>
      </c>
      <c r="M1116" s="49">
        <v>15.74737246675531</v>
      </c>
      <c r="N1116" s="49">
        <v>15.344686295773004</v>
      </c>
      <c r="O1116" s="49">
        <v>14.9867109030785</v>
      </c>
      <c r="P1116" s="49">
        <v>14.663190187028988</v>
      </c>
      <c r="Q1116" s="49">
        <v>14.367832878458247</v>
      </c>
      <c r="R1116" s="49">
        <v>14.098609903877612</v>
      </c>
      <c r="S1116" s="49">
        <v>13.845221050958539</v>
      </c>
      <c r="T1116" s="49">
        <v>13.608558862906023</v>
      </c>
      <c r="U1116" s="49">
        <v>13.390034408009083</v>
      </c>
      <c r="V1116" s="49">
        <v>13.176444546071458</v>
      </c>
      <c r="W1116" s="49">
        <v>12.924302348563089</v>
      </c>
      <c r="X1116" s="49">
        <v>12.684685839476936</v>
      </c>
      <c r="Y1116" s="49">
        <v>12.462825844034988</v>
      </c>
      <c r="Z1116" s="49">
        <v>12.26903588390741</v>
      </c>
      <c r="AA1116" s="49">
        <v>11.956114594564283</v>
      </c>
      <c r="AB1116" s="49">
        <v>11.756610550474431</v>
      </c>
      <c r="AC1116" s="49">
        <v>11.569270714252673</v>
      </c>
      <c r="AD1116" s="49">
        <v>11.392496776030374</v>
      </c>
      <c r="AE1116" s="49">
        <v>11.224981158007395</v>
      </c>
      <c r="AF1116" s="50">
        <v>11.065641194518644</v>
      </c>
    </row>
    <row r="1117" spans="1:32" hidden="1">
      <c r="A1117" s="49" t="s">
        <v>1451</v>
      </c>
      <c r="B1117" s="49">
        <v>6.4360519127331219</v>
      </c>
      <c r="C1117" s="49">
        <v>5.995456680405292</v>
      </c>
      <c r="D1117" s="49">
        <v>5.5886276566874145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3.8010869426498055</v>
      </c>
      <c r="J1117" s="49">
        <v>3.4684066347523377</v>
      </c>
      <c r="K1117" s="49">
        <v>3.1397476999766969</v>
      </c>
      <c r="L1117" s="49">
        <v>2.8140717858975703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2.5330553794407002</v>
      </c>
      <c r="Q1117" s="49">
        <v>2.4707663454789381</v>
      </c>
      <c r="R1117" s="49">
        <v>2.4099198303234544</v>
      </c>
      <c r="S1117" s="49">
        <v>2.3520386848087673</v>
      </c>
      <c r="T1117" s="49">
        <v>2.2960193172737724</v>
      </c>
      <c r="U1117" s="49">
        <v>2.2420465026215926</v>
      </c>
      <c r="V1117" s="49">
        <v>2.189226790663354</v>
      </c>
      <c r="W1117" s="49">
        <v>2.1356543367553282</v>
      </c>
      <c r="X1117" s="49">
        <v>2.0826922142558044</v>
      </c>
      <c r="Y1117" s="49">
        <v>2.031690477123794</v>
      </c>
      <c r="Z1117" s="49">
        <v>1.9876241760230355</v>
      </c>
      <c r="AA1117" s="49">
        <v>1.9131683718271346</v>
      </c>
      <c r="AB1117" s="49">
        <v>1.863507848989534</v>
      </c>
      <c r="AC1117" s="49">
        <v>1.8156175329939106</v>
      </c>
      <c r="AD1117" s="49">
        <v>1.7692940738047465</v>
      </c>
      <c r="AE1117" s="49">
        <v>1.7243670432939964</v>
      </c>
      <c r="AF1117" s="50">
        <v>1.6806923294797054</v>
      </c>
    </row>
    <row r="1118" spans="1:32" hidden="1">
      <c r="A1118" s="49" t="s">
        <v>1452</v>
      </c>
      <c r="B1118" s="49">
        <v>11.215261382944005</v>
      </c>
      <c r="C1118" s="49">
        <v>10.808361480182326</v>
      </c>
      <c r="D1118" s="49">
        <v>10.468378428314814</v>
      </c>
      <c r="E1118" s="49">
        <v>10.175967945845606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7.6430081701263495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5.9733075675813225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1453</v>
      </c>
      <c r="B1119" s="49">
        <v>15.440698498193109</v>
      </c>
      <c r="C1119" s="49">
        <v>14.874772680876456</v>
      </c>
      <c r="D1119" s="49">
        <v>14.403360694463309</v>
      </c>
      <c r="E1119" s="49">
        <v>13.999129090207429</v>
      </c>
      <c r="F1119" s="49">
        <v>13.644953998758623</v>
      </c>
      <c r="G1119" s="49">
        <v>13.329433220726017</v>
      </c>
      <c r="H1119" s="49">
        <v>13.044611177566873</v>
      </c>
      <c r="I1119" s="49">
        <v>12.784727766824364</v>
      </c>
      <c r="J1119" s="49">
        <v>12.545485176467011</v>
      </c>
      <c r="K1119" s="49">
        <v>12.323595724687486</v>
      </c>
      <c r="L1119" s="49">
        <v>12.116491053009309</v>
      </c>
      <c r="M1119" s="49">
        <v>11.71764608981313</v>
      </c>
      <c r="N1119" s="49">
        <v>11.373758198552675</v>
      </c>
      <c r="O1119" s="49">
        <v>11.0656988085296</v>
      </c>
      <c r="P1119" s="49">
        <v>10.785456100520118</v>
      </c>
      <c r="Q1119" s="49">
        <v>10.528072326125301</v>
      </c>
      <c r="R1119" s="49">
        <v>10.29181482017745</v>
      </c>
      <c r="S1119" s="49">
        <v>10.068861386031028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1454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3.8589803788199735</v>
      </c>
      <c r="J1120" s="49">
        <v>3.7423469915620986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3.2976258819234374</v>
      </c>
      <c r="O1120" s="49">
        <v>3.1917861691768326</v>
      </c>
      <c r="P1120" s="49">
        <v>3.091992150404784</v>
      </c>
      <c r="Q1120" s="49">
        <v>2.9962701468195281</v>
      </c>
      <c r="R1120" s="49">
        <v>2.9034222384341697</v>
      </c>
      <c r="S1120" s="49">
        <v>2.8158038288383271</v>
      </c>
      <c r="T1120" s="49">
        <v>2.7316286142757633</v>
      </c>
      <c r="U1120" s="49">
        <v>2.6511440820054197</v>
      </c>
      <c r="V1120" s="49">
        <v>2.5729212668380415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2.2794581073380873</v>
      </c>
      <c r="AA1120" s="49">
        <v>2.1703579094909773</v>
      </c>
      <c r="AB1120" s="49">
        <v>2.0995782876272786</v>
      </c>
      <c r="AC1120" s="49">
        <v>2.0318427901192102</v>
      </c>
      <c r="AD1120" s="49">
        <v>1.9668128524134798</v>
      </c>
      <c r="AE1120" s="49">
        <v>1.9042040153465702</v>
      </c>
      <c r="AF1120" s="50">
        <v>1.8437751124313448</v>
      </c>
    </row>
    <row r="1121" spans="1:32" hidden="1">
      <c r="A1121" s="49" t="s">
        <v>1455</v>
      </c>
      <c r="B1121" s="49">
        <v>12.916053049271042</v>
      </c>
      <c r="C1121" s="49">
        <v>12.312504690500138</v>
      </c>
      <c r="D1121" s="49">
        <v>11.768494018752119</v>
      </c>
      <c r="E1121" s="49">
        <v>11.264836127694945</v>
      </c>
      <c r="F1121" s="49">
        <v>10.789322532385537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7.9535095572055265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6.0080501342459565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5.6158683887521885</v>
      </c>
      <c r="AF1121" s="50">
        <v>5.528621364499017</v>
      </c>
    </row>
    <row r="1122" spans="1:32" hidden="1">
      <c r="A1122" s="49" t="s">
        <v>1456</v>
      </c>
      <c r="B1122" s="49">
        <v>16.844859690979415</v>
      </c>
      <c r="C1122" s="49">
        <v>16.075012726389264</v>
      </c>
      <c r="D1122" s="49">
        <v>15.388903198859122</v>
      </c>
      <c r="E1122" s="49">
        <v>14.76036804303749</v>
      </c>
      <c r="F1122" s="49">
        <v>14.17283345311129</v>
      </c>
      <c r="G1122" s="49">
        <v>13.615092415634178</v>
      </c>
      <c r="H1122" s="49">
        <v>13.079160934485675</v>
      </c>
      <c r="I1122" s="49">
        <v>12.559096598643594</v>
      </c>
      <c r="J1122" s="49">
        <v>12.050304126700995</v>
      </c>
      <c r="K1122" s="49">
        <v>11.549105112000555</v>
      </c>
      <c r="L1122" s="49">
        <v>11.052459348906357</v>
      </c>
      <c r="M1122" s="49">
        <v>10.73511310208719</v>
      </c>
      <c r="N1122" s="49">
        <v>10.462964674622443</v>
      </c>
      <c r="O1122" s="49">
        <v>10.219893020958665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7.7309448074658444</v>
      </c>
      <c r="AE1122" s="49">
        <v>7.6119145083557589</v>
      </c>
      <c r="AF1122" s="50">
        <v>7.4981749871559327</v>
      </c>
    </row>
    <row r="1123" spans="1:32" hidden="1">
      <c r="A1123" s="49" t="s">
        <v>1457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3.7184268992957854</v>
      </c>
      <c r="O1123" s="49">
        <v>3.6231491566814409</v>
      </c>
      <c r="P1123" s="49">
        <v>3.5327653223466866</v>
      </c>
      <c r="Q1123" s="49">
        <v>3.4455271631849174</v>
      </c>
      <c r="R1123" s="49">
        <v>3.3603741145681116</v>
      </c>
      <c r="S1123" s="49">
        <v>3.2795171418716631</v>
      </c>
      <c r="T1123" s="49">
        <v>3.2013525088421244</v>
      </c>
      <c r="U1123" s="49">
        <v>3.1261477582827126</v>
      </c>
      <c r="V1123" s="49">
        <v>3.0526050232644737</v>
      </c>
      <c r="W1123" s="49">
        <v>2.9779507528337898</v>
      </c>
      <c r="X1123" s="49">
        <v>2.9041717288804039</v>
      </c>
      <c r="Y1123" s="49">
        <v>2.8332288331379325</v>
      </c>
      <c r="Z1123" s="49">
        <v>2.7723488707087167</v>
      </c>
      <c r="AA1123" s="49">
        <v>2.66731767842953</v>
      </c>
      <c r="AB1123" s="49">
        <v>2.598289707411741</v>
      </c>
      <c r="AC1123" s="49">
        <v>2.5318238726570437</v>
      </c>
      <c r="AD1123" s="49">
        <v>2.4676255661744229</v>
      </c>
      <c r="AE1123" s="49">
        <v>2.405447887774764</v>
      </c>
      <c r="AF1123" s="50">
        <v>2.3450820717120346</v>
      </c>
    </row>
    <row r="1124" spans="1:32" hidden="1">
      <c r="A1124" s="49" t="s">
        <v>1458</v>
      </c>
      <c r="B1124" s="49">
        <v>19.778052332309645</v>
      </c>
      <c r="C1124" s="49">
        <v>19.047129906410614</v>
      </c>
      <c r="D1124" s="49">
        <v>18.439782280447023</v>
      </c>
      <c r="E1124" s="49">
        <v>17.920259807854109</v>
      </c>
      <c r="F1124" s="49">
        <v>17.466166138411527</v>
      </c>
      <c r="G1124" s="49">
        <v>17.062588398020001</v>
      </c>
      <c r="H1124" s="49">
        <v>16.699121609668264</v>
      </c>
      <c r="I1124" s="49">
        <v>16.368232297947724</v>
      </c>
      <c r="J1124" s="49">
        <v>16.064299541912682</v>
      </c>
      <c r="K1124" s="49">
        <v>15.783023586367031</v>
      </c>
      <c r="L1124" s="49">
        <v>15.521045490144008</v>
      </c>
      <c r="M1124" s="49">
        <v>15.009265416097222</v>
      </c>
      <c r="N1124" s="49">
        <v>14.569255162942868</v>
      </c>
      <c r="O1124" s="49">
        <v>14.175980653759186</v>
      </c>
      <c r="P1124" s="49">
        <v>13.818952880612592</v>
      </c>
      <c r="Q1124" s="49">
        <v>13.491679997824553</v>
      </c>
      <c r="R1124" s="49">
        <v>13.19188816151641</v>
      </c>
      <c r="S1124" s="49">
        <v>12.909347532814559</v>
      </c>
      <c r="T1124" s="49">
        <v>12.644737721830115</v>
      </c>
      <c r="U1124" s="49">
        <v>12.399227992366514</v>
      </c>
      <c r="V1124" s="49">
        <v>12.159997491439308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11.169658155452389</v>
      </c>
      <c r="AA1124" s="49">
        <v>10.844704651537683</v>
      </c>
      <c r="AB1124" s="49">
        <v>10.628090514620544</v>
      </c>
      <c r="AC1124" s="49">
        <v>10.424082625250117</v>
      </c>
      <c r="AD1124" s="49">
        <v>10.231064959147604</v>
      </c>
      <c r="AE1124" s="49">
        <v>10.04771211817064</v>
      </c>
      <c r="AF1124" s="50">
        <v>9.872923768819847</v>
      </c>
    </row>
    <row r="1125" spans="1:32" hidden="1">
      <c r="A1125" s="49" t="s">
        <v>1459</v>
      </c>
      <c r="B1125" s="49">
        <v>27.009527549357209</v>
      </c>
      <c r="C1125" s="49">
        <v>26.005280661199873</v>
      </c>
      <c r="D1125" s="49">
        <v>25.172338001496858</v>
      </c>
      <c r="E1125" s="49">
        <v>24.461125194499832</v>
      </c>
      <c r="F1125" s="49">
        <v>23.84058487949893</v>
      </c>
      <c r="G1125" s="49">
        <v>23.290037093992137</v>
      </c>
      <c r="H1125" s="49">
        <v>22.795053050629285</v>
      </c>
      <c r="I1125" s="49">
        <v>22.345185943771231</v>
      </c>
      <c r="J1125" s="49">
        <v>21.932641169051998</v>
      </c>
      <c r="K1125" s="49">
        <v>21.551456235637577</v>
      </c>
      <c r="L1125" s="49">
        <v>21.196973324258106</v>
      </c>
      <c r="M1125" s="49">
        <v>20.496966707430229</v>
      </c>
      <c r="N1125" s="49">
        <v>19.896358803009964</v>
      </c>
      <c r="O1125" s="49">
        <v>19.360467633518478</v>
      </c>
      <c r="P1125" s="49">
        <v>18.8747673438391</v>
      </c>
      <c r="Q1125" s="49">
        <v>18.430269901805698</v>
      </c>
      <c r="R1125" s="49">
        <v>18.02383413723188</v>
      </c>
      <c r="S1125" s="49">
        <v>17.641281747210201</v>
      </c>
      <c r="T1125" s="49">
        <v>17.283563118621796</v>
      </c>
      <c r="U1125" s="49">
        <v>16.952308522238489</v>
      </c>
      <c r="V1125" s="49">
        <v>16.629736703922074</v>
      </c>
      <c r="W1125" s="49">
        <v>16.258615429907863</v>
      </c>
      <c r="X1125" s="49">
        <v>15.906264686773415</v>
      </c>
      <c r="Y1125" s="49">
        <v>15.579370202960522</v>
      </c>
      <c r="Z1125" s="49">
        <v>15.291195744011976</v>
      </c>
      <c r="AA1125" s="49">
        <v>14.849073123171648</v>
      </c>
      <c r="AB1125" s="49">
        <v>14.557265975388269</v>
      </c>
      <c r="AC1125" s="49">
        <v>14.282917859959213</v>
      </c>
      <c r="AD1125" s="49">
        <v>14.023788581273134</v>
      </c>
      <c r="AE1125" s="49">
        <v>13.778040983881496</v>
      </c>
      <c r="AF1125" s="50">
        <v>13.544150025224374</v>
      </c>
    </row>
    <row r="1126" spans="1:32" hidden="1">
      <c r="A1126" s="49" t="s">
        <v>1460</v>
      </c>
      <c r="B1126" s="49">
        <v>20.378265585921504</v>
      </c>
      <c r="C1126" s="49">
        <v>19.484388516151952</v>
      </c>
      <c r="D1126" s="49">
        <v>18.699728122117016</v>
      </c>
      <c r="E1126" s="49">
        <v>17.990124332933178</v>
      </c>
      <c r="F1126" s="49">
        <v>17.333875658251294</v>
      </c>
      <c r="G1126" s="49">
        <v>16.716238236807207</v>
      </c>
      <c r="H1126" s="49">
        <v>16.126630454934546</v>
      </c>
      <c r="I1126" s="49">
        <v>15.557089479358941</v>
      </c>
      <c r="J1126" s="49">
        <v>15.00136061238144</v>
      </c>
      <c r="K1126" s="49">
        <v>14.454329202787822</v>
      </c>
      <c r="L1126" s="49">
        <v>13.911648203034586</v>
      </c>
      <c r="M1126" s="49">
        <v>13.507946185202218</v>
      </c>
      <c r="N1126" s="49">
        <v>13.163217251973011</v>
      </c>
      <c r="O1126" s="49">
        <v>12.856418898297903</v>
      </c>
      <c r="P1126" s="49">
        <v>12.57885732302773</v>
      </c>
      <c r="Q1126" s="49">
        <v>12.32520024990006</v>
      </c>
      <c r="R1126" s="49">
        <v>12.093730192825083</v>
      </c>
      <c r="S1126" s="49">
        <v>11.875711652193385</v>
      </c>
      <c r="T1126" s="49">
        <v>11.671904093054192</v>
      </c>
      <c r="U1126" s="49">
        <v>11.483507159274707</v>
      </c>
      <c r="V1126" s="49">
        <v>11.29931921343165</v>
      </c>
      <c r="W1126" s="49">
        <v>11.082476956452883</v>
      </c>
      <c r="X1126" s="49">
        <v>10.87624559095757</v>
      </c>
      <c r="Y1126" s="49">
        <v>10.685055978595726</v>
      </c>
      <c r="Z1126" s="49">
        <v>10.517645693468111</v>
      </c>
      <c r="AA1126" s="49">
        <v>10.249199909945981</v>
      </c>
      <c r="AB1126" s="49">
        <v>10.076899811764171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1461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23.806393545614004</v>
      </c>
      <c r="F1127" s="49">
        <v>22.975848631883121</v>
      </c>
      <c r="G1127" s="49">
        <v>22.200891922263967</v>
      </c>
      <c r="H1127" s="49">
        <v>21.467486400852913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18.223261804362103</v>
      </c>
      <c r="N1127" s="49">
        <v>17.756272864289919</v>
      </c>
      <c r="O1127" s="49">
        <v>17.341609215601871</v>
      </c>
      <c r="P1127" s="49">
        <v>16.967265771986497</v>
      </c>
      <c r="Q1127" s="49">
        <v>16.625878652438988</v>
      </c>
      <c r="R1127" s="49">
        <v>16.315073629418912</v>
      </c>
      <c r="S1127" s="49">
        <v>16.022792646106147</v>
      </c>
      <c r="T1127" s="49">
        <v>15.750081467665124</v>
      </c>
      <c r="U1127" s="49">
        <v>15.498593013465184</v>
      </c>
      <c r="V1127" s="49">
        <v>15.252869545404824</v>
      </c>
      <c r="W1127" s="49">
        <v>14.96206952117762</v>
      </c>
      <c r="X1127" s="49">
        <v>14.685898343231525</v>
      </c>
      <c r="Y1127" s="49">
        <v>14.430475257293772</v>
      </c>
      <c r="Z1127" s="49">
        <v>14.207866243528464</v>
      </c>
      <c r="AA1127" s="49">
        <v>13.845788977532594</v>
      </c>
      <c r="AB1127" s="49">
        <v>13.616414314528472</v>
      </c>
      <c r="AC1127" s="49">
        <v>13.401228896551165</v>
      </c>
      <c r="AD1127" s="49">
        <v>13.198358814236599</v>
      </c>
      <c r="AE1127" s="49">
        <v>13.0062708869864</v>
      </c>
      <c r="AF1127" s="50">
        <v>12.823695526436008</v>
      </c>
    </row>
    <row r="1128" spans="1:32" hidden="1">
      <c r="A1128" s="49" t="s">
        <v>1462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4.0356058256188145</v>
      </c>
      <c r="L1128" s="49">
        <v>3.9626485760587724</v>
      </c>
      <c r="M1128" s="49">
        <v>3.8569307472698586</v>
      </c>
      <c r="N1128" s="49">
        <v>3.7717511113547277</v>
      </c>
      <c r="O1128" s="49">
        <v>3.6893039919981501</v>
      </c>
      <c r="P1128" s="49">
        <v>3.6096959769235175</v>
      </c>
      <c r="Q1128" s="49">
        <v>3.5335176490680995</v>
      </c>
      <c r="R1128" s="49">
        <v>3.4588281920571862</v>
      </c>
      <c r="S1128" s="49">
        <v>3.3859166293073382</v>
      </c>
      <c r="T1128" s="49">
        <v>3.3180551783767127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3.0640804486431144</v>
      </c>
      <c r="Y1128" s="49">
        <v>3.0073879603627254</v>
      </c>
      <c r="Z1128" s="49">
        <v>2.9570286884268464</v>
      </c>
      <c r="AA1128" s="49">
        <v>2.8608026332442025</v>
      </c>
      <c r="AB1128" s="49">
        <v>2.8010953595533494</v>
      </c>
      <c r="AC1128" s="49">
        <v>2.7431229461098248</v>
      </c>
      <c r="AD1128" s="49">
        <v>2.6867287446261519</v>
      </c>
      <c r="AE1128" s="49">
        <v>2.631775813957824</v>
      </c>
      <c r="AF1128" s="50">
        <v>2.5781436915003897</v>
      </c>
    </row>
    <row r="1129" spans="1:32" hidden="1">
      <c r="A1129" s="49" t="s">
        <v>1463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5.9477339704373735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3.7933226274073286</v>
      </c>
      <c r="AD1129" s="49">
        <v>3.7164334820070293</v>
      </c>
      <c r="AE1129" s="49">
        <v>3.6429462958090295</v>
      </c>
      <c r="AF1129" s="50">
        <v>3.5724832264629405</v>
      </c>
    </row>
    <row r="1130" spans="1:32" hidden="1">
      <c r="A1130" s="49" t="s">
        <v>1464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6.6971060228926556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6.1161203971209614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5.1125343833910035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1465</v>
      </c>
      <c r="B1131" s="49">
        <v>2.8765521376842322</v>
      </c>
      <c r="C1131" s="49">
        <v>2.7360057472978792</v>
      </c>
      <c r="D1131" s="49">
        <v>2.6176233038744661</v>
      </c>
      <c r="E1131" s="49">
        <v>2.5149327933649728</v>
      </c>
      <c r="F1131" s="49">
        <v>2.4238712807559182</v>
      </c>
      <c r="G1131" s="49">
        <v>2.3417380509164047</v>
      </c>
      <c r="H1131" s="49">
        <v>2.2666560958657973</v>
      </c>
      <c r="I1131" s="49">
        <v>2.1972734291482667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1.9462312677224258</v>
      </c>
      <c r="N1131" s="49">
        <v>1.8828002778677511</v>
      </c>
      <c r="O1131" s="49">
        <v>1.8226419036345352</v>
      </c>
      <c r="P1131" s="49">
        <v>1.7654554918206544</v>
      </c>
      <c r="Q1131" s="49">
        <v>1.7103008073921342</v>
      </c>
      <c r="R1131" s="49">
        <v>1.6566067135860019</v>
      </c>
      <c r="S1131" s="49">
        <v>1.6054896619632377</v>
      </c>
      <c r="T1131" s="49">
        <v>1.556099146005248</v>
      </c>
      <c r="U1131" s="49">
        <v>1.5085506091454626</v>
      </c>
      <c r="V1131" s="49">
        <v>1.4621638620408466</v>
      </c>
      <c r="W1131" s="49">
        <v>1.4155819840149766</v>
      </c>
      <c r="X1131" s="49">
        <v>1.3697308843622793</v>
      </c>
      <c r="Y1131" s="49">
        <v>1.3255844566147963</v>
      </c>
      <c r="Z1131" s="49">
        <v>1.2867312029558344</v>
      </c>
      <c r="AA1131" s="49">
        <v>1.2261411483101408</v>
      </c>
      <c r="AB1131" s="49">
        <v>1.1837829060815146</v>
      </c>
      <c r="AC1131" s="49">
        <v>1.1429393469346878</v>
      </c>
      <c r="AD1131" s="49">
        <v>1.1034478539200243</v>
      </c>
      <c r="AE1131" s="49">
        <v>1.0651716531104807</v>
      </c>
      <c r="AF1131" s="50">
        <v>1.0279946534105986</v>
      </c>
    </row>
    <row r="1132" spans="1:32" hidden="1">
      <c r="A1132" s="49" t="s">
        <v>1466</v>
      </c>
      <c r="B1132" s="49">
        <v>3.0176469834963466</v>
      </c>
      <c r="C1132" s="49">
        <v>2.8695664740355227</v>
      </c>
      <c r="D1132" s="49">
        <v>2.7449387019761726</v>
      </c>
      <c r="E1132" s="49">
        <v>2.63691121000284</v>
      </c>
      <c r="F1132" s="49">
        <v>2.5411819881686686</v>
      </c>
      <c r="G1132" s="49">
        <v>2.4548912657501951</v>
      </c>
      <c r="H1132" s="49">
        <v>2.3760514145589946</v>
      </c>
      <c r="I1132" s="49">
        <v>2.3032307311715963</v>
      </c>
      <c r="J1132" s="49">
        <v>2.2353672701459195</v>
      </c>
      <c r="K1132" s="49">
        <v>2.1716538058825998</v>
      </c>
      <c r="L1132" s="49">
        <v>2.1114638343822647</v>
      </c>
      <c r="M1132" s="49">
        <v>2.0399365612145881</v>
      </c>
      <c r="N1132" s="49">
        <v>1.9734235850371573</v>
      </c>
      <c r="O1132" s="49">
        <v>1.91035570127234</v>
      </c>
      <c r="P1132" s="49">
        <v>1.8504176536176895</v>
      </c>
      <c r="Q1132" s="49">
        <v>1.7926193961377885</v>
      </c>
      <c r="R1132" s="49">
        <v>1.7363594395274453</v>
      </c>
      <c r="S1132" s="49">
        <v>1.682816379765919</v>
      </c>
      <c r="T1132" s="49">
        <v>1.6310940316801412</v>
      </c>
      <c r="U1132" s="49">
        <v>1.5813150726894525</v>
      </c>
      <c r="V1132" s="49">
        <v>1.5327623027017567</v>
      </c>
      <c r="W1132" s="49">
        <v>1.4839963441514241</v>
      </c>
      <c r="X1132" s="49">
        <v>1.4360006520266131</v>
      </c>
      <c r="Y1132" s="49">
        <v>1.3898039842220651</v>
      </c>
      <c r="Z1132" s="49">
        <v>1.3491974556477446</v>
      </c>
      <c r="AA1132" s="49">
        <v>1.2856276376774862</v>
      </c>
      <c r="AB1132" s="49">
        <v>1.2413152735875355</v>
      </c>
      <c r="AC1132" s="49">
        <v>1.198602601712899</v>
      </c>
      <c r="AD1132" s="49">
        <v>1.1573182928857162</v>
      </c>
      <c r="AE1132" s="49">
        <v>1.1173182502179073</v>
      </c>
      <c r="AF1132" s="50">
        <v>1.0784801711400092</v>
      </c>
    </row>
    <row r="1133" spans="1:32" hidden="1">
      <c r="A1133" s="49" t="s">
        <v>1467</v>
      </c>
      <c r="B1133" s="49">
        <v>3.6573042227915389</v>
      </c>
      <c r="C1133" s="49">
        <v>3.4752214363476943</v>
      </c>
      <c r="D1133" s="49">
        <v>3.3222612447636801</v>
      </c>
      <c r="E1133" s="49">
        <v>3.189919348895752</v>
      </c>
      <c r="F1133" s="49">
        <v>3.0728571873067962</v>
      </c>
      <c r="G1133" s="49">
        <v>2.9675262094927328</v>
      </c>
      <c r="H1133" s="49">
        <v>2.8714602108738276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2.5503951985934954</v>
      </c>
      <c r="M1133" s="49">
        <v>2.4636468166944745</v>
      </c>
      <c r="N1133" s="49">
        <v>2.3831431010738746</v>
      </c>
      <c r="O1133" s="49">
        <v>2.3069212215434454</v>
      </c>
      <c r="P1133" s="49">
        <v>2.2345868458280025</v>
      </c>
      <c r="Q1133" s="49">
        <v>2.1649018761808807</v>
      </c>
      <c r="R1133" s="49">
        <v>2.097114305687529</v>
      </c>
      <c r="S1133" s="49">
        <v>2.0326980542663691</v>
      </c>
      <c r="T1133" s="49">
        <v>1.9705325962086708</v>
      </c>
      <c r="U1133" s="49">
        <v>1.9107714594759775</v>
      </c>
      <c r="V1133" s="49">
        <v>1.8525181100623538</v>
      </c>
      <c r="W1133" s="49">
        <v>1.7939833389531592</v>
      </c>
      <c r="X1133" s="49">
        <v>1.7363775787316786</v>
      </c>
      <c r="Y1133" s="49">
        <v>1.680985315435549</v>
      </c>
      <c r="Z1133" s="49">
        <v>1.6325368769752906</v>
      </c>
      <c r="AA1133" s="49">
        <v>1.5553989482416088</v>
      </c>
      <c r="AB1133" s="49">
        <v>1.5022644327767232</v>
      </c>
      <c r="AC1133" s="49">
        <v>1.4510913707778668</v>
      </c>
      <c r="AD1133" s="49">
        <v>1.4016646519968712</v>
      </c>
      <c r="AE1133" s="49">
        <v>1.3538033959897571</v>
      </c>
      <c r="AF1133" s="50">
        <v>1.3073541164863514</v>
      </c>
    </row>
    <row r="1134" spans="1:32" hidden="1">
      <c r="A1134" s="49" t="s">
        <v>1468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3.9492711500320454</v>
      </c>
      <c r="N1134" s="49">
        <v>3.8784991624860718</v>
      </c>
      <c r="O1134" s="49">
        <v>3.8097133468001623</v>
      </c>
      <c r="P1134" s="49">
        <v>3.743038292373436</v>
      </c>
      <c r="Q1134" s="49">
        <v>3.6790388234668367</v>
      </c>
      <c r="R1134" s="49">
        <v>3.6159829805110295</v>
      </c>
      <c r="S1134" s="49">
        <v>3.5541509566252598</v>
      </c>
      <c r="T1134" s="49">
        <v>3.4965604217011119</v>
      </c>
      <c r="U1134" s="49">
        <v>3.4383871088692493</v>
      </c>
      <c r="V1134" s="49">
        <v>3.3799820014656321</v>
      </c>
      <c r="W1134" s="49">
        <v>3.3283807879681833</v>
      </c>
      <c r="X1134" s="49">
        <v>3.2784804655079132</v>
      </c>
      <c r="Y1134" s="49">
        <v>3.2293485528927937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2.9442489684058644</v>
      </c>
      <c r="AE1134" s="49">
        <v>2.8949204411984026</v>
      </c>
      <c r="AF1134" s="50">
        <v>2.8465668589453967</v>
      </c>
    </row>
    <row r="1135" spans="1:32" hidden="1">
      <c r="A1135" s="49" t="s">
        <v>1469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6.4697807830506875</v>
      </c>
      <c r="J1135" s="49">
        <v>6.1363860154683856</v>
      </c>
      <c r="K1135" s="49">
        <v>5.8050375462942059</v>
      </c>
      <c r="L1135" s="49">
        <v>5.4742758443343815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3.8651543619203546</v>
      </c>
      <c r="AD1135" s="49">
        <v>3.7990958314134273</v>
      </c>
      <c r="AE1135" s="49">
        <v>3.7357587609269798</v>
      </c>
      <c r="AF1135" s="50">
        <v>3.6748260610693784</v>
      </c>
    </row>
    <row r="1136" spans="1:32" hidden="1">
      <c r="A1136" s="49" t="s">
        <v>1470</v>
      </c>
      <c r="B1136" s="49">
        <v>11.149121394511535</v>
      </c>
      <c r="C1136" s="49">
        <v>10.617266049406014</v>
      </c>
      <c r="D1136" s="49">
        <v>10.136417449253265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7.7276870728161144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5.4574381926508435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1471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3.0671643940077877</v>
      </c>
      <c r="K1137" s="49">
        <v>2.7449217944431781</v>
      </c>
      <c r="L1137" s="49">
        <v>2.4237544050158966</v>
      </c>
      <c r="M1137" s="49">
        <v>2.3602851570947805</v>
      </c>
      <c r="N1137" s="49">
        <v>2.3008104065589281</v>
      </c>
      <c r="O1137" s="49">
        <v>2.2439951210578974</v>
      </c>
      <c r="P1137" s="49">
        <v>2.1895954846735304</v>
      </c>
      <c r="Q1137" s="49">
        <v>2.1367622959809864</v>
      </c>
      <c r="R1137" s="49">
        <v>2.0849802902014676</v>
      </c>
      <c r="S1137" s="49">
        <v>2.0353233864145728</v>
      </c>
      <c r="T1137" s="49">
        <v>1.987012474164165</v>
      </c>
      <c r="U1137" s="49">
        <v>1.9401774356231849</v>
      </c>
      <c r="V1137" s="49">
        <v>1.8941876493019392</v>
      </c>
      <c r="W1137" s="49">
        <v>1.8476958608075233</v>
      </c>
      <c r="X1137" s="49">
        <v>1.8016667068498879</v>
      </c>
      <c r="Y1137" s="49">
        <v>1.7570528315266007</v>
      </c>
      <c r="Z1137" s="49">
        <v>1.7173659487708126</v>
      </c>
      <c r="AA1137" s="49">
        <v>1.6562609366431404</v>
      </c>
      <c r="AB1137" s="49">
        <v>1.6126877412262037</v>
      </c>
      <c r="AC1137" s="49">
        <v>1.5703963080765826</v>
      </c>
      <c r="AD1137" s="49">
        <v>1.5292434280908744</v>
      </c>
      <c r="AE1137" s="49">
        <v>1.4891090533268931</v>
      </c>
      <c r="AF1137" s="50">
        <v>1.4498916494487841</v>
      </c>
    </row>
    <row r="1138" spans="1:32" hidden="1">
      <c r="A1138" s="49" t="s">
        <v>1472</v>
      </c>
      <c r="B1138" s="49">
        <v>6.1185228924627992</v>
      </c>
      <c r="C1138" s="49">
        <v>5.6998261988303405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3.8789181997513285</v>
      </c>
      <c r="I1138" s="49">
        <v>3.5389112065245296</v>
      </c>
      <c r="J1138" s="49">
        <v>3.202046766909767</v>
      </c>
      <c r="K1138" s="49">
        <v>2.8671746739424728</v>
      </c>
      <c r="L1138" s="49">
        <v>2.5333693092497374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2.2327571487836844</v>
      </c>
      <c r="R1138" s="49">
        <v>2.1785807004634767</v>
      </c>
      <c r="S1138" s="49">
        <v>2.1266587153982117</v>
      </c>
      <c r="T1138" s="49">
        <v>2.0761641616231179</v>
      </c>
      <c r="U1138" s="49">
        <v>2.0272362468175325</v>
      </c>
      <c r="V1138" s="49">
        <v>1.9792049603142776</v>
      </c>
      <c r="W1138" s="49">
        <v>1.9306428518355716</v>
      </c>
      <c r="X1138" s="49">
        <v>1.8825688275747718</v>
      </c>
      <c r="Y1138" s="49">
        <v>1.8359952786413203</v>
      </c>
      <c r="Z1138" s="49">
        <v>1.7946525228394798</v>
      </c>
      <c r="AA1138" s="49">
        <v>1.7305492922961727</v>
      </c>
      <c r="AB1138" s="49">
        <v>1.6850711819124393</v>
      </c>
      <c r="AC1138" s="49">
        <v>1.6409484979543167</v>
      </c>
      <c r="AD1138" s="49">
        <v>1.5980279633232763</v>
      </c>
      <c r="AE1138" s="49">
        <v>1.5561810898742832</v>
      </c>
      <c r="AF1138" s="50">
        <v>1.5152992054038066</v>
      </c>
    </row>
    <row r="1139" spans="1:32" hidden="1">
      <c r="A1139" s="49" t="s">
        <v>1473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3.4133528354721303</v>
      </c>
      <c r="L1139" s="49">
        <v>3.0276486886556926</v>
      </c>
      <c r="M1139" s="49">
        <v>2.9473133925893373</v>
      </c>
      <c r="N1139" s="49">
        <v>2.8722526630892982</v>
      </c>
      <c r="O1139" s="49">
        <v>2.8006992267800945</v>
      </c>
      <c r="P1139" s="49">
        <v>2.7323334938406667</v>
      </c>
      <c r="Q1139" s="49">
        <v>2.6660299568201862</v>
      </c>
      <c r="R1139" s="49">
        <v>2.6011054753568037</v>
      </c>
      <c r="S1139" s="49">
        <v>2.5389915585876874</v>
      </c>
      <c r="T1139" s="49">
        <v>2.4786539742194087</v>
      </c>
      <c r="U1139" s="49">
        <v>2.4202679655650217</v>
      </c>
      <c r="V1139" s="49">
        <v>2.3629951655623866</v>
      </c>
      <c r="W1139" s="49">
        <v>2.3050539844433837</v>
      </c>
      <c r="X1139" s="49">
        <v>2.2477136927521011</v>
      </c>
      <c r="Y1139" s="49">
        <v>2.1922425878459624</v>
      </c>
      <c r="Z1139" s="49">
        <v>2.1433137545777159</v>
      </c>
      <c r="AA1139" s="49">
        <v>2.0658621235711161</v>
      </c>
      <c r="AB1139" s="49">
        <v>2.0117321799562955</v>
      </c>
      <c r="AC1139" s="49">
        <v>1.9592899303341336</v>
      </c>
      <c r="AD1139" s="49">
        <v>1.9083434118598226</v>
      </c>
      <c r="AE1139" s="49">
        <v>1.8587317152296072</v>
      </c>
      <c r="AF1139" s="50">
        <v>1.810318754828995</v>
      </c>
    </row>
    <row r="1140" spans="1:32" hidden="1">
      <c r="A1140" s="49" t="s">
        <v>1474</v>
      </c>
      <c r="B1140" s="49">
        <v>5.1891761460459751</v>
      </c>
      <c r="C1140" s="49">
        <v>5.0380226432138926</v>
      </c>
      <c r="D1140" s="49">
        <v>4.9038987142273225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4.0436164774514385</v>
      </c>
      <c r="N1140" s="49">
        <v>3.9562422521673151</v>
      </c>
      <c r="O1140" s="49">
        <v>3.8718539173823681</v>
      </c>
      <c r="P1140" s="49">
        <v>3.7905727800835214</v>
      </c>
      <c r="Q1140" s="49">
        <v>3.7130578950193787</v>
      </c>
      <c r="R1140" s="49">
        <v>3.6371567180467825</v>
      </c>
      <c r="S1140" s="49">
        <v>3.5631922552220563</v>
      </c>
      <c r="T1140" s="49">
        <v>3.4948044097563677</v>
      </c>
      <c r="U1140" s="49">
        <v>3.4261048267557426</v>
      </c>
      <c r="V1140" s="49">
        <v>3.3575170293496579</v>
      </c>
      <c r="W1140" s="49">
        <v>3.2976868231358702</v>
      </c>
      <c r="X1140" s="49">
        <v>3.2402313334341066</v>
      </c>
      <c r="Y1140" s="49">
        <v>3.1840135902843163</v>
      </c>
      <c r="Z1140" s="49">
        <v>3.1347934608250121</v>
      </c>
      <c r="AA1140" s="49">
        <v>3.034472289197403</v>
      </c>
      <c r="AB1140" s="49">
        <v>2.9747428414391406</v>
      </c>
      <c r="AC1140" s="49">
        <v>2.9168939608050661</v>
      </c>
      <c r="AD1140" s="49">
        <v>2.8607520346032365</v>
      </c>
      <c r="AE1140" s="49">
        <v>2.8061652846671961</v>
      </c>
      <c r="AF1140" s="50">
        <v>2.753000183902786</v>
      </c>
    </row>
    <row r="1141" spans="1:32" hidden="1">
      <c r="A1141" s="49" t="s">
        <v>1475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3.7491440838210406</v>
      </c>
      <c r="G1141" s="49">
        <v>3.6192485839452182</v>
      </c>
      <c r="H1141" s="49">
        <v>3.5010364448946945</v>
      </c>
      <c r="I1141" s="49">
        <v>3.3922679854771496</v>
      </c>
      <c r="J1141" s="49">
        <v>3.2912819873285164</v>
      </c>
      <c r="K1141" s="49">
        <v>3.1968156758592756</v>
      </c>
      <c r="L1141" s="49">
        <v>3.1078889352131576</v>
      </c>
      <c r="M1141" s="49">
        <v>3.0017130568228727</v>
      </c>
      <c r="N1141" s="49">
        <v>2.903403208208708</v>
      </c>
      <c r="O1141" s="49">
        <v>2.8104736547461493</v>
      </c>
      <c r="P1141" s="49">
        <v>2.7224233244503395</v>
      </c>
      <c r="Q1141" s="49">
        <v>2.6376854896387485</v>
      </c>
      <c r="R1141" s="49">
        <v>2.5553089468336081</v>
      </c>
      <c r="S1141" s="49">
        <v>2.4771544853897716</v>
      </c>
      <c r="T1141" s="49">
        <v>2.401805350460509</v>
      </c>
      <c r="U1141" s="49">
        <v>2.3294543410948867</v>
      </c>
      <c r="V1141" s="49">
        <v>2.2589689100384285</v>
      </c>
      <c r="W1141" s="49">
        <v>2.1881269316919361</v>
      </c>
      <c r="X1141" s="49">
        <v>2.1184250592457303</v>
      </c>
      <c r="Y1141" s="49">
        <v>2.051484404552427</v>
      </c>
      <c r="Z1141" s="49">
        <v>1.9932735984994054</v>
      </c>
      <c r="AA1141" s="49">
        <v>1.8988334843577253</v>
      </c>
      <c r="AB1141" s="49">
        <v>1.8346488734676774</v>
      </c>
      <c r="AC1141" s="49">
        <v>1.772908403239092</v>
      </c>
      <c r="AD1141" s="49">
        <v>1.7133408009540787</v>
      </c>
      <c r="AE1141" s="49">
        <v>1.6557180015765434</v>
      </c>
      <c r="AF1141" s="50">
        <v>1.599846517884888</v>
      </c>
    </row>
    <row r="1142" spans="1:32" hidden="1">
      <c r="A1142" s="49" t="s">
        <v>1476</v>
      </c>
      <c r="B1142" s="49">
        <v>6.9365194145914764</v>
      </c>
      <c r="C1142" s="49">
        <v>6.6218939616948127</v>
      </c>
      <c r="D1142" s="49">
        <v>6.3212767429912144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5.1896501455507185</v>
      </c>
      <c r="I1142" s="49">
        <v>4.9135641775216214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3.9892697848318486</v>
      </c>
      <c r="N1142" s="49">
        <v>3.9187986315320282</v>
      </c>
      <c r="O1142" s="49">
        <v>3.8504766948465283</v>
      </c>
      <c r="P1142" s="49">
        <v>3.7844406386857834</v>
      </c>
      <c r="Q1142" s="49">
        <v>3.7213092611116996</v>
      </c>
      <c r="R1142" s="49">
        <v>3.6591859967388158</v>
      </c>
      <c r="S1142" s="49">
        <v>3.5983778674105733</v>
      </c>
      <c r="T1142" s="49">
        <v>3.5421900351185558</v>
      </c>
      <c r="U1142" s="49">
        <v>3.4853391216063656</v>
      </c>
      <c r="V1142" s="49">
        <v>3.4282096130271924</v>
      </c>
      <c r="W1142" s="49">
        <v>3.3784188283204339</v>
      </c>
      <c r="X1142" s="49">
        <v>3.3305228586653612</v>
      </c>
      <c r="Y1142" s="49">
        <v>3.2835027904906244</v>
      </c>
      <c r="Z1142" s="49">
        <v>3.2426702612455998</v>
      </c>
      <c r="AA1142" s="49">
        <v>3.1544869523915282</v>
      </c>
      <c r="AB1142" s="49">
        <v>3.1033769019991744</v>
      </c>
      <c r="AC1142" s="49">
        <v>3.0537545226231768</v>
      </c>
      <c r="AD1142" s="49">
        <v>3.0054776054134829</v>
      </c>
      <c r="AE1142" s="49">
        <v>2.9584223816851174</v>
      </c>
      <c r="AF1142" s="50">
        <v>2.9124804837563922</v>
      </c>
    </row>
    <row r="1143" spans="1:32" hidden="1">
      <c r="A1143" s="49" t="s">
        <v>1477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3.6173497341231267</v>
      </c>
      <c r="M1143" s="49">
        <v>3.5201469803373633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3.1816889919001765</v>
      </c>
      <c r="R1143" s="49">
        <v>3.1038433760422093</v>
      </c>
      <c r="S1143" s="49">
        <v>3.029534541577251</v>
      </c>
      <c r="T1143" s="49">
        <v>2.9574565870920884</v>
      </c>
      <c r="U1143" s="49">
        <v>2.8878330538302341</v>
      </c>
      <c r="V1143" s="49">
        <v>2.8196043598436775</v>
      </c>
      <c r="W1143" s="49">
        <v>2.7505265058172088</v>
      </c>
      <c r="X1143" s="49">
        <v>2.682193570333407</v>
      </c>
      <c r="Y1143" s="49">
        <v>2.6162109704304806</v>
      </c>
      <c r="Z1143" s="49">
        <v>2.5584931726365374</v>
      </c>
      <c r="AA1143" s="49">
        <v>2.4646588980169417</v>
      </c>
      <c r="AB1143" s="49">
        <v>2.4003276683043779</v>
      </c>
      <c r="AC1143" s="49">
        <v>2.338116326057456</v>
      </c>
      <c r="AD1143" s="49">
        <v>2.2777816125657915</v>
      </c>
      <c r="AE1143" s="49">
        <v>2.2191196304334504</v>
      </c>
      <c r="AF1143" s="50">
        <v>2.16195794731123</v>
      </c>
    </row>
    <row r="1144" spans="1:32" hidden="1">
      <c r="A1144" s="49" t="s">
        <v>1478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4.8384004948016965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4.2689819862038805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3.7958232968462884</v>
      </c>
      <c r="W1144" s="49">
        <v>3.731142852728937</v>
      </c>
      <c r="X1144" s="49">
        <v>3.6692354120476369</v>
      </c>
      <c r="Y1144" s="49">
        <v>3.6087654058040917</v>
      </c>
      <c r="Z1144" s="49">
        <v>3.556511121463477</v>
      </c>
      <c r="AA1144" s="49">
        <v>3.444106519633142</v>
      </c>
      <c r="AB1144" s="49">
        <v>3.3794436901910303</v>
      </c>
      <c r="AC1144" s="49">
        <v>3.3169768976511476</v>
      </c>
      <c r="AD1144" s="49">
        <v>3.2565033870629039</v>
      </c>
      <c r="AE1144" s="49">
        <v>3.1978459832958124</v>
      </c>
      <c r="AF1144" s="50">
        <v>3.1408488912058776</v>
      </c>
    </row>
    <row r="1145" spans="1:32" hidden="1">
      <c r="A1145" s="49" t="s">
        <v>1479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7.7045584536370955</v>
      </c>
      <c r="I1145" s="49">
        <v>7.5501794663110164</v>
      </c>
      <c r="J1145" s="49">
        <v>7.4077301283644275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5.9373529329119705</v>
      </c>
      <c r="T1145" s="49">
        <v>5.8121702429677224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4.5786635537879965</v>
      </c>
      <c r="AF1145" s="50">
        <v>4.4940247670151994</v>
      </c>
    </row>
    <row r="1146" spans="1:32" hidden="1">
      <c r="A1146" s="49" t="s">
        <v>1480</v>
      </c>
      <c r="B1146" s="49">
        <v>11.229505543367512</v>
      </c>
      <c r="C1146" s="49">
        <v>10.81758518418779</v>
      </c>
      <c r="D1146" s="49">
        <v>10.474543873627729</v>
      </c>
      <c r="E1146" s="49">
        <v>10.180461089542925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7.6571973967597415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6.3236001414450635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1481</v>
      </c>
      <c r="B1147" s="49">
        <v>2.6775436413663147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2.2579262906315227</v>
      </c>
      <c r="G1147" s="49">
        <v>2.1815801678497548</v>
      </c>
      <c r="H1147" s="49">
        <v>2.1117319829909653</v>
      </c>
      <c r="I1147" s="49">
        <v>2.0471402830819683</v>
      </c>
      <c r="J1147" s="49">
        <v>1.9868842453185036</v>
      </c>
      <c r="K1147" s="49">
        <v>1.9302638950120035</v>
      </c>
      <c r="L1147" s="49">
        <v>1.8767359277570719</v>
      </c>
      <c r="M1147" s="49">
        <v>1.8132572375977212</v>
      </c>
      <c r="N1147" s="49">
        <v>1.7541870619511792</v>
      </c>
      <c r="O1147" s="49">
        <v>1.6981471386122515</v>
      </c>
      <c r="P1147" s="49">
        <v>1.6448598297022032</v>
      </c>
      <c r="Q1147" s="49">
        <v>1.5934558436093029</v>
      </c>
      <c r="R1147" s="49">
        <v>1.543407081959113</v>
      </c>
      <c r="S1147" s="49">
        <v>1.4957464630139368</v>
      </c>
      <c r="T1147" s="49">
        <v>1.4496874713716614</v>
      </c>
      <c r="U1147" s="49">
        <v>1.4053370854610634</v>
      </c>
      <c r="V1147" s="49">
        <v>1.3620661425783496</v>
      </c>
      <c r="W1147" s="49">
        <v>1.318648586702619</v>
      </c>
      <c r="X1147" s="49">
        <v>1.2758999082312454</v>
      </c>
      <c r="Y1147" s="49">
        <v>1.2347195101608355</v>
      </c>
      <c r="Z1147" s="49">
        <v>1.1984196070128355</v>
      </c>
      <c r="AA1147" s="49">
        <v>1.1420436851600408</v>
      </c>
      <c r="AB1147" s="49">
        <v>1.1024965050778466</v>
      </c>
      <c r="AC1147" s="49">
        <v>1.0643382642473893</v>
      </c>
      <c r="AD1147" s="49">
        <v>1.0274174562342648</v>
      </c>
      <c r="AE1147" s="49">
        <v>0.99160664529073483</v>
      </c>
      <c r="AF1147" s="50">
        <v>0.95679766067350314</v>
      </c>
    </row>
    <row r="1148" spans="1:32" hidden="1">
      <c r="A1148" s="49" t="s">
        <v>1482</v>
      </c>
      <c r="B1148" s="49">
        <v>2.791636898956376</v>
      </c>
      <c r="C1148" s="49">
        <v>2.6555513030696778</v>
      </c>
      <c r="D1148" s="49">
        <v>2.5408417314120513</v>
      </c>
      <c r="E1148" s="49">
        <v>2.4412723102057332</v>
      </c>
      <c r="F1148" s="49">
        <v>2.3529286199632606</v>
      </c>
      <c r="G1148" s="49">
        <v>2.2732088078799175</v>
      </c>
      <c r="H1148" s="49">
        <v>2.2003046410013325</v>
      </c>
      <c r="I1148" s="49">
        <v>2.1329136910942648</v>
      </c>
      <c r="J1148" s="49">
        <v>2.0700699076668427</v>
      </c>
      <c r="K1148" s="49">
        <v>2.011038935191626</v>
      </c>
      <c r="L1148" s="49">
        <v>1.9552507832339625</v>
      </c>
      <c r="M1148" s="49">
        <v>1.889064181082805</v>
      </c>
      <c r="N1148" s="49">
        <v>1.8274985097218823</v>
      </c>
      <c r="O1148" s="49">
        <v>1.7691077717067363</v>
      </c>
      <c r="P1148" s="49">
        <v>1.7136006520872216</v>
      </c>
      <c r="Q1148" s="49">
        <v>1.6600651977983336</v>
      </c>
      <c r="R1148" s="49">
        <v>1.6079474242189891</v>
      </c>
      <c r="S1148" s="49">
        <v>1.558330859903525</v>
      </c>
      <c r="T1148" s="49">
        <v>1.5103904378788342</v>
      </c>
      <c r="U1148" s="49">
        <v>1.4642383718344347</v>
      </c>
      <c r="V1148" s="49">
        <v>1.4192147048908375</v>
      </c>
      <c r="W1148" s="49">
        <v>1.3740268989314197</v>
      </c>
      <c r="X1148" s="49">
        <v>1.3295394556621067</v>
      </c>
      <c r="Y1148" s="49">
        <v>1.2866961853023791</v>
      </c>
      <c r="Z1148" s="49">
        <v>1.2489731093582468</v>
      </c>
      <c r="AA1148" s="49">
        <v>1.1901814228034586</v>
      </c>
      <c r="AB1148" s="49">
        <v>1.1490478036774452</v>
      </c>
      <c r="AC1148" s="49">
        <v>1.1093711396816899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1483</v>
      </c>
      <c r="B1149" s="49">
        <v>3.4087581433169332</v>
      </c>
      <c r="C1149" s="49">
        <v>3.2399573028885857</v>
      </c>
      <c r="D1149" s="49">
        <v>3.0979992467644593</v>
      </c>
      <c r="E1149" s="49">
        <v>2.975052151713534</v>
      </c>
      <c r="F1149" s="49">
        <v>2.8661998863316915</v>
      </c>
      <c r="G1149" s="49">
        <v>2.7681748326396582</v>
      </c>
      <c r="H1149" s="49">
        <v>2.6787060932706961</v>
      </c>
      <c r="I1149" s="49">
        <v>2.5961580050034385</v>
      </c>
      <c r="J1149" s="49">
        <v>2.5193173480325317</v>
      </c>
      <c r="K1149" s="49">
        <v>2.4472618728196496</v>
      </c>
      <c r="L1149" s="49">
        <v>2.3792757408079974</v>
      </c>
      <c r="M1149" s="49">
        <v>2.2984228341537287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1.8382611632365928</v>
      </c>
      <c r="U1149" s="49">
        <v>1.7824211545271447</v>
      </c>
      <c r="V1149" s="49">
        <v>1.7279768399663733</v>
      </c>
      <c r="W1149" s="49">
        <v>1.6733093591586714</v>
      </c>
      <c r="X1149" s="49">
        <v>1.6195005815736085</v>
      </c>
      <c r="Y1149" s="49">
        <v>1.5677372066663371</v>
      </c>
      <c r="Z1149" s="49">
        <v>1.5223888261693066</v>
      </c>
      <c r="AA1149" s="49">
        <v>1.4505358028086994</v>
      </c>
      <c r="AB1149" s="49">
        <v>1.4008589515772387</v>
      </c>
      <c r="AC1149" s="49">
        <v>1.3529927617758601</v>
      </c>
      <c r="AD1149" s="49">
        <v>1.3067378678757073</v>
      </c>
      <c r="AE1149" s="49">
        <v>1.2619266165652467</v>
      </c>
      <c r="AF1149" s="50">
        <v>1.2184167342354408</v>
      </c>
    </row>
    <row r="1150" spans="1:32" hidden="1">
      <c r="A1150" s="49" t="s">
        <v>1484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4.1331212159398785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3.8750616412442174</v>
      </c>
      <c r="U1150" s="49">
        <v>3.8148355072071718</v>
      </c>
      <c r="V1150" s="49">
        <v>3.7542728783771895</v>
      </c>
      <c r="W1150" s="49">
        <v>3.7021647171398664</v>
      </c>
      <c r="X1150" s="49">
        <v>3.6522612426412904</v>
      </c>
      <c r="Y1150" s="49">
        <v>3.6033764104350676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3.3088548340524726</v>
      </c>
      <c r="AE1150" s="49">
        <v>3.2599104640235295</v>
      </c>
      <c r="AF1150" s="50">
        <v>3.2122643210059807</v>
      </c>
    </row>
    <row r="1151" spans="1:32" hidden="1">
      <c r="A1151" s="49" t="s">
        <v>1485</v>
      </c>
      <c r="B1151" s="49">
        <v>10.537782270389222</v>
      </c>
      <c r="C1151" s="49">
        <v>10.038556461565111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7.3325229045178055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4.7930001061342615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1486</v>
      </c>
      <c r="B1152" s="49">
        <v>12.322056968658703</v>
      </c>
      <c r="C1152" s="49">
        <v>11.752631805991118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7.4328882243110375</v>
      </c>
      <c r="P1152" s="49">
        <v>7.2723948176469992</v>
      </c>
      <c r="Q1152" s="49">
        <v>7.1251824851939425</v>
      </c>
      <c r="R1152" s="49">
        <v>6.9902973459173321</v>
      </c>
      <c r="S1152" s="49">
        <v>6.8628938183037507</v>
      </c>
      <c r="T1152" s="49">
        <v>6.7433922161670035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1487</v>
      </c>
      <c r="B1153" s="49">
        <v>5.4976745265139835</v>
      </c>
      <c r="C1153" s="49">
        <v>5.1208970501859525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3.7862864267355443</v>
      </c>
      <c r="H1153" s="49">
        <v>3.474799813723259</v>
      </c>
      <c r="I1153" s="49">
        <v>3.1679061186245643</v>
      </c>
      <c r="J1153" s="49">
        <v>2.8644082250707132</v>
      </c>
      <c r="K1153" s="49">
        <v>2.5633769505503605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2.0453518145409735</v>
      </c>
      <c r="Q1153" s="49">
        <v>1.9959899365656795</v>
      </c>
      <c r="R1153" s="49">
        <v>1.9476080461548246</v>
      </c>
      <c r="S1153" s="49">
        <v>1.9012131775817318</v>
      </c>
      <c r="T1153" s="49">
        <v>1.8560777586243327</v>
      </c>
      <c r="U1153" s="49">
        <v>1.8123250627652125</v>
      </c>
      <c r="V1153" s="49">
        <v>1.7693652738804426</v>
      </c>
      <c r="W1153" s="49">
        <v>1.7259426092966417</v>
      </c>
      <c r="X1153" s="49">
        <v>1.6829524100999298</v>
      </c>
      <c r="Y1153" s="49">
        <v>1.6412868670418459</v>
      </c>
      <c r="Z1153" s="49">
        <v>1.6042333970821672</v>
      </c>
      <c r="AA1153" s="49">
        <v>1.5471238824866995</v>
      </c>
      <c r="AB1153" s="49">
        <v>1.506430593521273</v>
      </c>
      <c r="AC1153" s="49">
        <v>1.4669340062418723</v>
      </c>
      <c r="AD1153" s="49">
        <v>1.4284990021364556</v>
      </c>
      <c r="AE1153" s="49">
        <v>1.391012313029568</v>
      </c>
      <c r="AF1153" s="50">
        <v>1.3543781376434207</v>
      </c>
    </row>
    <row r="1154" spans="1:32" hidden="1">
      <c r="A1154" s="49" t="s">
        <v>1488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3.9197097009375166</v>
      </c>
      <c r="H1154" s="49">
        <v>3.5987823758830961</v>
      </c>
      <c r="I1154" s="49">
        <v>3.2825949730385435</v>
      </c>
      <c r="J1154" s="49">
        <v>2.9698886938054274</v>
      </c>
      <c r="K1154" s="49">
        <v>2.6596857456773737</v>
      </c>
      <c r="L1154" s="49">
        <v>2.3512075220299629</v>
      </c>
      <c r="M1154" s="49">
        <v>2.2894865574560952</v>
      </c>
      <c r="N1154" s="49">
        <v>2.2316774257693544</v>
      </c>
      <c r="O1154" s="49">
        <v>2.1764721992427774</v>
      </c>
      <c r="P1154" s="49">
        <v>2.1236337722628451</v>
      </c>
      <c r="Q1154" s="49">
        <v>2.0723294050787944</v>
      </c>
      <c r="R1154" s="49">
        <v>2.0220536825211224</v>
      </c>
      <c r="S1154" s="49">
        <v>1.9738642470467498</v>
      </c>
      <c r="T1154" s="49">
        <v>1.9269961752704114</v>
      </c>
      <c r="U1154" s="49">
        <v>1.8815785497589035</v>
      </c>
      <c r="V1154" s="49">
        <v>1.8369915221631976</v>
      </c>
      <c r="W1154" s="49">
        <v>1.791914564158841</v>
      </c>
      <c r="X1154" s="49">
        <v>1.7472901558890865</v>
      </c>
      <c r="Y1154" s="49">
        <v>1.7040557483158718</v>
      </c>
      <c r="Z1154" s="49">
        <v>1.6656660159451127</v>
      </c>
      <c r="AA1154" s="49">
        <v>1.606199918325216</v>
      </c>
      <c r="AB1154" s="49">
        <v>1.5639816158389643</v>
      </c>
      <c r="AC1154" s="49">
        <v>1.5230199632423496</v>
      </c>
      <c r="AD1154" s="49">
        <v>1.4831733598585504</v>
      </c>
      <c r="AE1154" s="49">
        <v>1.4443231064756306</v>
      </c>
      <c r="AF1154" s="50">
        <v>1.4063688106387899</v>
      </c>
    </row>
    <row r="1155" spans="1:32" hidden="1">
      <c r="A1155" s="49" t="s">
        <v>1489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4.2724094380645585</v>
      </c>
      <c r="I1155" s="49">
        <v>3.9057691754895263</v>
      </c>
      <c r="J1155" s="49">
        <v>3.5425154111974932</v>
      </c>
      <c r="K1155" s="49">
        <v>3.1813165925711222</v>
      </c>
      <c r="L1155" s="49">
        <v>2.8210976550691216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2.4840530051515106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2.2550326701810945</v>
      </c>
      <c r="V1155" s="49">
        <v>2.2016739299099704</v>
      </c>
      <c r="W1155" s="49">
        <v>2.1476904299592574</v>
      </c>
      <c r="X1155" s="49">
        <v>2.0942680882159173</v>
      </c>
      <c r="Y1155" s="49">
        <v>2.0425931024707635</v>
      </c>
      <c r="Z1155" s="49">
        <v>1.9970351747975368</v>
      </c>
      <c r="AA1155" s="49">
        <v>1.9248022680728325</v>
      </c>
      <c r="AB1155" s="49">
        <v>1.8743791696446954</v>
      </c>
      <c r="AC1155" s="49">
        <v>1.8255319207012368</v>
      </c>
      <c r="AD1155" s="49">
        <v>1.778080377332151</v>
      </c>
      <c r="AE1155" s="49">
        <v>1.7318735344131115</v>
      </c>
      <c r="AF1155" s="50">
        <v>1.68678368052062</v>
      </c>
    </row>
    <row r="1156" spans="1:32" hidden="1">
      <c r="A1156" s="49" t="s">
        <v>1490</v>
      </c>
      <c r="B1156" s="49">
        <v>3.6465741766277588</v>
      </c>
      <c r="C1156" s="49">
        <v>3.5418081111659037</v>
      </c>
      <c r="D1156" s="49">
        <v>3.4483388316736114</v>
      </c>
      <c r="E1156" s="49">
        <v>3.3636960767477628</v>
      </c>
      <c r="F1156" s="49">
        <v>3.2861292070259052</v>
      </c>
      <c r="G1156" s="49">
        <v>3.2143550035669763</v>
      </c>
      <c r="H1156" s="49">
        <v>3.1474064599290501</v>
      </c>
      <c r="I1156" s="49">
        <v>3.084537796918982</v>
      </c>
      <c r="J1156" s="49">
        <v>3.0251624398795656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2.7745388095634147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2.5442501303145937</v>
      </c>
      <c r="S1156" s="49">
        <v>2.4906434781248379</v>
      </c>
      <c r="T1156" s="49">
        <v>2.4407772007154143</v>
      </c>
      <c r="U1156" s="49">
        <v>2.3907504427557225</v>
      </c>
      <c r="V1156" s="49">
        <v>2.3408431192707755</v>
      </c>
      <c r="W1156" s="49">
        <v>2.2967057249790392</v>
      </c>
      <c r="X1156" s="49">
        <v>2.2542024420456466</v>
      </c>
      <c r="Y1156" s="49">
        <v>2.2125804401216396</v>
      </c>
      <c r="Z1156" s="49">
        <v>2.1756579917513799</v>
      </c>
      <c r="AA1156" s="49">
        <v>2.1049203698215098</v>
      </c>
      <c r="AB1156" s="49">
        <v>2.0611490021559873</v>
      </c>
      <c r="AC1156" s="49">
        <v>2.018685089864916</v>
      </c>
      <c r="AD1156" s="49">
        <v>1.9774142313695473</v>
      </c>
      <c r="AE1156" s="49">
        <v>1.9372364977819283</v>
      </c>
      <c r="AF1156" s="50">
        <v>1.8980640646674649</v>
      </c>
    </row>
    <row r="1157" spans="1:32" hidden="1">
      <c r="A1157" s="49" t="s">
        <v>1491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4.3311465325916965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3.9050991605333243</v>
      </c>
      <c r="N1157" s="49">
        <v>3.8189805072775909</v>
      </c>
      <c r="O1157" s="49">
        <v>3.7356442834721202</v>
      </c>
      <c r="P1157" s="49">
        <v>3.6551997175078963</v>
      </c>
      <c r="Q1157" s="49">
        <v>3.5782484129364147</v>
      </c>
      <c r="R1157" s="49">
        <v>3.502817169369655</v>
      </c>
      <c r="S1157" s="49">
        <v>3.4292004560479468</v>
      </c>
      <c r="T1157" s="49">
        <v>3.3607284477623267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3.1045770997877984</v>
      </c>
      <c r="Y1157" s="49">
        <v>3.0474522802175206</v>
      </c>
      <c r="Z1157" s="49">
        <v>2.9967847729020987</v>
      </c>
      <c r="AA1157" s="49">
        <v>2.8994198773072157</v>
      </c>
      <c r="AB1157" s="49">
        <v>2.8392474984694838</v>
      </c>
      <c r="AC1157" s="49">
        <v>2.7808504839636621</v>
      </c>
      <c r="AD1157" s="49">
        <v>2.7240699619850459</v>
      </c>
      <c r="AE1157" s="49">
        <v>2.6687670927763065</v>
      </c>
      <c r="AF1157" s="50">
        <v>2.6148197880808919</v>
      </c>
    </row>
    <row r="1158" spans="1:32" hidden="1">
      <c r="A1158" s="49" t="s">
        <v>1492</v>
      </c>
      <c r="B1158" s="49">
        <v>3.9303110712278904</v>
      </c>
      <c r="C1158" s="49">
        <v>3.789721953516608</v>
      </c>
      <c r="D1158" s="49">
        <v>3.6717471859536133</v>
      </c>
      <c r="E1158" s="49">
        <v>3.5698534396894988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3.2587232191129116</v>
      </c>
      <c r="J1158" s="49">
        <v>3.1963810731436779</v>
      </c>
      <c r="K1158" s="49">
        <v>3.1382094388644619</v>
      </c>
      <c r="L1158" s="49">
        <v>3.0835942831151053</v>
      </c>
      <c r="M1158" s="49">
        <v>2.982643401785102</v>
      </c>
      <c r="N1158" s="49">
        <v>2.8948850472086574</v>
      </c>
      <c r="O1158" s="49">
        <v>2.8157456901427422</v>
      </c>
      <c r="P1158" s="49">
        <v>2.7433091132850578</v>
      </c>
      <c r="Q1158" s="49">
        <v>2.6763891953334675</v>
      </c>
      <c r="R1158" s="49">
        <v>2.6145706839968925</v>
      </c>
      <c r="S1158" s="49">
        <v>2.5559831471620291</v>
      </c>
      <c r="T1158" s="49">
        <v>2.5007507834693619</v>
      </c>
      <c r="U1158" s="49">
        <v>2.4490874682310833</v>
      </c>
      <c r="V1158" s="49">
        <v>2.3986477072225343</v>
      </c>
      <c r="W1158" s="49">
        <v>2.3418732215810611</v>
      </c>
      <c r="X1158" s="49">
        <v>2.2876543061766466</v>
      </c>
      <c r="Y1158" s="49">
        <v>2.2368722092931437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2.0359964913830053</v>
      </c>
      <c r="AD1158" s="49">
        <v>1.9945429207348957</v>
      </c>
      <c r="AE1158" s="49">
        <v>1.9549317244776709</v>
      </c>
      <c r="AF1158" s="50">
        <v>1.916961482871975</v>
      </c>
    </row>
    <row r="1159" spans="1:32" hidden="1">
      <c r="A1159" s="49" t="s">
        <v>1493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4.1176312558663914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3.6300433815072393</v>
      </c>
      <c r="P1159" s="49">
        <v>3.537521588179203</v>
      </c>
      <c r="Q1159" s="49">
        <v>3.4523437171907787</v>
      </c>
      <c r="R1159" s="49">
        <v>3.3739553408647756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2.9616582413705297</v>
      </c>
      <c r="Y1159" s="49">
        <v>2.8977662994619946</v>
      </c>
      <c r="Z1159" s="49">
        <v>2.8407975548124194</v>
      </c>
      <c r="AA1159" s="49">
        <v>2.7567029048269616</v>
      </c>
      <c r="AB1159" s="49">
        <v>2.6992517003164544</v>
      </c>
      <c r="AC1159" s="49">
        <v>2.6449684641220661</v>
      </c>
      <c r="AD1159" s="49">
        <v>2.593458175897863</v>
      </c>
      <c r="AE1159" s="49">
        <v>2.5443968695373913</v>
      </c>
      <c r="AF1159" s="50">
        <v>2.4975156085076935</v>
      </c>
    </row>
    <row r="1160" spans="1:32" hidden="1">
      <c r="A1160" s="49" t="s">
        <v>1494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3.8805092922990307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3.3061503737436606</v>
      </c>
      <c r="L1160" s="49">
        <v>3.2138908024182173</v>
      </c>
      <c r="M1160" s="49">
        <v>3.1038414709686952</v>
      </c>
      <c r="N1160" s="49">
        <v>3.0020619218709506</v>
      </c>
      <c r="O1160" s="49">
        <v>2.9059333325994352</v>
      </c>
      <c r="P1160" s="49">
        <v>2.8149281745103005</v>
      </c>
      <c r="Q1160" s="49">
        <v>2.7273958583681228</v>
      </c>
      <c r="R1160" s="49">
        <v>2.642334353355392</v>
      </c>
      <c r="S1160" s="49">
        <v>2.5617050246141524</v>
      </c>
      <c r="T1160" s="49">
        <v>2.4840152105216395</v>
      </c>
      <c r="U1160" s="49">
        <v>2.4094684586791759</v>
      </c>
      <c r="V1160" s="49">
        <v>2.3368715194201553</v>
      </c>
      <c r="W1160" s="49">
        <v>2.2639737930978923</v>
      </c>
      <c r="X1160" s="49">
        <v>2.1922335784087887</v>
      </c>
      <c r="Y1160" s="49">
        <v>2.1233551256590784</v>
      </c>
      <c r="Z1160" s="49">
        <v>2.0636079810923462</v>
      </c>
      <c r="AA1160" s="49">
        <v>1.9657475889540246</v>
      </c>
      <c r="AB1160" s="49">
        <v>1.8996442893641254</v>
      </c>
      <c r="AC1160" s="49">
        <v>1.8360597411889823</v>
      </c>
      <c r="AD1160" s="49">
        <v>1.7747053036863107</v>
      </c>
      <c r="AE1160" s="49">
        <v>1.7153382496532459</v>
      </c>
      <c r="AF1160" s="50">
        <v>1.6577525937883517</v>
      </c>
    </row>
    <row r="1161" spans="1:32" hidden="1">
      <c r="A1161" s="49" t="s">
        <v>1495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3.7117771818984124</v>
      </c>
      <c r="J1161" s="49">
        <v>3.4710457836876563</v>
      </c>
      <c r="K1161" s="49">
        <v>3.2282102157943999</v>
      </c>
      <c r="L1161" s="49">
        <v>2.9824959685942787</v>
      </c>
      <c r="M1161" s="49">
        <v>2.9171521002411729</v>
      </c>
      <c r="N1161" s="49">
        <v>2.8647378801427026</v>
      </c>
      <c r="O1161" s="49">
        <v>2.8137636730048636</v>
      </c>
      <c r="P1161" s="49">
        <v>2.7643190968609272</v>
      </c>
      <c r="Q1161" s="49">
        <v>2.7168126921444484</v>
      </c>
      <c r="R1161" s="49">
        <v>2.6699887520194627</v>
      </c>
      <c r="S1161" s="49">
        <v>2.6240499264082904</v>
      </c>
      <c r="T1161" s="49">
        <v>2.5811812494483806</v>
      </c>
      <c r="U1161" s="49">
        <v>2.5378879360586</v>
      </c>
      <c r="V1161" s="49">
        <v>2.4944243467454745</v>
      </c>
      <c r="W1161" s="49">
        <v>2.4558473359223272</v>
      </c>
      <c r="X1161" s="49">
        <v>2.4185394373804789</v>
      </c>
      <c r="Y1161" s="49">
        <v>2.3818270265823287</v>
      </c>
      <c r="Z1161" s="49">
        <v>2.3492200686777798</v>
      </c>
      <c r="AA1161" s="49">
        <v>2.2853404288564958</v>
      </c>
      <c r="AB1161" s="49">
        <v>2.2459767244906628</v>
      </c>
      <c r="AC1161" s="49">
        <v>2.2076128094035705</v>
      </c>
      <c r="AD1161" s="49">
        <v>2.1701545486885192</v>
      </c>
      <c r="AE1161" s="49">
        <v>2.1335200192461148</v>
      </c>
      <c r="AF1161" s="50">
        <v>2.0976374978358017</v>
      </c>
    </row>
    <row r="1162" spans="1:32" hidden="1">
      <c r="A1162" s="49" t="s">
        <v>1496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6.0326229433114325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4.4176567233264645</v>
      </c>
      <c r="L1162" s="49">
        <v>4.0861319202360633</v>
      </c>
      <c r="M1162" s="49">
        <v>3.9965334292419152</v>
      </c>
      <c r="N1162" s="49">
        <v>3.9248476339048177</v>
      </c>
      <c r="O1162" s="49">
        <v>3.8551566010079181</v>
      </c>
      <c r="P1162" s="49">
        <v>3.7875850491694676</v>
      </c>
      <c r="Q1162" s="49">
        <v>3.7226998086565444</v>
      </c>
      <c r="R1162" s="49">
        <v>3.6587608990160625</v>
      </c>
      <c r="S1162" s="49">
        <v>3.5960495005607118</v>
      </c>
      <c r="T1162" s="49">
        <v>3.5375954682036541</v>
      </c>
      <c r="U1162" s="49">
        <v>3.4785540310442737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3.2218265109621314</v>
      </c>
      <c r="AA1162" s="49">
        <v>3.1342109461768382</v>
      </c>
      <c r="AB1162" s="49">
        <v>3.0805802429218323</v>
      </c>
      <c r="AC1162" s="49">
        <v>3.0283291250298556</v>
      </c>
      <c r="AD1162" s="49">
        <v>2.9773268781880291</v>
      </c>
      <c r="AE1162" s="49">
        <v>2.9274597359918166</v>
      </c>
      <c r="AF1162" s="50">
        <v>2.8786280875942527</v>
      </c>
    </row>
    <row r="1163" spans="1:32" hidden="1">
      <c r="A1163" s="49" t="s">
        <v>1497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3.7236996481519964</v>
      </c>
      <c r="I1163" s="49">
        <v>3.5295442943617923</v>
      </c>
      <c r="J1163" s="49">
        <v>3.3386377241499265</v>
      </c>
      <c r="K1163" s="49">
        <v>3.1501726438337618</v>
      </c>
      <c r="L1163" s="49">
        <v>2.9635026784910385</v>
      </c>
      <c r="M1163" s="49">
        <v>2.8811530291445466</v>
      </c>
      <c r="N1163" s="49">
        <v>2.8095708795032865</v>
      </c>
      <c r="O1163" s="49">
        <v>2.7449247842227757</v>
      </c>
      <c r="P1163" s="49">
        <v>2.6856312182504256</v>
      </c>
      <c r="Q1163" s="49">
        <v>2.6307187024333034</v>
      </c>
      <c r="R1163" s="49">
        <v>2.5798736294248039</v>
      </c>
      <c r="S1163" s="49">
        <v>2.5315059603855636</v>
      </c>
      <c r="T1163" s="49">
        <v>2.4857531025773847</v>
      </c>
      <c r="U1163" s="49">
        <v>2.4428324719907746</v>
      </c>
      <c r="V1163" s="49">
        <v>2.4007062455098924</v>
      </c>
      <c r="W1163" s="49">
        <v>2.3526731371338925</v>
      </c>
      <c r="X1163" s="49">
        <v>2.3066035576061563</v>
      </c>
      <c r="Y1163" s="49">
        <v>2.2633039200043115</v>
      </c>
      <c r="Z1163" s="49">
        <v>2.2243644743714137</v>
      </c>
      <c r="AA1163" s="49">
        <v>2.1670775027944744</v>
      </c>
      <c r="AB1163" s="49">
        <v>2.1273162056747656</v>
      </c>
      <c r="AC1163" s="49">
        <v>2.0894599650928969</v>
      </c>
      <c r="AD1163" s="49">
        <v>2.0532617190048166</v>
      </c>
      <c r="AE1163" s="49">
        <v>2.0185193188084032</v>
      </c>
      <c r="AF1163" s="50">
        <v>1.9850653622184069</v>
      </c>
    </row>
    <row r="1164" spans="1:32" hidden="1">
      <c r="A1164" s="49" t="s">
        <v>1498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3.9111744247219113</v>
      </c>
      <c r="L1164" s="49">
        <v>3.7126061364437448</v>
      </c>
      <c r="M1164" s="49">
        <v>3.6077149360018073</v>
      </c>
      <c r="N1164" s="49">
        <v>3.5171615923853992</v>
      </c>
      <c r="O1164" s="49">
        <v>3.4358384592178672</v>
      </c>
      <c r="P1164" s="49">
        <v>3.3616348964542935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3.0619362682390565</v>
      </c>
      <c r="V1164" s="49">
        <v>3.0105285574378584</v>
      </c>
      <c r="W1164" s="49">
        <v>2.9512097531435426</v>
      </c>
      <c r="X1164" s="49">
        <v>2.8944974924913307</v>
      </c>
      <c r="Y1164" s="49">
        <v>2.8414686897464829</v>
      </c>
      <c r="Z1164" s="49">
        <v>2.7942467630968557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2.5847685956872373</v>
      </c>
      <c r="AE1164" s="49">
        <v>2.5430966760029849</v>
      </c>
      <c r="AF1164" s="50">
        <v>2.5031363252731635</v>
      </c>
    </row>
    <row r="1165" spans="1:32" hidden="1">
      <c r="A1165" s="49" t="s">
        <v>1499</v>
      </c>
      <c r="B1165" s="49">
        <v>8.4807441432818962</v>
      </c>
      <c r="C1165" s="49">
        <v>7.9064647727822521</v>
      </c>
      <c r="D1165" s="49">
        <v>7.3768089693808605</v>
      </c>
      <c r="E1165" s="49">
        <v>6.8770654895550365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4.1400610715726724</v>
      </c>
      <c r="L1165" s="49">
        <v>3.6966418289409386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3.3298743772549377</v>
      </c>
      <c r="Q1165" s="49">
        <v>3.2482786775628467</v>
      </c>
      <c r="R1165" s="49">
        <v>3.1685173977349201</v>
      </c>
      <c r="S1165" s="49">
        <v>3.0925237246336388</v>
      </c>
      <c r="T1165" s="49">
        <v>3.0189004658608196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2.6709798053020624</v>
      </c>
      <c r="Z1165" s="49">
        <v>2.6125992472241455</v>
      </c>
      <c r="AA1165" s="49">
        <v>2.5156467048400364</v>
      </c>
      <c r="AB1165" s="49">
        <v>2.4501818354468297</v>
      </c>
      <c r="AC1165" s="49">
        <v>2.3869727713747988</v>
      </c>
      <c r="AD1165" s="49">
        <v>2.325761175866166</v>
      </c>
      <c r="AE1165" s="49">
        <v>2.2663305287571838</v>
      </c>
      <c r="AF1165" s="50">
        <v>2.2084977362050502</v>
      </c>
    </row>
    <row r="1166" spans="1:32" hidden="1">
      <c r="A1166" s="49" t="s">
        <v>1500</v>
      </c>
      <c r="B1166" s="49">
        <v>5.7493539722441991</v>
      </c>
      <c r="C1166" s="49">
        <v>5.5807836250648677</v>
      </c>
      <c r="D1166" s="49">
        <v>5.4315824100211145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4.4833092657563745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4.1215362658638215</v>
      </c>
      <c r="R1166" s="49">
        <v>4.0386986405047374</v>
      </c>
      <c r="S1166" s="49">
        <v>3.9580410470569203</v>
      </c>
      <c r="T1166" s="49">
        <v>3.8837118401958746</v>
      </c>
      <c r="U1166" s="49">
        <v>3.8090029050510017</v>
      </c>
      <c r="V1166" s="49">
        <v>3.7343970763180532</v>
      </c>
      <c r="W1166" s="49">
        <v>3.6694671949225066</v>
      </c>
      <c r="X1166" s="49">
        <v>3.6073018120603084</v>
      </c>
      <c r="Y1166" s="49">
        <v>3.5466080389871957</v>
      </c>
      <c r="Z1166" s="49">
        <v>3.4939657777159834</v>
      </c>
      <c r="AA1166" s="49">
        <v>3.3830145698909853</v>
      </c>
      <c r="AB1166" s="49">
        <v>3.3184718533497586</v>
      </c>
      <c r="AC1166" s="49">
        <v>3.2561394161651025</v>
      </c>
      <c r="AD1166" s="49">
        <v>3.1958229887408507</v>
      </c>
      <c r="AE1166" s="49">
        <v>3.1373530403192555</v>
      </c>
      <c r="AF1166" s="50">
        <v>3.0805807286762397</v>
      </c>
    </row>
    <row r="1167" spans="1:32" hidden="1">
      <c r="A1167" s="49" t="s">
        <v>1501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4.6630390105951385</v>
      </c>
      <c r="Q1167" s="49">
        <v>4.5496845678938413</v>
      </c>
      <c r="R1167" s="49">
        <v>4.4450699220425305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3.8925712981125753</v>
      </c>
      <c r="Y1167" s="49">
        <v>3.8067915160331594</v>
      </c>
      <c r="Z1167" s="49">
        <v>3.7298864117518944</v>
      </c>
      <c r="AA1167" s="49">
        <v>3.6182483073489049</v>
      </c>
      <c r="AB1167" s="49">
        <v>3.540740067896671</v>
      </c>
      <c r="AC1167" s="49">
        <v>3.4672912689315747</v>
      </c>
      <c r="AD1167" s="49">
        <v>3.397393973430062</v>
      </c>
      <c r="AE1167" s="49">
        <v>3.3306315392468027</v>
      </c>
      <c r="AF1167" s="50">
        <v>3.2666580328420904</v>
      </c>
    </row>
    <row r="1168" spans="1:32" hidden="1">
      <c r="A1168" s="49" t="s">
        <v>1502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6.2420022446013235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1503</v>
      </c>
      <c r="B1169" s="49">
        <v>2.6214260198753898</v>
      </c>
      <c r="C1169" s="49">
        <v>2.4930722110750132</v>
      </c>
      <c r="D1169" s="49">
        <v>2.3850074203858265</v>
      </c>
      <c r="E1169" s="49">
        <v>2.2913046301267332</v>
      </c>
      <c r="F1169" s="49">
        <v>2.2082428877468168</v>
      </c>
      <c r="G1169" s="49">
        <v>2.1333487168292895</v>
      </c>
      <c r="H1169" s="49">
        <v>2.0649029953938949</v>
      </c>
      <c r="I1169" s="49">
        <v>2.0016674376057684</v>
      </c>
      <c r="J1169" s="49">
        <v>1.9427235674756882</v>
      </c>
      <c r="K1169" s="49">
        <v>1.8873732170502555</v>
      </c>
      <c r="L1169" s="49">
        <v>1.8350745227158041</v>
      </c>
      <c r="M1169" s="49">
        <v>1.7729366822218426</v>
      </c>
      <c r="N1169" s="49">
        <v>1.7151443302873675</v>
      </c>
      <c r="O1169" s="49">
        <v>1.6603376940366823</v>
      </c>
      <c r="P1169" s="49">
        <v>1.608243205327277</v>
      </c>
      <c r="Q1169" s="49">
        <v>1.5580031220479258</v>
      </c>
      <c r="R1169" s="49">
        <v>1.509096361549501</v>
      </c>
      <c r="S1169" s="49">
        <v>1.4625430165190059</v>
      </c>
      <c r="T1169" s="49">
        <v>1.4175668657120801</v>
      </c>
      <c r="U1169" s="49">
        <v>1.3742738165634756</v>
      </c>
      <c r="V1169" s="49">
        <v>1.3320428288663404</v>
      </c>
      <c r="W1169" s="49">
        <v>1.2896245102232489</v>
      </c>
      <c r="X1169" s="49">
        <v>1.247875147515872</v>
      </c>
      <c r="Y1169" s="49">
        <v>1.2076850864949678</v>
      </c>
      <c r="Z1169" s="49">
        <v>1.1723354469898475</v>
      </c>
      <c r="AA1169" s="49">
        <v>1.1171136072985881</v>
      </c>
      <c r="AB1169" s="49">
        <v>1.0785610123521099</v>
      </c>
      <c r="AC1169" s="49">
        <v>1.0413950572610779</v>
      </c>
      <c r="AD1169" s="49">
        <v>1.0054674230752505</v>
      </c>
      <c r="AE1169" s="49">
        <v>0.97065336208348019</v>
      </c>
      <c r="AF1169" s="50">
        <v>0.9368469910219448</v>
      </c>
    </row>
    <row r="1170" spans="1:32" hidden="1">
      <c r="A1170" s="49" t="s">
        <v>1504</v>
      </c>
      <c r="B1170" s="49">
        <v>2.7311791265494554</v>
      </c>
      <c r="C1170" s="49">
        <v>2.5968814303163636</v>
      </c>
      <c r="D1170" s="49">
        <v>2.4838814412629731</v>
      </c>
      <c r="E1170" s="49">
        <v>2.385957003949045</v>
      </c>
      <c r="F1170" s="49">
        <v>2.2992018686008375</v>
      </c>
      <c r="G1170" s="49">
        <v>2.2210193769093021</v>
      </c>
      <c r="H1170" s="49">
        <v>2.1496047883407425</v>
      </c>
      <c r="I1170" s="49">
        <v>2.0836581431306271</v>
      </c>
      <c r="J1170" s="49">
        <v>2.0222152180282862</v>
      </c>
      <c r="K1170" s="49">
        <v>1.9645430698158477</v>
      </c>
      <c r="L1170" s="49">
        <v>1.9100728444370327</v>
      </c>
      <c r="M1170" s="49">
        <v>1.8453311054323818</v>
      </c>
      <c r="N1170" s="49">
        <v>1.7851450007427685</v>
      </c>
      <c r="O1170" s="49">
        <v>1.72808795302493</v>
      </c>
      <c r="P1170" s="49">
        <v>1.6738733445282574</v>
      </c>
      <c r="Q1170" s="49">
        <v>1.6216011544743396</v>
      </c>
      <c r="R1170" s="49">
        <v>1.5707246077877062</v>
      </c>
      <c r="S1170" s="49">
        <v>1.5223150924019868</v>
      </c>
      <c r="T1170" s="49">
        <v>1.4755579427033449</v>
      </c>
      <c r="U1170" s="49">
        <v>1.4305646777221765</v>
      </c>
      <c r="V1170" s="49">
        <v>1.386683363826783</v>
      </c>
      <c r="W1170" s="49">
        <v>1.3426019699984422</v>
      </c>
      <c r="X1170" s="49">
        <v>1.2992188298173548</v>
      </c>
      <c r="Y1170" s="49">
        <v>1.257469154207576</v>
      </c>
      <c r="Z1170" s="49">
        <v>1.220799287326533</v>
      </c>
      <c r="AA1170" s="49">
        <v>1.1632529368800733</v>
      </c>
      <c r="AB1170" s="49">
        <v>1.1232105902152352</v>
      </c>
      <c r="AC1170" s="49">
        <v>1.0846207158907109</v>
      </c>
      <c r="AD1170" s="49">
        <v>1.0473276278617181</v>
      </c>
      <c r="AE1170" s="49">
        <v>1.0112003896181792</v>
      </c>
      <c r="AF1170" s="50">
        <v>0.97612787188748484</v>
      </c>
    </row>
    <row r="1171" spans="1:32" hidden="1">
      <c r="A1171" s="49" t="s">
        <v>1505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2.5090063817193755</v>
      </c>
      <c r="F1171" s="49">
        <v>2.4174315304304095</v>
      </c>
      <c r="G1171" s="49">
        <v>2.3349572902548821</v>
      </c>
      <c r="H1171" s="49">
        <v>2.2596683016362809</v>
      </c>
      <c r="I1171" s="49">
        <v>2.1901849348221507</v>
      </c>
      <c r="J1171" s="49">
        <v>2.1254838754275234</v>
      </c>
      <c r="K1171" s="49">
        <v>2.0647872614424725</v>
      </c>
      <c r="L1171" s="49">
        <v>2.0074913723662235</v>
      </c>
      <c r="M1171" s="49">
        <v>1.9393616270484983</v>
      </c>
      <c r="N1171" s="49">
        <v>1.8760668689136579</v>
      </c>
      <c r="O1171" s="49">
        <v>1.8160908791671755</v>
      </c>
      <c r="P1171" s="49">
        <v>1.759129055652251</v>
      </c>
      <c r="Q1171" s="49">
        <v>1.7042248864781744</v>
      </c>
      <c r="R1171" s="49">
        <v>1.6507973215585552</v>
      </c>
      <c r="S1171" s="49">
        <v>1.5999850678804437</v>
      </c>
      <c r="T1171" s="49">
        <v>1.5509223620462236</v>
      </c>
      <c r="U1171" s="49">
        <v>1.5037277753234273</v>
      </c>
      <c r="V1171" s="49">
        <v>1.4577085238788234</v>
      </c>
      <c r="W1171" s="49">
        <v>1.4114890821119743</v>
      </c>
      <c r="X1171" s="49">
        <v>1.3660015798953278</v>
      </c>
      <c r="Y1171" s="49">
        <v>1.322239444466387</v>
      </c>
      <c r="Z1171" s="49">
        <v>1.2838626561266953</v>
      </c>
      <c r="AA1171" s="49">
        <v>1.2233043192700914</v>
      </c>
      <c r="AB1171" s="49">
        <v>1.181327416636561</v>
      </c>
      <c r="AC1171" s="49">
        <v>1.1408827869341627</v>
      </c>
      <c r="AD1171" s="49">
        <v>1.1018047358025402</v>
      </c>
      <c r="AE1171" s="49">
        <v>1.0639539219748251</v>
      </c>
      <c r="AF1171" s="50">
        <v>1.0272120946650214</v>
      </c>
    </row>
    <row r="1172" spans="1:32" hidden="1">
      <c r="A1172" s="49" t="s">
        <v>1506</v>
      </c>
      <c r="B1172" s="49">
        <v>3.2857377843845552</v>
      </c>
      <c r="C1172" s="49">
        <v>3.1213803352534866</v>
      </c>
      <c r="D1172" s="49">
        <v>2.9834075961293456</v>
      </c>
      <c r="E1172" s="49">
        <v>2.8641134517018383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2.4977397419153364</v>
      </c>
      <c r="J1172" s="49">
        <v>2.4236707885781197</v>
      </c>
      <c r="K1172" s="49">
        <v>2.3542813067839292</v>
      </c>
      <c r="L1172" s="49">
        <v>2.2888668983833975</v>
      </c>
      <c r="M1172" s="49">
        <v>2.2109404930900447</v>
      </c>
      <c r="N1172" s="49">
        <v>2.1386615153210071</v>
      </c>
      <c r="O1172" s="49">
        <v>2.070252219891314</v>
      </c>
      <c r="P1172" s="49">
        <v>2.0053548568733803</v>
      </c>
      <c r="Q1172" s="49">
        <v>1.9428484333415428</v>
      </c>
      <c r="R1172" s="49">
        <v>1.8820521727090693</v>
      </c>
      <c r="S1172" s="49">
        <v>1.8242990320611308</v>
      </c>
      <c r="T1172" s="49">
        <v>1.7685748490470385</v>
      </c>
      <c r="U1172" s="49">
        <v>1.7150180798600765</v>
      </c>
      <c r="V1172" s="49">
        <v>1.6628175993576781</v>
      </c>
      <c r="W1172" s="49">
        <v>1.6103847388379289</v>
      </c>
      <c r="X1172" s="49">
        <v>1.5587868561283129</v>
      </c>
      <c r="Y1172" s="49">
        <v>1.5091858382327337</v>
      </c>
      <c r="Z1172" s="49">
        <v>1.4658606671995373</v>
      </c>
      <c r="AA1172" s="49">
        <v>1.3965800442775849</v>
      </c>
      <c r="AB1172" s="49">
        <v>1.3490058977282193</v>
      </c>
      <c r="AC1172" s="49">
        <v>1.3032016505370745</v>
      </c>
      <c r="AD1172" s="49">
        <v>1.2589730483332726</v>
      </c>
      <c r="AE1172" s="49">
        <v>1.2161567565274682</v>
      </c>
      <c r="AF1172" s="50">
        <v>1.1746141853008734</v>
      </c>
    </row>
    <row r="1173" spans="1:32" hidden="1">
      <c r="A1173" s="49" t="s">
        <v>1507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6.1743215130754665</v>
      </c>
      <c r="G1173" s="49">
        <v>5.8842247163072807</v>
      </c>
      <c r="H1173" s="49">
        <v>5.5974813698988681</v>
      </c>
      <c r="I1173" s="49">
        <v>5.3124399166218925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4.2794272711220795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3.9982225131969003</v>
      </c>
      <c r="S1173" s="49">
        <v>3.9325285934401859</v>
      </c>
      <c r="T1173" s="49">
        <v>3.8720354706676714</v>
      </c>
      <c r="U1173" s="49">
        <v>3.8108009816571178</v>
      </c>
      <c r="V1173" s="49">
        <v>3.7492573053504046</v>
      </c>
      <c r="W1173" s="49">
        <v>3.6958558360946325</v>
      </c>
      <c r="X1173" s="49">
        <v>3.6446025906251682</v>
      </c>
      <c r="Y1173" s="49">
        <v>3.5943515227243874</v>
      </c>
      <c r="Z1173" s="49">
        <v>3.5510888658281923</v>
      </c>
      <c r="AA1173" s="49">
        <v>3.4544759483286898</v>
      </c>
      <c r="AB1173" s="49">
        <v>3.3996521124756258</v>
      </c>
      <c r="AC1173" s="49">
        <v>3.3465200156851163</v>
      </c>
      <c r="AD1173" s="49">
        <v>3.2949207507179117</v>
      </c>
      <c r="AE1173" s="49">
        <v>3.2447160732154545</v>
      </c>
      <c r="AF1173" s="50">
        <v>3.1957849963198282</v>
      </c>
    </row>
    <row r="1174" spans="1:32" hidden="1">
      <c r="A1174" s="49" t="s">
        <v>1508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6.7357534877079015</v>
      </c>
      <c r="G1174" s="49">
        <v>6.4325948922017151</v>
      </c>
      <c r="H1174" s="49">
        <v>6.1365703399099205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4.5071363102282325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4.1740555085440425</v>
      </c>
      <c r="U1174" s="49">
        <v>4.1030295509028338</v>
      </c>
      <c r="V1174" s="49">
        <v>4.0333687757955943</v>
      </c>
      <c r="W1174" s="49">
        <v>3.9534573679355622</v>
      </c>
      <c r="X1174" s="49">
        <v>3.8769362596034078</v>
      </c>
      <c r="Y1174" s="49">
        <v>3.8052064068696403</v>
      </c>
      <c r="Z1174" s="49">
        <v>3.7410311698014218</v>
      </c>
      <c r="AA1174" s="49">
        <v>3.6448902057502677</v>
      </c>
      <c r="AB1174" s="49">
        <v>3.5792166775683616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3.3453093896204917</v>
      </c>
    </row>
    <row r="1175" spans="1:32" hidden="1">
      <c r="A1175" s="49" t="s">
        <v>1509</v>
      </c>
      <c r="B1175" s="49">
        <v>10.703926152417873</v>
      </c>
      <c r="C1175" s="49">
        <v>10.205969743385188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1510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3.7035272573340405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2.5056438245155155</v>
      </c>
      <c r="L1176" s="49">
        <v>2.2124658009474762</v>
      </c>
      <c r="M1176" s="49">
        <v>2.1546212037385852</v>
      </c>
      <c r="N1176" s="49">
        <v>2.1003916894890704</v>
      </c>
      <c r="O1176" s="49">
        <v>2.0485695746273489</v>
      </c>
      <c r="P1176" s="49">
        <v>1.9989361771379646</v>
      </c>
      <c r="Q1176" s="49">
        <v>1.9507224571396646</v>
      </c>
      <c r="R1176" s="49">
        <v>1.903461632862566</v>
      </c>
      <c r="S1176" s="49">
        <v>1.8581310877416399</v>
      </c>
      <c r="T1176" s="49">
        <v>1.8140242713498111</v>
      </c>
      <c r="U1176" s="49">
        <v>1.7712606311590762</v>
      </c>
      <c r="V1176" s="49">
        <v>1.7292675105649093</v>
      </c>
      <c r="W1176" s="49">
        <v>1.6868244675390067</v>
      </c>
      <c r="X1176" s="49">
        <v>1.6448022677454091</v>
      </c>
      <c r="Y1176" s="49">
        <v>1.6040668074267184</v>
      </c>
      <c r="Z1176" s="49">
        <v>1.5678086359609273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1.3960772961059345</v>
      </c>
      <c r="AE1176" s="49">
        <v>1.3594041403838231</v>
      </c>
      <c r="AF1176" s="50">
        <v>1.3235594615539101</v>
      </c>
    </row>
    <row r="1177" spans="1:32" hidden="1">
      <c r="A1177" s="49" t="s">
        <v>1511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3.8327612885535944</v>
      </c>
      <c r="H1177" s="49">
        <v>3.5185243446077337</v>
      </c>
      <c r="I1177" s="49">
        <v>3.2087267375531212</v>
      </c>
      <c r="J1177" s="49">
        <v>2.9021406532982592</v>
      </c>
      <c r="K1177" s="49">
        <v>2.5978107244048467</v>
      </c>
      <c r="L1177" s="49">
        <v>2.2949746136646336</v>
      </c>
      <c r="M1177" s="49">
        <v>2.2348900011165642</v>
      </c>
      <c r="N1177" s="49">
        <v>2.1785695723725151</v>
      </c>
      <c r="O1177" s="49">
        <v>2.1247557402441988</v>
      </c>
      <c r="P1177" s="49">
        <v>2.0732235267260966</v>
      </c>
      <c r="Q1177" s="49">
        <v>2.0231708865642357</v>
      </c>
      <c r="R1177" s="49">
        <v>1.9741107845495747</v>
      </c>
      <c r="S1177" s="49">
        <v>1.9270695859133378</v>
      </c>
      <c r="T1177" s="49">
        <v>1.8813089787011905</v>
      </c>
      <c r="U1177" s="49">
        <v>1.836956179982955</v>
      </c>
      <c r="V1177" s="49">
        <v>1.7934116849790143</v>
      </c>
      <c r="W1177" s="49">
        <v>1.7494055840470049</v>
      </c>
      <c r="X1177" s="49">
        <v>1.7058385537797158</v>
      </c>
      <c r="Y1177" s="49">
        <v>1.6636186795260799</v>
      </c>
      <c r="Z1177" s="49">
        <v>1.6260903653635606</v>
      </c>
      <c r="AA1177" s="49">
        <v>1.5681516826178119</v>
      </c>
      <c r="AB1177" s="49">
        <v>1.5269181422564064</v>
      </c>
      <c r="AC1177" s="49">
        <v>1.4868983507240663</v>
      </c>
      <c r="AD1177" s="49">
        <v>1.4479536888593438</v>
      </c>
      <c r="AE1177" s="49">
        <v>1.4099679481027281</v>
      </c>
      <c r="AF1177" s="50">
        <v>1.3728428357985845</v>
      </c>
    </row>
    <row r="1178" spans="1:32" hidden="1">
      <c r="A1178" s="49" t="s">
        <v>1512</v>
      </c>
      <c r="B1178" s="49">
        <v>5.789956310570882</v>
      </c>
      <c r="C1178" s="49">
        <v>5.3944187644249935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3.9972569666884397</v>
      </c>
      <c r="H1178" s="49">
        <v>3.6712510718794125</v>
      </c>
      <c r="I1178" s="49">
        <v>3.3498614186382087</v>
      </c>
      <c r="J1178" s="49">
        <v>3.0317644419524186</v>
      </c>
      <c r="K1178" s="49">
        <v>2.7159284878612695</v>
      </c>
      <c r="L1178" s="49">
        <v>2.4015285973977996</v>
      </c>
      <c r="M1178" s="49">
        <v>2.3384145662704268</v>
      </c>
      <c r="N1178" s="49">
        <v>2.2793154540782461</v>
      </c>
      <c r="O1178" s="49">
        <v>2.2228885977640589</v>
      </c>
      <c r="P1178" s="49">
        <v>2.1688906760736177</v>
      </c>
      <c r="Q1178" s="49">
        <v>2.1164668004282792</v>
      </c>
      <c r="R1178" s="49">
        <v>2.0650981082449404</v>
      </c>
      <c r="S1178" s="49">
        <v>2.0158705820796863</v>
      </c>
      <c r="T1178" s="49">
        <v>1.9679989129143554</v>
      </c>
      <c r="U1178" s="49">
        <v>1.9216156965061468</v>
      </c>
      <c r="V1178" s="49">
        <v>1.8760845345265202</v>
      </c>
      <c r="W1178" s="49">
        <v>1.8300544463605346</v>
      </c>
      <c r="X1178" s="49">
        <v>1.7844878610326638</v>
      </c>
      <c r="Y1178" s="49">
        <v>1.740347124970421</v>
      </c>
      <c r="Z1178" s="49">
        <v>1.7011783906464155</v>
      </c>
      <c r="AA1178" s="49">
        <v>1.6403732889924334</v>
      </c>
      <c r="AB1178" s="49">
        <v>1.5972725005483011</v>
      </c>
      <c r="AC1178" s="49">
        <v>1.5554601800578034</v>
      </c>
      <c r="AD1178" s="49">
        <v>1.5147907971399783</v>
      </c>
      <c r="AE1178" s="49">
        <v>1.4751423585746464</v>
      </c>
      <c r="AF1178" s="50">
        <v>1.4364116862359548</v>
      </c>
    </row>
    <row r="1179" spans="1:32" hidden="1">
      <c r="A1179" s="49" t="s">
        <v>1513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3.7527065823999086</v>
      </c>
      <c r="J1179" s="49">
        <v>3.4019410343352319</v>
      </c>
      <c r="K1179" s="49">
        <v>3.0536765834469075</v>
      </c>
      <c r="L1179" s="49">
        <v>2.7069318049664157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2.4430541556541696</v>
      </c>
      <c r="Q1179" s="49">
        <v>2.3837956964904401</v>
      </c>
      <c r="R1179" s="49">
        <v>2.3257672205040896</v>
      </c>
      <c r="S1179" s="49">
        <v>2.2702431407666026</v>
      </c>
      <c r="T1179" s="49">
        <v>2.2163017638710638</v>
      </c>
      <c r="U1179" s="49">
        <v>2.1640986317534896</v>
      </c>
      <c r="V1179" s="49">
        <v>2.1128868935510337</v>
      </c>
      <c r="W1179" s="49">
        <v>2.0610693677889644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1.8471953075666385</v>
      </c>
      <c r="AB1179" s="49">
        <v>1.7987779277259546</v>
      </c>
      <c r="AC1179" s="49">
        <v>1.7518660547360052</v>
      </c>
      <c r="AD1179" s="49">
        <v>1.7062891365418902</v>
      </c>
      <c r="AE1179" s="49">
        <v>1.6619042120912351</v>
      </c>
      <c r="AF1179" s="50">
        <v>1.618590375679378</v>
      </c>
    </row>
    <row r="1180" spans="1:32" hidden="1">
      <c r="A1180" s="49" t="s">
        <v>1514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4.7612083934565534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3.9533730086855283</v>
      </c>
      <c r="P1180" s="49">
        <v>3.871929124631142</v>
      </c>
      <c r="Q1180" s="49">
        <v>3.7944348836141684</v>
      </c>
      <c r="R1180" s="49">
        <v>3.7186146556245028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3.3811384864576626</v>
      </c>
      <c r="X1180" s="49">
        <v>3.3244623501599881</v>
      </c>
      <c r="Y1180" s="49">
        <v>3.2691497861529744</v>
      </c>
      <c r="Z1180" s="49">
        <v>3.2213135840700193</v>
      </c>
      <c r="AA1180" s="49">
        <v>3.1193052569654998</v>
      </c>
      <c r="AB1180" s="49">
        <v>3.0604055519222277</v>
      </c>
      <c r="AC1180" s="49">
        <v>3.0035560655811575</v>
      </c>
      <c r="AD1180" s="49">
        <v>2.9485766567514284</v>
      </c>
      <c r="AE1180" s="49">
        <v>2.8953101421866947</v>
      </c>
      <c r="AF1180" s="50">
        <v>2.8436185376970275</v>
      </c>
    </row>
    <row r="1181" spans="1:32" hidden="1">
      <c r="A1181" s="49" t="s">
        <v>1515</v>
      </c>
      <c r="B1181" s="49">
        <v>5.258286317480855</v>
      </c>
      <c r="C1181" s="49">
        <v>5.0701653399733999</v>
      </c>
      <c r="D1181" s="49">
        <v>4.9123119747373885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4.4497716559771225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3.9904233273228593</v>
      </c>
      <c r="N1181" s="49">
        <v>3.8730178518946721</v>
      </c>
      <c r="O1181" s="49">
        <v>3.7671471033058666</v>
      </c>
      <c r="P1181" s="49">
        <v>3.6702460756662485</v>
      </c>
      <c r="Q1181" s="49">
        <v>3.5807270190451019</v>
      </c>
      <c r="R1181" s="49">
        <v>3.4980339409681638</v>
      </c>
      <c r="S1181" s="49">
        <v>3.4196634000046506</v>
      </c>
      <c r="T1181" s="49">
        <v>3.345781481317001</v>
      </c>
      <c r="U1181" s="49">
        <v>3.2766742704600587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2.9928530132327364</v>
      </c>
      <c r="Z1181" s="49">
        <v>2.9318707174050296</v>
      </c>
      <c r="AA1181" s="49">
        <v>2.8438200621992973</v>
      </c>
      <c r="AB1181" s="49">
        <v>2.7823948763363604</v>
      </c>
      <c r="AC1181" s="49">
        <v>2.7241492196422605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1516</v>
      </c>
      <c r="B1182" s="49">
        <v>3.3122761399976657</v>
      </c>
      <c r="C1182" s="49">
        <v>3.1455643581608728</v>
      </c>
      <c r="D1182" s="49">
        <v>3.0058165935923968</v>
      </c>
      <c r="E1182" s="49">
        <v>2.8851461118595663</v>
      </c>
      <c r="F1182" s="49">
        <v>2.7786013760694339</v>
      </c>
      <c r="G1182" s="49">
        <v>2.6828907358370691</v>
      </c>
      <c r="H1182" s="49">
        <v>2.5957263437348947</v>
      </c>
      <c r="I1182" s="49">
        <v>2.5154602296157718</v>
      </c>
      <c r="J1182" s="49">
        <v>2.4408700389903073</v>
      </c>
      <c r="K1182" s="49">
        <v>2.3710266294262201</v>
      </c>
      <c r="L1182" s="49">
        <v>2.3052088988894255</v>
      </c>
      <c r="M1182" s="49">
        <v>2.2266734014769267</v>
      </c>
      <c r="N1182" s="49">
        <v>2.1538506732223324</v>
      </c>
      <c r="O1182" s="49">
        <v>2.0849421147589764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1.8373144872421596</v>
      </c>
      <c r="T1182" s="49">
        <v>1.7812408280593728</v>
      </c>
      <c r="U1182" s="49">
        <v>1.7273616190315138</v>
      </c>
      <c r="V1182" s="49">
        <v>1.6748553988039871</v>
      </c>
      <c r="W1182" s="49">
        <v>1.6220622102653326</v>
      </c>
      <c r="X1182" s="49">
        <v>1.5701283196156117</v>
      </c>
      <c r="Y1182" s="49">
        <v>1.5202339502847171</v>
      </c>
      <c r="Z1182" s="49">
        <v>1.4767286323867106</v>
      </c>
      <c r="AA1182" s="49">
        <v>1.4068615654248182</v>
      </c>
      <c r="AB1182" s="49">
        <v>1.3590593761748821</v>
      </c>
      <c r="AC1182" s="49">
        <v>1.3130722065318954</v>
      </c>
      <c r="AD1182" s="49">
        <v>1.2687048050187462</v>
      </c>
      <c r="AE1182" s="49">
        <v>1.2257929985359219</v>
      </c>
      <c r="AF1182" s="50">
        <v>1.1841974846466385</v>
      </c>
    </row>
    <row r="1183" spans="1:32" hidden="1">
      <c r="A1183" s="49" t="s">
        <v>1517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5.6532894184404805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3.9928370156641426</v>
      </c>
      <c r="N1183" s="49">
        <v>3.9227507807491744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3.5500415351007897</v>
      </c>
      <c r="U1183" s="49">
        <v>3.4940494023043693</v>
      </c>
      <c r="V1183" s="49">
        <v>3.4377668117390021</v>
      </c>
      <c r="W1183" s="49">
        <v>3.3889930964550943</v>
      </c>
      <c r="X1183" s="49">
        <v>3.3422103779197974</v>
      </c>
      <c r="Y1183" s="49">
        <v>3.296362837177675</v>
      </c>
      <c r="Z1183" s="49">
        <v>3.2569720929396837</v>
      </c>
      <c r="AA1183" s="49">
        <v>3.1683815896495386</v>
      </c>
      <c r="AB1183" s="49">
        <v>3.1183432483190687</v>
      </c>
      <c r="AC1183" s="49">
        <v>3.0698760006713424</v>
      </c>
      <c r="AD1183" s="49">
        <v>3.0228340195556704</v>
      </c>
      <c r="AE1183" s="49">
        <v>2.9770904653668726</v>
      </c>
      <c r="AF1183" s="50">
        <v>2.932534356646268</v>
      </c>
    </row>
    <row r="1184" spans="1:32" hidden="1">
      <c r="A1184" s="49" t="s">
        <v>1518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5.4884272342571965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4.2054404008985085</v>
      </c>
      <c r="L1184" s="49">
        <v>3.9589841759988005</v>
      </c>
      <c r="M1184" s="49">
        <v>3.8487806007273173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3.5141372772472073</v>
      </c>
      <c r="R1184" s="49">
        <v>3.4462919727346555</v>
      </c>
      <c r="S1184" s="49">
        <v>3.3817768483965329</v>
      </c>
      <c r="T1184" s="49">
        <v>3.3207768109275588</v>
      </c>
      <c r="U1184" s="49">
        <v>3.2635843806693177</v>
      </c>
      <c r="V1184" s="49">
        <v>3.2074589316419417</v>
      </c>
      <c r="W1184" s="49">
        <v>3.1434079742013727</v>
      </c>
      <c r="X1184" s="49">
        <v>3.0819897087100512</v>
      </c>
      <c r="Y1184" s="49">
        <v>3.0242872003665475</v>
      </c>
      <c r="Z1184" s="49">
        <v>2.9724364782597554</v>
      </c>
      <c r="AA1184" s="49">
        <v>2.8959166230113698</v>
      </c>
      <c r="AB1184" s="49">
        <v>2.8429439104790206</v>
      </c>
      <c r="AC1184" s="49">
        <v>2.79252061806296</v>
      </c>
      <c r="AD1184" s="49">
        <v>2.7443137857950775</v>
      </c>
      <c r="AE1184" s="49">
        <v>2.6980509662917682</v>
      </c>
      <c r="AF1184" s="50">
        <v>2.653506527823974</v>
      </c>
    </row>
    <row r="1185" spans="1:32" hidden="1">
      <c r="A1185" s="49" t="s">
        <v>1519</v>
      </c>
      <c r="B1185" s="49">
        <v>6.5169510418750765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3.4221726094879013</v>
      </c>
      <c r="K1185" s="49">
        <v>3.0723417892572007</v>
      </c>
      <c r="L1185" s="49">
        <v>2.7252165582549424</v>
      </c>
      <c r="M1185" s="49">
        <v>2.6529013083034374</v>
      </c>
      <c r="N1185" s="49">
        <v>2.585343855425819</v>
      </c>
      <c r="O1185" s="49">
        <v>2.5209498079780195</v>
      </c>
      <c r="P1185" s="49">
        <v>2.4594280577690633</v>
      </c>
      <c r="Q1185" s="49">
        <v>2.3997644450315159</v>
      </c>
      <c r="R1185" s="49">
        <v>2.3413436402830525</v>
      </c>
      <c r="S1185" s="49">
        <v>2.2854483721633851</v>
      </c>
      <c r="T1185" s="49">
        <v>2.2311481826034525</v>
      </c>
      <c r="U1185" s="49">
        <v>2.1785982775516901</v>
      </c>
      <c r="V1185" s="49">
        <v>2.1270455387242704</v>
      </c>
      <c r="W1185" s="49">
        <v>2.0748832094654102</v>
      </c>
      <c r="X1185" s="49">
        <v>2.0232609109976387</v>
      </c>
      <c r="Y1185" s="49">
        <v>1.9733161860628847</v>
      </c>
      <c r="Z1185" s="49">
        <v>1.9292417923686898</v>
      </c>
      <c r="AA1185" s="49">
        <v>1.8595824937017165</v>
      </c>
      <c r="AB1185" s="49">
        <v>1.8108438733115646</v>
      </c>
      <c r="AC1185" s="49">
        <v>1.7636229310927884</v>
      </c>
      <c r="AD1185" s="49">
        <v>1.7177484850360014</v>
      </c>
      <c r="AE1185" s="49">
        <v>1.6730770478037365</v>
      </c>
      <c r="AF1185" s="50">
        <v>1.6294872696610532</v>
      </c>
    </row>
    <row r="1186" spans="1:32" hidden="1">
      <c r="A1186" s="49" t="s">
        <v>1520</v>
      </c>
      <c r="B1186" s="49">
        <v>3.0899705618276663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2.7215145184706544</v>
      </c>
      <c r="H1186" s="49">
        <v>2.6656577975252902</v>
      </c>
      <c r="I1186" s="49">
        <v>2.6135252590523672</v>
      </c>
      <c r="J1186" s="49">
        <v>2.5645784027781664</v>
      </c>
      <c r="K1186" s="49">
        <v>2.5183865030340833</v>
      </c>
      <c r="L1186" s="49">
        <v>2.4745999475906242</v>
      </c>
      <c r="M1186" s="49">
        <v>2.4091752220035616</v>
      </c>
      <c r="N1186" s="49">
        <v>2.357574772706768</v>
      </c>
      <c r="O1186" s="49">
        <v>2.3077837972366093</v>
      </c>
      <c r="P1186" s="49">
        <v>2.2598770121525935</v>
      </c>
      <c r="Q1186" s="49">
        <v>2.2142567151660644</v>
      </c>
      <c r="R1186" s="49">
        <v>2.1696127670620862</v>
      </c>
      <c r="S1186" s="49">
        <v>2.1261424348309355</v>
      </c>
      <c r="T1186" s="49">
        <v>2.0860643123452078</v>
      </c>
      <c r="U1186" s="49">
        <v>2.0457913614706804</v>
      </c>
      <c r="V1186" s="49">
        <v>2.0055816554365737</v>
      </c>
      <c r="W1186" s="49">
        <v>1.970564411416293</v>
      </c>
      <c r="X1186" s="49">
        <v>1.9370247001265879</v>
      </c>
      <c r="Y1186" s="49">
        <v>1.9042708995674777</v>
      </c>
      <c r="Z1186" s="49">
        <v>1.8758218614164328</v>
      </c>
      <c r="AA1186" s="49">
        <v>1.8161884611031605</v>
      </c>
      <c r="AB1186" s="49">
        <v>1.7813733349887988</v>
      </c>
      <c r="AC1186" s="49">
        <v>1.7477389975570505</v>
      </c>
      <c r="AD1186" s="49">
        <v>1.7151814232503411</v>
      </c>
      <c r="AE1186" s="49">
        <v>1.6836098247711826</v>
      </c>
      <c r="AF1186" s="50">
        <v>1.6529444855804902</v>
      </c>
    </row>
    <row r="1187" spans="1:32" hidden="1">
      <c r="A1187" s="49" t="s">
        <v>1521</v>
      </c>
      <c r="B1187" s="49">
        <v>3.930580870714258</v>
      </c>
      <c r="C1187" s="49">
        <v>3.8150781579965103</v>
      </c>
      <c r="D1187" s="49">
        <v>3.7129374418972452</v>
      </c>
      <c r="E1187" s="49">
        <v>3.621228480223655</v>
      </c>
      <c r="F1187" s="49">
        <v>3.5378747253622604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3.0658423202964915</v>
      </c>
      <c r="N1187" s="49">
        <v>3.0006063068761311</v>
      </c>
      <c r="O1187" s="49">
        <v>2.9376860723411369</v>
      </c>
      <c r="P1187" s="49">
        <v>2.8771778176907046</v>
      </c>
      <c r="Q1187" s="49">
        <v>2.8196004277694193</v>
      </c>
      <c r="R1187" s="49">
        <v>2.7632629167894707</v>
      </c>
      <c r="S1187" s="49">
        <v>2.7084198045757137</v>
      </c>
      <c r="T1187" s="49">
        <v>2.6579332973668643</v>
      </c>
      <c r="U1187" s="49">
        <v>2.6071751659849549</v>
      </c>
      <c r="V1187" s="49">
        <v>2.5564786594547013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2.3178133717472185</v>
      </c>
      <c r="AB1187" s="49">
        <v>2.2740061899245432</v>
      </c>
      <c r="AC1187" s="49">
        <v>2.2317138437678343</v>
      </c>
      <c r="AD1187" s="49">
        <v>2.1908022683047963</v>
      </c>
      <c r="AE1187" s="49">
        <v>2.1511544671711387</v>
      </c>
      <c r="AF1187" s="50">
        <v>2.1126677174442974</v>
      </c>
    </row>
    <row r="1188" spans="1:32" hidden="1">
      <c r="A1188" s="49" t="s">
        <v>1522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4.8305599594397375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3.6906695220193324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3.4173353097811625</v>
      </c>
      <c r="W1188" s="49">
        <v>3.359421371140332</v>
      </c>
      <c r="X1188" s="49">
        <v>3.3040221728260142</v>
      </c>
      <c r="Y1188" s="49">
        <v>3.2499298631657982</v>
      </c>
      <c r="Z1188" s="49">
        <v>3.2032789318248533</v>
      </c>
      <c r="AA1188" s="49">
        <v>3.1021987912196187</v>
      </c>
      <c r="AB1188" s="49">
        <v>3.0443290127317608</v>
      </c>
      <c r="AC1188" s="49">
        <v>2.988453530586622</v>
      </c>
      <c r="AD1188" s="49">
        <v>2.9343894674247606</v>
      </c>
      <c r="AE1188" s="49">
        <v>2.8819770735264827</v>
      </c>
      <c r="AF1188" s="50">
        <v>2.831075931717669</v>
      </c>
    </row>
    <row r="1189" spans="1:32" hidden="1">
      <c r="A1189" s="49" t="s">
        <v>1523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6.5602371558331845</v>
      </c>
      <c r="G1189" s="49">
        <v>6.4082677495439846</v>
      </c>
      <c r="H1189" s="49">
        <v>6.2703178866622489</v>
      </c>
      <c r="I1189" s="49">
        <v>6.1437631796039485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4.2238777734509965</v>
      </c>
      <c r="Z1189" s="49">
        <v>4.1385565962287991</v>
      </c>
      <c r="AA1189" s="49">
        <v>4.0146997275589635</v>
      </c>
      <c r="AB1189" s="49">
        <v>3.9286929395947339</v>
      </c>
      <c r="AC1189" s="49">
        <v>3.847179764106369</v>
      </c>
      <c r="AD1189" s="49">
        <v>3.7695964024046433</v>
      </c>
      <c r="AE1189" s="49">
        <v>3.6954803819037814</v>
      </c>
      <c r="AF1189" s="50">
        <v>3.6244477079142445</v>
      </c>
    </row>
    <row r="1190" spans="1:32" hidden="1">
      <c r="A1190" s="49" t="s">
        <v>1524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7.4235934433699935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6.6069832782633675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5.9139193017109575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5.1533446192330175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1525</v>
      </c>
      <c r="B1191" s="49">
        <v>2.8706278990068306</v>
      </c>
      <c r="C1191" s="49">
        <v>2.7288945314563247</v>
      </c>
      <c r="D1191" s="49">
        <v>2.6096873066783415</v>
      </c>
      <c r="E1191" s="49">
        <v>2.5064277200677605</v>
      </c>
      <c r="F1191" s="49">
        <v>2.414985973179494</v>
      </c>
      <c r="G1191" s="49">
        <v>2.3326168952874133</v>
      </c>
      <c r="H1191" s="49">
        <v>2.2574125728027523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1.9374006892231925</v>
      </c>
      <c r="N1191" s="49">
        <v>1.8741703397235139</v>
      </c>
      <c r="O1191" s="49">
        <v>1.8142538662395087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1.5021884737090199</v>
      </c>
      <c r="V1191" s="49">
        <v>1.4562127940224046</v>
      </c>
      <c r="W1191" s="49">
        <v>1.4100418498278489</v>
      </c>
      <c r="X1191" s="49">
        <v>1.3645991256634296</v>
      </c>
      <c r="Y1191" s="49">
        <v>1.320876204198379</v>
      </c>
      <c r="Z1191" s="49">
        <v>1.2825256662022781</v>
      </c>
      <c r="AA1191" s="49">
        <v>1.2220340164428811</v>
      </c>
      <c r="AB1191" s="49">
        <v>1.1800859753531336</v>
      </c>
      <c r="AC1191" s="49">
        <v>1.139663814867363</v>
      </c>
      <c r="AD1191" s="49">
        <v>1.1006017406400288</v>
      </c>
      <c r="AE1191" s="49">
        <v>1.0627603272316128</v>
      </c>
      <c r="AF1191" s="50">
        <v>1.0260212525252488</v>
      </c>
    </row>
    <row r="1192" spans="1:32" hidden="1">
      <c r="A1192" s="49" t="s">
        <v>1526</v>
      </c>
      <c r="B1192" s="49">
        <v>3.0031509799830487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2.5252303729759573</v>
      </c>
      <c r="G1192" s="49">
        <v>2.4389113591938374</v>
      </c>
      <c r="H1192" s="49">
        <v>2.3601299113222938</v>
      </c>
      <c r="I1192" s="49">
        <v>2.2874425203454272</v>
      </c>
      <c r="J1192" s="49">
        <v>2.2197784990078775</v>
      </c>
      <c r="K1192" s="49">
        <v>2.156323963883743</v>
      </c>
      <c r="L1192" s="49">
        <v>2.0964472133800123</v>
      </c>
      <c r="M1192" s="49">
        <v>2.0252267678408913</v>
      </c>
      <c r="N1192" s="49">
        <v>1.95909577036059</v>
      </c>
      <c r="O1192" s="49">
        <v>1.8964556716709571</v>
      </c>
      <c r="P1192" s="49">
        <v>1.8369846422007639</v>
      </c>
      <c r="Q1192" s="49">
        <v>1.7796746257564382</v>
      </c>
      <c r="R1192" s="49">
        <v>1.7239133676752012</v>
      </c>
      <c r="S1192" s="49">
        <v>1.6708991611423456</v>
      </c>
      <c r="T1192" s="49">
        <v>1.6197200118264954</v>
      </c>
      <c r="U1192" s="49">
        <v>1.5705002459998687</v>
      </c>
      <c r="V1192" s="49">
        <v>1.5225104263116349</v>
      </c>
      <c r="W1192" s="49">
        <v>1.4743102870555016</v>
      </c>
      <c r="X1192" s="49">
        <v>1.4268713577434093</v>
      </c>
      <c r="Y1192" s="49">
        <v>1.3812380276226457</v>
      </c>
      <c r="Z1192" s="49">
        <v>1.3412568248319494</v>
      </c>
      <c r="AA1192" s="49">
        <v>1.2779521837106476</v>
      </c>
      <c r="AB1192" s="49">
        <v>1.2341714331940843</v>
      </c>
      <c r="AC1192" s="49">
        <v>1.1919914372123177</v>
      </c>
      <c r="AD1192" s="49">
        <v>1.1512373482999743</v>
      </c>
      <c r="AE1192" s="49">
        <v>1.1117621336369483</v>
      </c>
      <c r="AF1192" s="50">
        <v>1.073441020697691</v>
      </c>
    </row>
    <row r="1193" spans="1:32" hidden="1">
      <c r="A1193" s="49" t="s">
        <v>1527</v>
      </c>
      <c r="B1193" s="49">
        <v>3.5327141987389314</v>
      </c>
      <c r="C1193" s="49">
        <v>3.3549062012134785</v>
      </c>
      <c r="D1193" s="49">
        <v>3.2058366905665894</v>
      </c>
      <c r="E1193" s="49">
        <v>3.0771025510924339</v>
      </c>
      <c r="F1193" s="49">
        <v>2.9634281930896593</v>
      </c>
      <c r="G1193" s="49">
        <v>2.8613066268095855</v>
      </c>
      <c r="H1193" s="49">
        <v>2.7683003788323952</v>
      </c>
      <c r="I1193" s="49">
        <v>2.6826537231646572</v>
      </c>
      <c r="J1193" s="49">
        <v>2.6030643869864289</v>
      </c>
      <c r="K1193" s="49">
        <v>2.5285424786927191</v>
      </c>
      <c r="L1193" s="49">
        <v>2.4583197421393415</v>
      </c>
      <c r="M1193" s="49">
        <v>2.3745487264620824</v>
      </c>
      <c r="N1193" s="49">
        <v>2.2968775694178456</v>
      </c>
      <c r="O1193" s="49">
        <v>2.2233862506140074</v>
      </c>
      <c r="P1193" s="49">
        <v>2.1536898835086427</v>
      </c>
      <c r="Q1193" s="49">
        <v>2.0865770878819068</v>
      </c>
      <c r="R1193" s="49">
        <v>2.0213120764395276</v>
      </c>
      <c r="S1193" s="49">
        <v>1.9593391573962997</v>
      </c>
      <c r="T1193" s="49">
        <v>1.899561596640774</v>
      </c>
      <c r="U1193" s="49">
        <v>1.8421304603431787</v>
      </c>
      <c r="V1193" s="49">
        <v>1.786167968374013</v>
      </c>
      <c r="W1193" s="49">
        <v>1.7298912795405148</v>
      </c>
      <c r="X1193" s="49">
        <v>1.674528329046616</v>
      </c>
      <c r="Y1193" s="49">
        <v>1.6213403331981866</v>
      </c>
      <c r="Z1193" s="49">
        <v>1.5749743770812743</v>
      </c>
      <c r="AA1193" s="49">
        <v>1.5004361392167578</v>
      </c>
      <c r="AB1193" s="49">
        <v>1.4494706631301237</v>
      </c>
      <c r="AC1193" s="49">
        <v>1.4004386988639252</v>
      </c>
      <c r="AD1193" s="49">
        <v>1.3531310648263948</v>
      </c>
      <c r="AE1193" s="49">
        <v>1.3073718820519984</v>
      </c>
      <c r="AF1193" s="50">
        <v>1.2630119224530059</v>
      </c>
    </row>
    <row r="1194" spans="1:32" hidden="1">
      <c r="A1194" s="49" t="s">
        <v>1528</v>
      </c>
      <c r="B1194" s="49">
        <v>4.1108845337877344</v>
      </c>
      <c r="C1194" s="49">
        <v>3.91903646013286</v>
      </c>
      <c r="D1194" s="49">
        <v>3.7360637784755233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3.0552833248286957</v>
      </c>
      <c r="I1194" s="49">
        <v>2.8921721312398283</v>
      </c>
      <c r="J1194" s="49">
        <v>2.7304192316731299</v>
      </c>
      <c r="K1194" s="49">
        <v>2.569514748020131</v>
      </c>
      <c r="L1194" s="49">
        <v>2.4090255894248376</v>
      </c>
      <c r="M1194" s="49">
        <v>2.3558555735508202</v>
      </c>
      <c r="N1194" s="49">
        <v>2.3143024362036515</v>
      </c>
      <c r="O1194" s="49">
        <v>2.2740325356047957</v>
      </c>
      <c r="P1194" s="49">
        <v>2.2351281513439378</v>
      </c>
      <c r="Q1194" s="49">
        <v>2.1979591852650042</v>
      </c>
      <c r="R1194" s="49">
        <v>2.1613954184220918</v>
      </c>
      <c r="S1194" s="49">
        <v>2.125620389165793</v>
      </c>
      <c r="T1194" s="49">
        <v>2.0926071062357186</v>
      </c>
      <c r="U1194" s="49">
        <v>2.059203580920232</v>
      </c>
      <c r="V1194" s="49">
        <v>2.0256390491301408</v>
      </c>
      <c r="W1194" s="49">
        <v>1.9964099565905067</v>
      </c>
      <c r="X1194" s="49">
        <v>1.9683287412048025</v>
      </c>
      <c r="Y1194" s="49">
        <v>1.9407877277446497</v>
      </c>
      <c r="Z1194" s="49">
        <v>1.9169640311942009</v>
      </c>
      <c r="AA1194" s="49">
        <v>1.8648331363745183</v>
      </c>
      <c r="AB1194" s="49">
        <v>1.8348876218676888</v>
      </c>
      <c r="AC1194" s="49">
        <v>1.8058481907063022</v>
      </c>
      <c r="AD1194" s="49">
        <v>1.7776308396670255</v>
      </c>
      <c r="AE1194" s="49">
        <v>1.7501625002577386</v>
      </c>
      <c r="AF1194" s="50">
        <v>1.7233792366106084</v>
      </c>
    </row>
    <row r="1195" spans="1:32" hidden="1">
      <c r="A1195" s="49" t="s">
        <v>1529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3.7891572404722353</v>
      </c>
      <c r="I1195" s="49">
        <v>3.5975399602088087</v>
      </c>
      <c r="J1195" s="49">
        <v>3.4072600428644964</v>
      </c>
      <c r="K1195" s="49">
        <v>3.2176120835269142</v>
      </c>
      <c r="L1195" s="49">
        <v>3.0279871180125757</v>
      </c>
      <c r="M1195" s="49">
        <v>2.9610062041886014</v>
      </c>
      <c r="N1195" s="49">
        <v>2.9090717175512149</v>
      </c>
      <c r="O1195" s="49">
        <v>2.8587944242376637</v>
      </c>
      <c r="P1195" s="49">
        <v>2.8102812077865682</v>
      </c>
      <c r="Q1195" s="49">
        <v>2.76401174181481</v>
      </c>
      <c r="R1195" s="49">
        <v>2.7185214935867172</v>
      </c>
      <c r="S1195" s="49">
        <v>2.6740484841393375</v>
      </c>
      <c r="T1195" s="49">
        <v>2.6331503375283214</v>
      </c>
      <c r="U1195" s="49">
        <v>2.591741708254975</v>
      </c>
      <c r="V1195" s="49">
        <v>2.5501197034592109</v>
      </c>
      <c r="W1195" s="49">
        <v>2.5141118370671336</v>
      </c>
      <c r="X1195" s="49">
        <v>2.4795809176157526</v>
      </c>
      <c r="Y1195" s="49">
        <v>2.445739024520154</v>
      </c>
      <c r="Z1195" s="49">
        <v>2.4167034042902915</v>
      </c>
      <c r="AA1195" s="49">
        <v>2.3509737252598071</v>
      </c>
      <c r="AB1195" s="49">
        <v>2.3139846812001217</v>
      </c>
      <c r="AC1195" s="49">
        <v>2.2781589041519474</v>
      </c>
      <c r="AD1195" s="49">
        <v>2.2433872811148547</v>
      </c>
      <c r="AE1195" s="49">
        <v>2.2095748923929892</v>
      </c>
      <c r="AF1195" s="50">
        <v>2.1766386723553905</v>
      </c>
    </row>
    <row r="1196" spans="1:32" hidden="1">
      <c r="A1196" s="49" t="s">
        <v>1530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3.9965754521347816</v>
      </c>
      <c r="M1196" s="49">
        <v>3.9080075379787464</v>
      </c>
      <c r="N1196" s="49">
        <v>3.8398710949097525</v>
      </c>
      <c r="O1196" s="49">
        <v>3.773972922810191</v>
      </c>
      <c r="P1196" s="49">
        <v>3.7104575506470026</v>
      </c>
      <c r="Q1196" s="49">
        <v>3.6499756756981987</v>
      </c>
      <c r="R1196" s="49">
        <v>3.5905377887367389</v>
      </c>
      <c r="S1196" s="49">
        <v>3.5324667934073588</v>
      </c>
      <c r="T1196" s="49">
        <v>3.4792343382873354</v>
      </c>
      <c r="U1196" s="49">
        <v>3.4252935620449581</v>
      </c>
      <c r="V1196" s="49">
        <v>3.3710480397325417</v>
      </c>
      <c r="W1196" s="49">
        <v>3.3244077068112148</v>
      </c>
      <c r="X1196" s="49">
        <v>3.2797602991130828</v>
      </c>
      <c r="Y1196" s="49">
        <v>3.2360362853493849</v>
      </c>
      <c r="Z1196" s="49">
        <v>3.1988223107538349</v>
      </c>
      <c r="AA1196" s="49">
        <v>3.1118071898215502</v>
      </c>
      <c r="AB1196" s="49">
        <v>3.0637797919270482</v>
      </c>
      <c r="AC1196" s="49">
        <v>3.0173192727972324</v>
      </c>
      <c r="AD1196" s="49">
        <v>2.9722773217575282</v>
      </c>
      <c r="AE1196" s="49">
        <v>2.9285249046464661</v>
      </c>
      <c r="AF1196" s="50">
        <v>2.8859490864671042</v>
      </c>
    </row>
    <row r="1197" spans="1:32" hidden="1">
      <c r="A1197" s="49" t="s">
        <v>1531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7.1711591600811175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4.2257240048592655</v>
      </c>
      <c r="Z1197" s="49">
        <v>4.1542783005719297</v>
      </c>
      <c r="AA1197" s="49">
        <v>4.0474964382385403</v>
      </c>
      <c r="AB1197" s="49">
        <v>3.9744038413876748</v>
      </c>
      <c r="AC1197" s="49">
        <v>3.9049369918084289</v>
      </c>
      <c r="AD1197" s="49">
        <v>3.8386178806736777</v>
      </c>
      <c r="AE1197" s="49">
        <v>3.7750553318642481</v>
      </c>
      <c r="AF1197" s="50">
        <v>3.7139253489586617</v>
      </c>
    </row>
    <row r="1198" spans="1:32" hidden="1">
      <c r="A1198" s="49" t="s">
        <v>1532</v>
      </c>
      <c r="B1198" s="49">
        <v>10.891944444501839</v>
      </c>
      <c r="C1198" s="49">
        <v>10.377942889793509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7.2396960525527705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5.0554888642930385</v>
      </c>
      <c r="AB1198" s="49">
        <v>4.9666094159529726</v>
      </c>
      <c r="AC1198" s="49">
        <v>4.8824767627540924</v>
      </c>
      <c r="AD1198" s="49">
        <v>4.8024664986766386</v>
      </c>
      <c r="AE1198" s="49">
        <v>4.7260677114334726</v>
      </c>
      <c r="AF1198" s="50">
        <v>4.6528572923682185</v>
      </c>
    </row>
    <row r="1199" spans="1:32" hidden="1">
      <c r="A1199" s="49" t="s">
        <v>1533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4.3258132827232565</v>
      </c>
      <c r="G1199" s="49">
        <v>3.9924583507965536</v>
      </c>
      <c r="H1199" s="49">
        <v>3.6658358979267973</v>
      </c>
      <c r="I1199" s="49">
        <v>3.3442066816976133</v>
      </c>
      <c r="J1199" s="49">
        <v>3.0262573720492858</v>
      </c>
      <c r="K1199" s="49">
        <v>2.7109680528685205</v>
      </c>
      <c r="L1199" s="49">
        <v>2.397526809496112</v>
      </c>
      <c r="M1199" s="49">
        <v>2.3344098672844451</v>
      </c>
      <c r="N1199" s="49">
        <v>2.2753358297435065</v>
      </c>
      <c r="O1199" s="49">
        <v>2.2189520542104599</v>
      </c>
      <c r="P1199" s="49">
        <v>2.1650121306237136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1.9644308938627917</v>
      </c>
      <c r="U1199" s="49">
        <v>1.9181403139467847</v>
      </c>
      <c r="V1199" s="49">
        <v>1.8727033687112826</v>
      </c>
      <c r="W1199" s="49">
        <v>1.8267563004182952</v>
      </c>
      <c r="X1199" s="49">
        <v>1.7812740062734154</v>
      </c>
      <c r="Y1199" s="49">
        <v>1.7372230457445148</v>
      </c>
      <c r="Z1199" s="49">
        <v>1.6981658984145089</v>
      </c>
      <c r="AA1199" s="49">
        <v>1.6373749647655238</v>
      </c>
      <c r="AB1199" s="49">
        <v>1.5943662669634096</v>
      </c>
      <c r="AC1199" s="49">
        <v>1.5526525963724129</v>
      </c>
      <c r="AD1199" s="49">
        <v>1.51208835820159</v>
      </c>
      <c r="AE1199" s="49">
        <v>1.4725515077199987</v>
      </c>
      <c r="AF1199" s="50">
        <v>1.4339388249842036</v>
      </c>
    </row>
    <row r="1200" spans="1:32" hidden="1">
      <c r="A1200" s="49" t="s">
        <v>1534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3.8082086721882087</v>
      </c>
      <c r="I1200" s="49">
        <v>3.4756253196491373</v>
      </c>
      <c r="J1200" s="49">
        <v>3.1471081066658932</v>
      </c>
      <c r="K1200" s="49">
        <v>2.8216155472728968</v>
      </c>
      <c r="L1200" s="49">
        <v>2.4983211568068358</v>
      </c>
      <c r="M1200" s="49">
        <v>2.4323643481799482</v>
      </c>
      <c r="N1200" s="49">
        <v>2.3706716073615941</v>
      </c>
      <c r="O1200" s="49">
        <v>2.3118155298762355</v>
      </c>
      <c r="P1200" s="49">
        <v>2.2555362767723386</v>
      </c>
      <c r="Q1200" s="49">
        <v>2.2009255390101217</v>
      </c>
      <c r="R1200" s="49">
        <v>2.1474321358855555</v>
      </c>
      <c r="S1200" s="49">
        <v>2.0962069248358834</v>
      </c>
      <c r="T1200" s="49">
        <v>2.0464161423837823</v>
      </c>
      <c r="U1200" s="49">
        <v>1.9981995488836839</v>
      </c>
      <c r="V1200" s="49">
        <v>1.9508819613671395</v>
      </c>
      <c r="W1200" s="49">
        <v>1.9030239464131411</v>
      </c>
      <c r="X1200" s="49">
        <v>1.8556545208038808</v>
      </c>
      <c r="Y1200" s="49">
        <v>1.8097946020349978</v>
      </c>
      <c r="Z1200" s="49">
        <v>1.7692074114667748</v>
      </c>
      <c r="AA1200" s="49">
        <v>1.7056610847844751</v>
      </c>
      <c r="AB1200" s="49">
        <v>1.6608951902538069</v>
      </c>
      <c r="AC1200" s="49">
        <v>1.6174957506938241</v>
      </c>
      <c r="AD1200" s="49">
        <v>1.5753092941285587</v>
      </c>
      <c r="AE1200" s="49">
        <v>1.5342071752806006</v>
      </c>
      <c r="AF1200" s="50">
        <v>1.4940805938018951</v>
      </c>
    </row>
    <row r="1201" spans="1:32" hidden="1">
      <c r="A1201" s="49" t="s">
        <v>1535</v>
      </c>
      <c r="B1201" s="49">
        <v>6.8688481156584515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3.2646531607171805</v>
      </c>
      <c r="L1201" s="49">
        <v>2.8976207013694122</v>
      </c>
      <c r="M1201" s="49">
        <v>2.8205712969215404</v>
      </c>
      <c r="N1201" s="49">
        <v>2.7486159676399282</v>
      </c>
      <c r="O1201" s="49">
        <v>2.6800472519333836</v>
      </c>
      <c r="P1201" s="49">
        <v>2.6145561308402852</v>
      </c>
      <c r="Q1201" s="49">
        <v>2.5510553061155052</v>
      </c>
      <c r="R1201" s="49">
        <v>2.4888848536573849</v>
      </c>
      <c r="S1201" s="49">
        <v>2.4294270551131714</v>
      </c>
      <c r="T1201" s="49">
        <v>2.3716829223226781</v>
      </c>
      <c r="U1201" s="49">
        <v>2.3158215146501093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2.0509595057131684</v>
      </c>
      <c r="AA1201" s="49">
        <v>1.9766780429051996</v>
      </c>
      <c r="AB1201" s="49">
        <v>1.924916204397733</v>
      </c>
      <c r="AC1201" s="49">
        <v>1.8747825229623509</v>
      </c>
      <c r="AD1201" s="49">
        <v>1.8260917249143596</v>
      </c>
      <c r="AE1201" s="49">
        <v>1.7786885099183367</v>
      </c>
      <c r="AF1201" s="50">
        <v>1.732441537729007</v>
      </c>
    </row>
    <row r="1202" spans="1:32" hidden="1">
      <c r="A1202" s="49" t="s">
        <v>1536</v>
      </c>
      <c r="B1202" s="49">
        <v>5.2658772248356795</v>
      </c>
      <c r="C1202" s="49">
        <v>5.1124259200073601</v>
      </c>
      <c r="D1202" s="49">
        <v>4.9762904886607755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4.2906470546474305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3.9294990142759127</v>
      </c>
      <c r="P1202" s="49">
        <v>3.8470671092467925</v>
      </c>
      <c r="Q1202" s="49">
        <v>3.7684290849135791</v>
      </c>
      <c r="R1202" s="49">
        <v>3.6913988902648502</v>
      </c>
      <c r="S1202" s="49">
        <v>3.61630312940623</v>
      </c>
      <c r="T1202" s="49">
        <v>3.5468303010522093</v>
      </c>
      <c r="U1202" s="49">
        <v>3.4770085548394309</v>
      </c>
      <c r="V1202" s="49">
        <v>3.40726762600314</v>
      </c>
      <c r="W1202" s="49">
        <v>3.3463459414200365</v>
      </c>
      <c r="X1202" s="49">
        <v>3.2878547014574453</v>
      </c>
      <c r="Y1202" s="49">
        <v>3.2306427855127597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2.7928630287327483</v>
      </c>
    </row>
    <row r="1203" spans="1:32" hidden="1">
      <c r="A1203" s="49" t="s">
        <v>1537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6.4207702248984475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5.1762976455487095</v>
      </c>
      <c r="W1203" s="49">
        <v>5.0557697286434067</v>
      </c>
      <c r="X1203" s="49">
        <v>4.9408264743493335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4.4997123037925855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1538</v>
      </c>
      <c r="B1204" s="49">
        <v>10.495553163000269</v>
      </c>
      <c r="C1204" s="49">
        <v>10.111743926833663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5.6123276533249085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1539</v>
      </c>
      <c r="B1205" s="49">
        <v>3.033685464173935</v>
      </c>
      <c r="C1205" s="49">
        <v>2.8841064388512665</v>
      </c>
      <c r="D1205" s="49">
        <v>2.7582743179182856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2.3129219716744904</v>
      </c>
      <c r="J1205" s="49">
        <v>2.2446176375711797</v>
      </c>
      <c r="K1205" s="49">
        <v>2.1805276966380251</v>
      </c>
      <c r="L1205" s="49">
        <v>2.1200182346330783</v>
      </c>
      <c r="M1205" s="49">
        <v>2.048097715600274</v>
      </c>
      <c r="N1205" s="49">
        <v>1.9812711746934577</v>
      </c>
      <c r="O1205" s="49">
        <v>1.9179407736196121</v>
      </c>
      <c r="P1205" s="49">
        <v>1.8577846399688398</v>
      </c>
      <c r="Q1205" s="49">
        <v>1.7997951753120338</v>
      </c>
      <c r="R1205" s="49">
        <v>1.7433603719488975</v>
      </c>
      <c r="S1205" s="49">
        <v>1.6896774917952615</v>
      </c>
      <c r="T1205" s="49">
        <v>1.6378350046794352</v>
      </c>
      <c r="U1205" s="49">
        <v>1.5879569728839966</v>
      </c>
      <c r="V1205" s="49">
        <v>1.5393143558737541</v>
      </c>
      <c r="W1205" s="49">
        <v>1.4904692142248488</v>
      </c>
      <c r="X1205" s="49">
        <v>1.4423958033897317</v>
      </c>
      <c r="Y1205" s="49">
        <v>1.3961385446954684</v>
      </c>
      <c r="Z1205" s="49">
        <v>1.3555453900932397</v>
      </c>
      <c r="AA1205" s="49">
        <v>1.2916334321676639</v>
      </c>
      <c r="AB1205" s="49">
        <v>1.2472594098667988</v>
      </c>
      <c r="AC1205" s="49">
        <v>1.2044984335131736</v>
      </c>
      <c r="AD1205" s="49">
        <v>1.163176278755651</v>
      </c>
      <c r="AE1205" s="49">
        <v>1.1231464271175495</v>
      </c>
      <c r="AF1205" s="50">
        <v>1.0842845333310027</v>
      </c>
    </row>
    <row r="1206" spans="1:32" hidden="1">
      <c r="A1206" s="49" t="s">
        <v>1540</v>
      </c>
      <c r="B1206" s="49">
        <v>3.8585154832098523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3.1284422127594294</v>
      </c>
      <c r="H1206" s="49">
        <v>3.0268639535141988</v>
      </c>
      <c r="I1206" s="49">
        <v>2.9332419977889321</v>
      </c>
      <c r="J1206" s="49">
        <v>2.8461812298069997</v>
      </c>
      <c r="K1206" s="49">
        <v>2.7646211186266809</v>
      </c>
      <c r="L1206" s="49">
        <v>2.6877384821388217</v>
      </c>
      <c r="M1206" s="49">
        <v>2.5962034634807414</v>
      </c>
      <c r="N1206" s="49">
        <v>2.5113161259473884</v>
      </c>
      <c r="O1206" s="49">
        <v>2.430982997292797</v>
      </c>
      <c r="P1206" s="49">
        <v>2.3547826655251924</v>
      </c>
      <c r="Q1206" s="49">
        <v>2.2813951348436365</v>
      </c>
      <c r="R1206" s="49">
        <v>2.2100188023825393</v>
      </c>
      <c r="S1206" s="49">
        <v>2.142222932008615</v>
      </c>
      <c r="T1206" s="49">
        <v>2.0768134094469679</v>
      </c>
      <c r="U1206" s="49">
        <v>2.0139531582909265</v>
      </c>
      <c r="V1206" s="49">
        <v>1.9526871996397279</v>
      </c>
      <c r="W1206" s="49">
        <v>1.8911507539622552</v>
      </c>
      <c r="X1206" s="49">
        <v>1.8305872422401319</v>
      </c>
      <c r="Y1206" s="49">
        <v>1.7723628838707275</v>
      </c>
      <c r="Z1206" s="49">
        <v>1.7215073446156444</v>
      </c>
      <c r="AA1206" s="49">
        <v>1.6401277618778494</v>
      </c>
      <c r="AB1206" s="49">
        <v>1.5842602007023263</v>
      </c>
      <c r="AC1206" s="49">
        <v>1.5304613041435084</v>
      </c>
      <c r="AD1206" s="49">
        <v>1.4785014014205449</v>
      </c>
      <c r="AE1206" s="49">
        <v>1.4281873697583305</v>
      </c>
      <c r="AF1206" s="50">
        <v>1.3793553356525017</v>
      </c>
    </row>
    <row r="1207" spans="1:32" hidden="1">
      <c r="A1207" s="49" t="s">
        <v>1541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4.9748222170378495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3.9738890739100796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3.6495271379959995</v>
      </c>
      <c r="T1207" s="49">
        <v>3.5926879341572411</v>
      </c>
      <c r="U1207" s="49">
        <v>3.5351677263039019</v>
      </c>
      <c r="V1207" s="49">
        <v>3.4773584154820685</v>
      </c>
      <c r="W1207" s="49">
        <v>3.4270834175733662</v>
      </c>
      <c r="X1207" s="49">
        <v>3.3787048707642717</v>
      </c>
      <c r="Y1207" s="49">
        <v>3.3311830964954683</v>
      </c>
      <c r="Z1207" s="49">
        <v>3.2899200056267262</v>
      </c>
      <c r="AA1207" s="49">
        <v>3.2004663165861782</v>
      </c>
      <c r="AB1207" s="49">
        <v>3.1486936948219943</v>
      </c>
      <c r="AC1207" s="49">
        <v>3.0983991482624647</v>
      </c>
      <c r="AD1207" s="49">
        <v>3.0494358576906415</v>
      </c>
      <c r="AE1207" s="49">
        <v>3.0016759036401517</v>
      </c>
      <c r="AF1207" s="50">
        <v>2.9550071487236047</v>
      </c>
    </row>
    <row r="1208" spans="1:32" hidden="1">
      <c r="A1208" s="49" t="s">
        <v>1542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6.0377240429212735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5.2123798581515075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1543</v>
      </c>
      <c r="B1209" s="49">
        <v>11.641580385247465</v>
      </c>
      <c r="C1209" s="49">
        <v>11.10509672108601</v>
      </c>
      <c r="D1209" s="49">
        <v>10.625041626092951</v>
      </c>
      <c r="E1209" s="49">
        <v>10.183692052832377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7.3377720494136796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1544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3.5235924284076763</v>
      </c>
      <c r="J1210" s="49">
        <v>3.1910754925526903</v>
      </c>
      <c r="K1210" s="49">
        <v>2.8614876166411465</v>
      </c>
      <c r="L1210" s="49">
        <v>2.5339817545315686</v>
      </c>
      <c r="M1210" s="49">
        <v>2.4670724049372126</v>
      </c>
      <c r="N1210" s="49">
        <v>2.4044916449355629</v>
      </c>
      <c r="O1210" s="49">
        <v>2.3447903306667013</v>
      </c>
      <c r="P1210" s="49">
        <v>2.2877049842269153</v>
      </c>
      <c r="Q1210" s="49">
        <v>2.2323133228705707</v>
      </c>
      <c r="R1210" s="49">
        <v>2.1780556617838003</v>
      </c>
      <c r="S1210" s="49">
        <v>2.1261013847986425</v>
      </c>
      <c r="T1210" s="49">
        <v>2.0756037365118978</v>
      </c>
      <c r="U1210" s="49">
        <v>2.0267049384228844</v>
      </c>
      <c r="V1210" s="49">
        <v>1.978719158928993</v>
      </c>
      <c r="W1210" s="49">
        <v>1.930181863671758</v>
      </c>
      <c r="X1210" s="49">
        <v>1.8821400389341503</v>
      </c>
      <c r="Y1210" s="49">
        <v>1.8356299271383087</v>
      </c>
      <c r="Z1210" s="49">
        <v>1.7944700051511862</v>
      </c>
      <c r="AA1210" s="49">
        <v>1.7300090114464886</v>
      </c>
      <c r="AB1210" s="49">
        <v>1.6846080157078385</v>
      </c>
      <c r="AC1210" s="49">
        <v>1.6405910427171271</v>
      </c>
      <c r="AD1210" s="49">
        <v>1.5978014638274916</v>
      </c>
      <c r="AE1210" s="49">
        <v>1.5561079855891677</v>
      </c>
      <c r="AF1210" s="50">
        <v>1.5153995668721416</v>
      </c>
    </row>
    <row r="1211" spans="1:32" hidden="1">
      <c r="A1211" s="49" t="s">
        <v>1545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4.7837233478052905</v>
      </c>
      <c r="I1211" s="49">
        <v>4.3757691642928274</v>
      </c>
      <c r="J1211" s="49">
        <v>3.9712109406910789</v>
      </c>
      <c r="K1211" s="49">
        <v>3.5684910979808797</v>
      </c>
      <c r="L1211" s="49">
        <v>3.1663440644897207</v>
      </c>
      <c r="M1211" s="49">
        <v>3.0821048286001025</v>
      </c>
      <c r="N1211" s="49">
        <v>3.0034492332375193</v>
      </c>
      <c r="O1211" s="49">
        <v>2.9285053954087648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2.6546391595525494</v>
      </c>
      <c r="T1211" s="49">
        <v>2.5915464971582955</v>
      </c>
      <c r="U1211" s="49">
        <v>2.5305118752995588</v>
      </c>
      <c r="V1211" s="49">
        <v>2.4706493322606207</v>
      </c>
      <c r="W1211" s="49">
        <v>2.4100726260121763</v>
      </c>
      <c r="X1211" s="49">
        <v>2.3501287897816487</v>
      </c>
      <c r="Y1211" s="49">
        <v>2.2921576172392659</v>
      </c>
      <c r="Z1211" s="49">
        <v>2.241097104831026</v>
      </c>
      <c r="AA1211" s="49">
        <v>2.1599004898314123</v>
      </c>
      <c r="AB1211" s="49">
        <v>2.1033404954313544</v>
      </c>
      <c r="AC1211" s="49">
        <v>2.0485645611292713</v>
      </c>
      <c r="AD1211" s="49">
        <v>1.9953709690028347</v>
      </c>
      <c r="AE1211" s="49">
        <v>1.943590638281478</v>
      </c>
      <c r="AF1211" s="50">
        <v>1.8930805766518577</v>
      </c>
    </row>
    <row r="1212" spans="1:32" hidden="1">
      <c r="A1212" s="49" t="s">
        <v>1546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4.9346681742153615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3.9286593319233756</v>
      </c>
      <c r="V1212" s="49">
        <v>3.8503632398044303</v>
      </c>
      <c r="W1212" s="49">
        <v>3.7820037050394597</v>
      </c>
      <c r="X1212" s="49">
        <v>3.7164097068685042</v>
      </c>
      <c r="Y1212" s="49">
        <v>3.6522721537648359</v>
      </c>
      <c r="Z1212" s="49">
        <v>3.5962346144862352</v>
      </c>
      <c r="AA1212" s="49">
        <v>3.4812896441507917</v>
      </c>
      <c r="AB1212" s="49">
        <v>3.413185124312978</v>
      </c>
      <c r="AC1212" s="49">
        <v>3.3472805803684444</v>
      </c>
      <c r="AD1212" s="49">
        <v>3.2833774241246694</v>
      </c>
      <c r="AE1212" s="49">
        <v>3.2213021926826158</v>
      </c>
      <c r="AF1212" s="50">
        <v>3.1609024310030205</v>
      </c>
    </row>
    <row r="1213" spans="1:32" hidden="1">
      <c r="A1213" s="49" t="s">
        <v>1547</v>
      </c>
      <c r="B1213" s="49">
        <v>6.6052059772579268</v>
      </c>
      <c r="C1213" s="49">
        <v>6.3676856470842003</v>
      </c>
      <c r="D1213" s="49">
        <v>6.1686911418569235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5.3706864617349686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4.4991473804808555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3.9410519040611787</v>
      </c>
      <c r="X1213" s="49">
        <v>3.8505965962322222</v>
      </c>
      <c r="Y1213" s="49">
        <v>3.7659592748637545</v>
      </c>
      <c r="Z1213" s="49">
        <v>3.6901164534654876</v>
      </c>
      <c r="AA1213" s="49">
        <v>3.5798067342094897</v>
      </c>
      <c r="AB1213" s="49">
        <v>3.5033462657556766</v>
      </c>
      <c r="AC1213" s="49">
        <v>3.4309026302007704</v>
      </c>
      <c r="AD1213" s="49">
        <v>3.3619716764611911</v>
      </c>
      <c r="AE1213" s="49">
        <v>3.2961398683113088</v>
      </c>
      <c r="AF1213" s="50">
        <v>3.2330638512886005</v>
      </c>
    </row>
    <row r="1214" spans="1:32" hidden="1">
      <c r="A1214" s="49" t="s">
        <v>1548</v>
      </c>
      <c r="B1214" s="49">
        <v>8.068774261944041</v>
      </c>
      <c r="C1214" s="49">
        <v>7.7748866974432005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6.9689109912184595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6.3313572667433355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4.8307452462333735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3.9878594134807592</v>
      </c>
    </row>
    <row r="1215" spans="1:32" hidden="1">
      <c r="A1215" s="49" t="s">
        <v>1549</v>
      </c>
      <c r="B1215" s="49">
        <v>5.4259199607045581</v>
      </c>
      <c r="C1215" s="49">
        <v>5.1338888453754956</v>
      </c>
      <c r="D1215" s="49">
        <v>4.8913478917561495</v>
      </c>
      <c r="E1215" s="49">
        <v>4.6838155768119947</v>
      </c>
      <c r="F1215" s="49">
        <v>4.5022007025703941</v>
      </c>
      <c r="G1215" s="49">
        <v>4.3404601043256985</v>
      </c>
      <c r="H1215" s="49">
        <v>4.194393738710092</v>
      </c>
      <c r="I1215" s="49">
        <v>4.0609763703243305</v>
      </c>
      <c r="J1215" s="49">
        <v>3.9379641275650736</v>
      </c>
      <c r="K1215" s="49">
        <v>3.8236513887380208</v>
      </c>
      <c r="L1215" s="49">
        <v>3.7167144038291413</v>
      </c>
      <c r="M1215" s="49">
        <v>3.5878723518692848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3.0548111347932565</v>
      </c>
      <c r="S1215" s="49">
        <v>2.9627322390803132</v>
      </c>
      <c r="T1215" s="49">
        <v>2.8742956652003517</v>
      </c>
      <c r="U1215" s="49">
        <v>2.7897635458412848</v>
      </c>
      <c r="V1215" s="49">
        <v>2.707619615036652</v>
      </c>
      <c r="W1215" s="49">
        <v>2.6248485701263697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2.2847786423509864</v>
      </c>
      <c r="AB1215" s="49">
        <v>2.2104533226526253</v>
      </c>
      <c r="AC1215" s="49">
        <v>2.1393246313529208</v>
      </c>
      <c r="AD1215" s="49">
        <v>2.0710319432066466</v>
      </c>
      <c r="AE1215" s="49">
        <v>2.0052722670399907</v>
      </c>
      <c r="AF1215" s="50">
        <v>1.9417887281519985</v>
      </c>
    </row>
    <row r="1216" spans="1:32" hidden="1">
      <c r="A1216" s="49" t="s">
        <v>1550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6.4975498143337465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4.3927647338272005</v>
      </c>
      <c r="P1216" s="49">
        <v>4.3177350065423399</v>
      </c>
      <c r="Q1216" s="49">
        <v>4.2460561868992555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3.8573399885444584</v>
      </c>
      <c r="X1216" s="49">
        <v>3.8032618027689176</v>
      </c>
      <c r="Y1216" s="49">
        <v>3.7501687026340327</v>
      </c>
      <c r="Z1216" s="49">
        <v>3.7041972327610995</v>
      </c>
      <c r="AA1216" s="49">
        <v>3.6034937127020217</v>
      </c>
      <c r="AB1216" s="49">
        <v>3.5456018457382967</v>
      </c>
      <c r="AC1216" s="49">
        <v>3.4894012591123191</v>
      </c>
      <c r="AD1216" s="49">
        <v>3.434726219752434</v>
      </c>
      <c r="AE1216" s="49">
        <v>3.3814323926303245</v>
      </c>
      <c r="AF1216" s="50">
        <v>3.3293933122624968</v>
      </c>
    </row>
    <row r="1217" spans="1:32" hidden="1">
      <c r="A1217" s="49" t="s">
        <v>1551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6.6786069508957695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5.4855199461905535</v>
      </c>
      <c r="K1217" s="49">
        <v>5.1979360938945511</v>
      </c>
      <c r="L1217" s="49">
        <v>4.9116250895763116</v>
      </c>
      <c r="M1217" s="49">
        <v>4.7738492812269095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4.2745208802935055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3.9810868847598333</v>
      </c>
      <c r="W1217" s="49">
        <v>3.9021345906831097</v>
      </c>
      <c r="X1217" s="49">
        <v>3.8265399376766998</v>
      </c>
      <c r="Y1217" s="49">
        <v>3.7556876915659161</v>
      </c>
      <c r="Z1217" s="49">
        <v>3.6923086577073634</v>
      </c>
      <c r="AA1217" s="49">
        <v>3.5974003835503687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3.3560222594958686</v>
      </c>
      <c r="AF1217" s="50">
        <v>3.3019645151571928</v>
      </c>
    </row>
    <row r="1218" spans="1:32" hidden="1">
      <c r="A1218" s="49" t="s">
        <v>1552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7.3762177621060925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5.0959965857933165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3.9600901707876957</v>
      </c>
    </row>
    <row r="1219" spans="1:32" hidden="1">
      <c r="A1219" s="49" t="s">
        <v>1553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3.8002230873450897</v>
      </c>
      <c r="P1219" s="49">
        <v>3.7052732499622132</v>
      </c>
      <c r="Q1219" s="49">
        <v>3.6136476830622093</v>
      </c>
      <c r="R1219" s="49">
        <v>3.5242245973751887</v>
      </c>
      <c r="S1219" s="49">
        <v>3.4393524121768069</v>
      </c>
      <c r="T1219" s="49">
        <v>3.3573331663130306</v>
      </c>
      <c r="U1219" s="49">
        <v>3.2784537181776283</v>
      </c>
      <c r="V1219" s="49">
        <v>3.2013382945013831</v>
      </c>
      <c r="W1219" s="49">
        <v>3.123066054955717</v>
      </c>
      <c r="X1219" s="49">
        <v>3.0457192974700287</v>
      </c>
      <c r="Y1219" s="49">
        <v>2.9713802760060011</v>
      </c>
      <c r="Z1219" s="49">
        <v>2.9077220716656895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2.5880584438235896</v>
      </c>
      <c r="AE1219" s="49">
        <v>2.52299610829124</v>
      </c>
      <c r="AF1219" s="50">
        <v>2.4598502384354433</v>
      </c>
    </row>
    <row r="1220" spans="1:32" hidden="1">
      <c r="A1220" s="49" t="s">
        <v>1554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4.7438970027381115</v>
      </c>
      <c r="O1220" s="49">
        <v>4.6431250238800486</v>
      </c>
      <c r="P1220" s="49">
        <v>4.5460881517877478</v>
      </c>
      <c r="Q1220" s="49">
        <v>4.453582623197736</v>
      </c>
      <c r="R1220" s="49">
        <v>4.3630051269907835</v>
      </c>
      <c r="S1220" s="49">
        <v>4.2747459570179105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3.8224933442729117</v>
      </c>
      <c r="Z1220" s="49">
        <v>3.7640665319992066</v>
      </c>
      <c r="AA1220" s="49">
        <v>3.6438454002548046</v>
      </c>
      <c r="AB1220" s="49">
        <v>3.5728130371236508</v>
      </c>
      <c r="AC1220" s="49">
        <v>3.504123468196632</v>
      </c>
      <c r="AD1220" s="49">
        <v>3.4375697454713356</v>
      </c>
      <c r="AE1220" s="49">
        <v>3.3729712132425878</v>
      </c>
      <c r="AF1220" s="50">
        <v>3.3101692032818097</v>
      </c>
    </row>
    <row r="1221" spans="1:32" hidden="1">
      <c r="A1221" s="49" t="s">
        <v>1555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4.2634055661155745</v>
      </c>
      <c r="W1221" s="49">
        <v>4.1633258057615885</v>
      </c>
      <c r="X1221" s="49">
        <v>4.0678163190364955</v>
      </c>
      <c r="Y1221" s="49">
        <v>3.9784631364819942</v>
      </c>
      <c r="Z1221" s="49">
        <v>3.8984140456832401</v>
      </c>
      <c r="AA1221" s="49">
        <v>3.7819289928531945</v>
      </c>
      <c r="AB1221" s="49">
        <v>3.7012383844038972</v>
      </c>
      <c r="AC1221" s="49">
        <v>3.6248017969410919</v>
      </c>
      <c r="AD1221" s="49">
        <v>3.5520866712512342</v>
      </c>
      <c r="AE1221" s="49">
        <v>3.4826561809091876</v>
      </c>
      <c r="AF1221" s="50">
        <v>3.4161476448342962</v>
      </c>
    </row>
    <row r="1222" spans="1:32" hidden="1">
      <c r="A1222" s="49" t="s">
        <v>1556</v>
      </c>
      <c r="B1222" s="49">
        <v>7.9828948810751532</v>
      </c>
      <c r="C1222" s="49">
        <v>7.6920543234692005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5.2021598926507115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4.5724107897087665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1557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3.9277291767555074</v>
      </c>
      <c r="G1223" s="49">
        <v>3.7874720084896758</v>
      </c>
      <c r="H1223" s="49">
        <v>3.6606863265004841</v>
      </c>
      <c r="I1223" s="49">
        <v>3.5447676978859533</v>
      </c>
      <c r="J1223" s="49">
        <v>3.4377843880413042</v>
      </c>
      <c r="K1223" s="49">
        <v>3.3382680796600677</v>
      </c>
      <c r="L1223" s="49">
        <v>3.245079251063113</v>
      </c>
      <c r="M1223" s="49">
        <v>3.1328643400814311</v>
      </c>
      <c r="N1223" s="49">
        <v>3.0295762899944014</v>
      </c>
      <c r="O1223" s="49">
        <v>2.9323671948958534</v>
      </c>
      <c r="P1223" s="49">
        <v>2.8406664978397265</v>
      </c>
      <c r="Q1223" s="49">
        <v>2.7526785555107924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2.3631248934957814</v>
      </c>
      <c r="W1223" s="49">
        <v>2.2905226207414855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1.9926577183439724</v>
      </c>
      <c r="AB1223" s="49">
        <v>1.9274284276297773</v>
      </c>
      <c r="AC1223" s="49">
        <v>1.8649701027791827</v>
      </c>
      <c r="AD1223" s="49">
        <v>1.8049743535695291</v>
      </c>
      <c r="AE1223" s="49">
        <v>1.7471820591042542</v>
      </c>
      <c r="AF1223" s="50">
        <v>1.6913735221969257</v>
      </c>
    </row>
    <row r="1224" spans="1:32" hidden="1">
      <c r="A1224" s="49" t="s">
        <v>1558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6.1562870794293385</v>
      </c>
      <c r="I1224" s="49">
        <v>5.8351477654667994</v>
      </c>
      <c r="J1224" s="49">
        <v>5.5135662811624062</v>
      </c>
      <c r="K1224" s="49">
        <v>5.1901381891662135</v>
      </c>
      <c r="L1224" s="49">
        <v>4.8635895774980638</v>
      </c>
      <c r="M1224" s="49">
        <v>4.7562456828159165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4.2253055992000235</v>
      </c>
      <c r="U1224" s="49">
        <v>4.1578988676214532</v>
      </c>
      <c r="V1224" s="49">
        <v>4.0901472905490035</v>
      </c>
      <c r="W1224" s="49">
        <v>4.0312551093938982</v>
      </c>
      <c r="X1224" s="49">
        <v>3.9746416739181005</v>
      </c>
      <c r="Y1224" s="49">
        <v>3.9190766648307154</v>
      </c>
      <c r="Z1224" s="49">
        <v>3.8709713316954044</v>
      </c>
      <c r="AA1224" s="49">
        <v>3.765703723069306</v>
      </c>
      <c r="AB1224" s="49">
        <v>3.7051770739168144</v>
      </c>
      <c r="AC1224" s="49">
        <v>3.6464371503370745</v>
      </c>
      <c r="AD1224" s="49">
        <v>3.5893119996762262</v>
      </c>
      <c r="AE1224" s="49">
        <v>3.533651945332235</v>
      </c>
      <c r="AF1224" s="50">
        <v>3.4793259149265103</v>
      </c>
    </row>
    <row r="1225" spans="1:32" hidden="1">
      <c r="A1225" s="49" t="s">
        <v>1559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6.4283718822093885</v>
      </c>
      <c r="I1225" s="49">
        <v>6.1177719167326785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4.4381141292481665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3.9727534083287446</v>
      </c>
      <c r="Z1225" s="49">
        <v>3.9055565446161649</v>
      </c>
      <c r="AA1225" s="49">
        <v>3.8051460019785881</v>
      </c>
      <c r="AB1225" s="49">
        <v>3.7364148725682593</v>
      </c>
      <c r="AC1225" s="49">
        <v>3.6711017143749514</v>
      </c>
      <c r="AD1225" s="49">
        <v>3.6087579963987473</v>
      </c>
      <c r="AE1225" s="49">
        <v>3.5490166954861042</v>
      </c>
      <c r="AF1225" s="50">
        <v>3.4915738475780138</v>
      </c>
    </row>
    <row r="1226" spans="1:32" hidden="1">
      <c r="A1226" s="49" t="s">
        <v>1560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5.1438280016253115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3.9191195605673323</v>
      </c>
    </row>
    <row r="1227" spans="1:32" hidden="1">
      <c r="A1227" s="49" t="s">
        <v>1561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3.5325217717071533</v>
      </c>
      <c r="N1227" s="49">
        <v>3.4396385732966501</v>
      </c>
      <c r="O1227" s="49">
        <v>3.3516848380742008</v>
      </c>
      <c r="P1227" s="49">
        <v>3.2682036465460085</v>
      </c>
      <c r="Q1227" s="49">
        <v>3.1875984496114551</v>
      </c>
      <c r="R1227" s="49">
        <v>3.1089005831687833</v>
      </c>
      <c r="S1227" s="49">
        <v>3.034132656270776</v>
      </c>
      <c r="T1227" s="49">
        <v>2.9618293634119115</v>
      </c>
      <c r="U1227" s="49">
        <v>2.8922363408796246</v>
      </c>
      <c r="V1227" s="49">
        <v>2.8241671926879302</v>
      </c>
      <c r="W1227" s="49">
        <v>2.7550893680267423</v>
      </c>
      <c r="X1227" s="49">
        <v>2.6868144490247721</v>
      </c>
      <c r="Y1227" s="49">
        <v>2.6211352241375683</v>
      </c>
      <c r="Z1227" s="49">
        <v>2.5646577717379682</v>
      </c>
      <c r="AA1227" s="49">
        <v>2.4678193583354169</v>
      </c>
      <c r="AB1227" s="49">
        <v>2.4038988368323837</v>
      </c>
      <c r="AC1227" s="49">
        <v>2.3423208730866145</v>
      </c>
      <c r="AD1227" s="49">
        <v>2.2828152158119339</v>
      </c>
      <c r="AE1227" s="49">
        <v>2.2251553713857577</v>
      </c>
      <c r="AF1227" s="50">
        <v>2.1691498241199532</v>
      </c>
    </row>
    <row r="1228" spans="1:32" hidden="1">
      <c r="A1228" s="49" t="s">
        <v>1562</v>
      </c>
      <c r="B1228" s="49">
        <v>4.7393806042561275</v>
      </c>
      <c r="C1228" s="49">
        <v>4.6015826789380343</v>
      </c>
      <c r="D1228" s="49">
        <v>4.479218986975015</v>
      </c>
      <c r="E1228" s="49">
        <v>4.3689093945626825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3.9328819950550464</v>
      </c>
      <c r="K1228" s="49">
        <v>3.8611453591237668</v>
      </c>
      <c r="L1228" s="49">
        <v>3.7930027448100589</v>
      </c>
      <c r="M1228" s="49">
        <v>3.6923389157064763</v>
      </c>
      <c r="N1228" s="49">
        <v>3.6123006073530886</v>
      </c>
      <c r="O1228" s="49">
        <v>3.5349930107261693</v>
      </c>
      <c r="P1228" s="49">
        <v>3.4605272336008444</v>
      </c>
      <c r="Q1228" s="49">
        <v>3.389502435292076</v>
      </c>
      <c r="R1228" s="49">
        <v>3.3199667010402463</v>
      </c>
      <c r="S1228" s="49">
        <v>3.2522136109908155</v>
      </c>
      <c r="T1228" s="49">
        <v>3.1895485278667457</v>
      </c>
      <c r="U1228" s="49">
        <v>3.1266268721365531</v>
      </c>
      <c r="V1228" s="49">
        <v>3.063832653564651</v>
      </c>
      <c r="W1228" s="49">
        <v>3.0087802624243887</v>
      </c>
      <c r="X1228" s="49">
        <v>2.9559588503125349</v>
      </c>
      <c r="Y1228" s="49">
        <v>2.9043375853404014</v>
      </c>
      <c r="Z1228" s="49">
        <v>2.859159957383965</v>
      </c>
      <c r="AA1228" s="49">
        <v>2.7675403050899763</v>
      </c>
      <c r="AB1228" s="49">
        <v>2.7129324514087845</v>
      </c>
      <c r="AC1228" s="49">
        <v>2.6601122104811772</v>
      </c>
      <c r="AD1228" s="49">
        <v>2.608924400688533</v>
      </c>
      <c r="AE1228" s="49">
        <v>2.5592335763637073</v>
      </c>
      <c r="AF1228" s="50">
        <v>2.5109207979467043</v>
      </c>
    </row>
    <row r="1229" spans="1:32" hidden="1">
      <c r="A1229" s="49" t="s">
        <v>1563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4.2786269918658695</v>
      </c>
      <c r="N1229" s="49">
        <v>4.152754417690482</v>
      </c>
      <c r="O1229" s="49">
        <v>4.0392697097356285</v>
      </c>
      <c r="P1229" s="49">
        <v>3.9354168827382479</v>
      </c>
      <c r="Q1229" s="49">
        <v>3.8394899180400794</v>
      </c>
      <c r="R1229" s="49">
        <v>3.7508911918648291</v>
      </c>
      <c r="S1229" s="49">
        <v>3.6669313441398708</v>
      </c>
      <c r="T1229" s="49">
        <v>3.5877885631069057</v>
      </c>
      <c r="U1229" s="49">
        <v>3.5137699054175213</v>
      </c>
      <c r="V1229" s="49">
        <v>3.441503696213986</v>
      </c>
      <c r="W1229" s="49">
        <v>3.3601477451890664</v>
      </c>
      <c r="X1229" s="49">
        <v>3.2824581272499556</v>
      </c>
      <c r="Y1229" s="49">
        <v>3.2097011180285056</v>
      </c>
      <c r="Z1229" s="49">
        <v>3.1443900376973026</v>
      </c>
      <c r="AA1229" s="49">
        <v>3.0500054269488341</v>
      </c>
      <c r="AB1229" s="49">
        <v>2.9842165349708725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2.7513127505681942</v>
      </c>
    </row>
    <row r="1230" spans="1:32" hidden="1">
      <c r="A1230" s="49" t="s">
        <v>1564</v>
      </c>
      <c r="B1230" s="49">
        <v>8.1273590884730638</v>
      </c>
      <c r="C1230" s="49">
        <v>7.8320804876247001</v>
      </c>
      <c r="D1230" s="49">
        <v>7.5854656434355645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6.1677027709578685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5.5389691646404575</v>
      </c>
      <c r="R1230" s="49">
        <v>5.4133501227203045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4.9776742268503735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4.5593701212474524</v>
      </c>
      <c r="AA1230" s="49">
        <v>4.4245005684624203</v>
      </c>
      <c r="AB1230" s="49">
        <v>4.3324088931199629</v>
      </c>
      <c r="AC1230" s="49">
        <v>4.2453662557817635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1565</v>
      </c>
      <c r="B1231" s="49">
        <v>2.8643047676021176</v>
      </c>
      <c r="C1231" s="49">
        <v>2.7224833888469684</v>
      </c>
      <c r="D1231" s="49">
        <v>2.6032768168349607</v>
      </c>
      <c r="E1231" s="49">
        <v>2.5000768866508061</v>
      </c>
      <c r="F1231" s="49">
        <v>2.4087349942139413</v>
      </c>
      <c r="G1231" s="49">
        <v>2.3264933678193422</v>
      </c>
      <c r="H1231" s="49">
        <v>2.2514352847210892</v>
      </c>
      <c r="I1231" s="49">
        <v>2.182180122652345</v>
      </c>
      <c r="J1231" s="49">
        <v>2.1177038288135637</v>
      </c>
      <c r="K1231" s="49">
        <v>2.0572279829262436</v>
      </c>
      <c r="L1231" s="49">
        <v>2.0001484375618235</v>
      </c>
      <c r="M1231" s="49">
        <v>1.9322482236302867</v>
      </c>
      <c r="N1231" s="49">
        <v>1.8691754538501715</v>
      </c>
      <c r="O1231" s="49">
        <v>1.8094159250608977</v>
      </c>
      <c r="P1231" s="49">
        <v>1.7526655377595637</v>
      </c>
      <c r="Q1231" s="49">
        <v>1.6979690199335562</v>
      </c>
      <c r="R1231" s="49">
        <v>1.6447460745426985</v>
      </c>
      <c r="S1231" s="49">
        <v>1.594134186393946</v>
      </c>
      <c r="T1231" s="49">
        <v>1.5452686702825682</v>
      </c>
      <c r="U1231" s="49">
        <v>1.4982680427238608</v>
      </c>
      <c r="V1231" s="49">
        <v>1.4524403509862474</v>
      </c>
      <c r="W1231" s="49">
        <v>1.4064144395649185</v>
      </c>
      <c r="X1231" s="49">
        <v>1.3611186055714568</v>
      </c>
      <c r="Y1231" s="49">
        <v>1.3175453271414186</v>
      </c>
      <c r="Z1231" s="49">
        <v>1.2793511517475076</v>
      </c>
      <c r="AA1231" s="49">
        <v>1.218995673853168</v>
      </c>
      <c r="AB1231" s="49">
        <v>1.1772026153709347</v>
      </c>
      <c r="AC1231" s="49">
        <v>1.1369395198901042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1566</v>
      </c>
      <c r="B1232" s="49">
        <v>2.9866838107576252</v>
      </c>
      <c r="C1232" s="49">
        <v>2.8381652258657271</v>
      </c>
      <c r="D1232" s="49">
        <v>2.7134161391800369</v>
      </c>
      <c r="E1232" s="49">
        <v>2.6054899455160374</v>
      </c>
      <c r="F1232" s="49">
        <v>2.5100255814347721</v>
      </c>
      <c r="G1232" s="49">
        <v>2.4241240545199525</v>
      </c>
      <c r="H1232" s="49">
        <v>2.3457704993143755</v>
      </c>
      <c r="I1232" s="49">
        <v>2.273513609126292</v>
      </c>
      <c r="J1232" s="49">
        <v>2.206276909384429</v>
      </c>
      <c r="K1232" s="49">
        <v>2.1432421385260927</v>
      </c>
      <c r="L1232" s="49">
        <v>2.0837742333377349</v>
      </c>
      <c r="M1232" s="49">
        <v>2.0129592355786481</v>
      </c>
      <c r="N1232" s="49">
        <v>1.9472135639009627</v>
      </c>
      <c r="O1232" s="49">
        <v>1.8849453733124912</v>
      </c>
      <c r="P1232" s="49">
        <v>1.8258349783040573</v>
      </c>
      <c r="Q1232" s="49">
        <v>1.7688781827565909</v>
      </c>
      <c r="R1232" s="49">
        <v>1.7134650070377848</v>
      </c>
      <c r="S1232" s="49">
        <v>1.6607912143107955</v>
      </c>
      <c r="T1232" s="49">
        <v>1.6099478715907902</v>
      </c>
      <c r="U1232" s="49">
        <v>1.5610595946285861</v>
      </c>
      <c r="V1232" s="49">
        <v>1.5133990610576014</v>
      </c>
      <c r="W1232" s="49">
        <v>1.4655025659532126</v>
      </c>
      <c r="X1232" s="49">
        <v>1.4183718099059384</v>
      </c>
      <c r="Y1232" s="49">
        <v>1.3730503892726564</v>
      </c>
      <c r="Z1232" s="49">
        <v>1.3333833775242439</v>
      </c>
      <c r="AA1232" s="49">
        <v>1.270412146748229</v>
      </c>
      <c r="AB1232" s="49">
        <v>1.2269572662466786</v>
      </c>
      <c r="AC1232" s="49">
        <v>1.1851100704621125</v>
      </c>
      <c r="AD1232" s="49">
        <v>1.1446968841237333</v>
      </c>
      <c r="AE1232" s="49">
        <v>1.1055716630395425</v>
      </c>
      <c r="AF1232" s="50">
        <v>1.0676104758996345</v>
      </c>
    </row>
    <row r="1233" spans="1:32" hidden="1">
      <c r="A1233" s="49" t="s">
        <v>1567</v>
      </c>
      <c r="B1233" s="49">
        <v>3.6393683077071124</v>
      </c>
      <c r="C1233" s="49">
        <v>3.454491843055961</v>
      </c>
      <c r="D1233" s="49">
        <v>3.2997009599035323</v>
      </c>
      <c r="E1233" s="49">
        <v>3.1661977861539485</v>
      </c>
      <c r="F1233" s="49">
        <v>3.0484589545651666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2.6762410877142804</v>
      </c>
      <c r="K1233" s="49">
        <v>2.5994804202800994</v>
      </c>
      <c r="L1233" s="49">
        <v>2.527218320956278</v>
      </c>
      <c r="M1233" s="49">
        <v>2.4409025135888123</v>
      </c>
      <c r="N1233" s="49">
        <v>2.360963140816593</v>
      </c>
      <c r="O1233" s="49">
        <v>2.2853885610903912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2.0142931493091396</v>
      </c>
      <c r="T1233" s="49">
        <v>1.9530159122848108</v>
      </c>
      <c r="U1233" s="49">
        <v>1.8941832950952187</v>
      </c>
      <c r="V1233" s="49">
        <v>1.8368758442908257</v>
      </c>
      <c r="W1233" s="49">
        <v>1.779247554070813</v>
      </c>
      <c r="X1233" s="49">
        <v>1.7225591258383464</v>
      </c>
      <c r="Y1233" s="49">
        <v>1.6681313969699536</v>
      </c>
      <c r="Z1233" s="49">
        <v>1.620829890684933</v>
      </c>
      <c r="AA1233" s="49">
        <v>1.5440142478623102</v>
      </c>
      <c r="AB1233" s="49">
        <v>1.4918647476763662</v>
      </c>
      <c r="AC1233" s="49">
        <v>1.4417224730347029</v>
      </c>
      <c r="AD1233" s="49">
        <v>1.3933680810366553</v>
      </c>
      <c r="AE1233" s="49">
        <v>1.3466171730106211</v>
      </c>
      <c r="AF1233" s="50">
        <v>1.3013133145105027</v>
      </c>
    </row>
    <row r="1234" spans="1:32" hidden="1">
      <c r="A1234" s="49" t="s">
        <v>1568</v>
      </c>
      <c r="B1234" s="49">
        <v>6.5797521704669961</v>
      </c>
      <c r="C1234" s="49">
        <v>6.2698783434575915</v>
      </c>
      <c r="D1234" s="49">
        <v>5.9728435831005662</v>
      </c>
      <c r="E1234" s="49">
        <v>5.684963472501301</v>
      </c>
      <c r="F1234" s="49">
        <v>5.4035637658623745</v>
      </c>
      <c r="G1234" s="49">
        <v>5.1266234594855673</v>
      </c>
      <c r="H1234" s="49">
        <v>4.8525601850393825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3.6795546157584025</v>
      </c>
      <c r="N1234" s="49">
        <v>3.6141953406165235</v>
      </c>
      <c r="O1234" s="49">
        <v>3.5507691445469467</v>
      </c>
      <c r="P1234" s="49">
        <v>3.4893985744174754</v>
      </c>
      <c r="Q1234" s="49">
        <v>3.4306377125862322</v>
      </c>
      <c r="R1234" s="49">
        <v>3.3727894334008131</v>
      </c>
      <c r="S1234" s="49">
        <v>3.3161286354902613</v>
      </c>
      <c r="T1234" s="49">
        <v>3.2636140248339016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3.0210377116921503</v>
      </c>
      <c r="Z1234" s="49">
        <v>2.9823356795734712</v>
      </c>
      <c r="AA1234" s="49">
        <v>2.9012253422300254</v>
      </c>
      <c r="AB1234" s="49">
        <v>2.8533538121140696</v>
      </c>
      <c r="AC1234" s="49">
        <v>2.8068381680398367</v>
      </c>
      <c r="AD1234" s="49">
        <v>2.7615518525678882</v>
      </c>
      <c r="AE1234" s="49">
        <v>2.7173847608102517</v>
      </c>
      <c r="AF1234" s="50">
        <v>2.674240529299214</v>
      </c>
    </row>
    <row r="1235" spans="1:32" hidden="1">
      <c r="A1235" s="49" t="s">
        <v>1569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5.3016119940765405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4.1208217210172196</v>
      </c>
      <c r="N1235" s="49">
        <v>4.0182760936589617</v>
      </c>
      <c r="O1235" s="49">
        <v>3.9257476205649096</v>
      </c>
      <c r="P1235" s="49">
        <v>3.8409487588459985</v>
      </c>
      <c r="Q1235" s="49">
        <v>3.7624761449919739</v>
      </c>
      <c r="R1235" s="49">
        <v>3.6898768269476396</v>
      </c>
      <c r="S1235" s="49">
        <v>3.6208537368400133</v>
      </c>
      <c r="T1235" s="49">
        <v>3.5556054686808842</v>
      </c>
      <c r="U1235" s="49">
        <v>3.4944462140263717</v>
      </c>
      <c r="V1235" s="49">
        <v>3.434431890978634</v>
      </c>
      <c r="W1235" s="49">
        <v>3.3658967197831444</v>
      </c>
      <c r="X1235" s="49">
        <v>3.3001887497714639</v>
      </c>
      <c r="Y1235" s="49">
        <v>3.2384713856333489</v>
      </c>
      <c r="Z1235" s="49">
        <v>3.1830391058098786</v>
      </c>
      <c r="AA1235" s="49">
        <v>3.1011063660994633</v>
      </c>
      <c r="AB1235" s="49">
        <v>3.0444670538070384</v>
      </c>
      <c r="AC1235" s="49">
        <v>2.9905653547578632</v>
      </c>
      <c r="AD1235" s="49">
        <v>2.9390435770026935</v>
      </c>
      <c r="AE1235" s="49">
        <v>2.8896090358237014</v>
      </c>
      <c r="AF1235" s="50">
        <v>2.8420193394816637</v>
      </c>
    </row>
    <row r="1236" spans="1:32" hidden="1">
      <c r="A1236" s="49" t="s">
        <v>1570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7.9020461869584935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5.0722956759778395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1571</v>
      </c>
      <c r="B1237" s="49">
        <v>5.7873700964146773</v>
      </c>
      <c r="C1237" s="49">
        <v>5.3908455763518663</v>
      </c>
      <c r="D1237" s="49">
        <v>5.0193109927043436</v>
      </c>
      <c r="E1237" s="49">
        <v>4.6649437482337994</v>
      </c>
      <c r="F1237" s="49">
        <v>4.3227925802320541</v>
      </c>
      <c r="G1237" s="49">
        <v>3.9895328736735127</v>
      </c>
      <c r="H1237" s="49">
        <v>3.6628251726751424</v>
      </c>
      <c r="I1237" s="49">
        <v>3.3409586974071823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2.3299997850009624</v>
      </c>
      <c r="N1237" s="49">
        <v>2.2711517579283758</v>
      </c>
      <c r="O1237" s="49">
        <v>2.2149608167112378</v>
      </c>
      <c r="P1237" s="49">
        <v>2.1611840151984647</v>
      </c>
      <c r="Q1237" s="49">
        <v>2.1089717800099583</v>
      </c>
      <c r="R1237" s="49">
        <v>2.0578085562747579</v>
      </c>
      <c r="S1237" s="49">
        <v>2.0087709757956254</v>
      </c>
      <c r="T1237" s="49">
        <v>1.9610791399821874</v>
      </c>
      <c r="U1237" s="49">
        <v>1.9148638395843673</v>
      </c>
      <c r="V1237" s="49">
        <v>1.8694934693695937</v>
      </c>
      <c r="W1237" s="49">
        <v>1.8236203636916066</v>
      </c>
      <c r="X1237" s="49">
        <v>1.7782077734062258</v>
      </c>
      <c r="Y1237" s="49">
        <v>1.7342098433384323</v>
      </c>
      <c r="Z1237" s="49">
        <v>1.6951427123532046</v>
      </c>
      <c r="AA1237" s="49">
        <v>1.6346239492054528</v>
      </c>
      <c r="AB1237" s="49">
        <v>1.5916599434287912</v>
      </c>
      <c r="AC1237" s="49">
        <v>1.5499747634263361</v>
      </c>
      <c r="AD1237" s="49">
        <v>1.5094242494722698</v>
      </c>
      <c r="AE1237" s="49">
        <v>1.4698875571094612</v>
      </c>
      <c r="AF1237" s="50">
        <v>1.4312624794606665</v>
      </c>
    </row>
    <row r="1238" spans="1:32" hidden="1">
      <c r="A1238" s="49" t="s">
        <v>1572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3.4618404765328568</v>
      </c>
      <c r="J1238" s="49">
        <v>3.1336044133597212</v>
      </c>
      <c r="K1238" s="49">
        <v>2.8080217421669813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2.2991140473513454</v>
      </c>
      <c r="P1238" s="49">
        <v>2.243208625124482</v>
      </c>
      <c r="Q1238" s="49">
        <v>2.1889484664851042</v>
      </c>
      <c r="R1238" s="49">
        <v>2.1357906333169367</v>
      </c>
      <c r="S1238" s="49">
        <v>2.0848677357830723</v>
      </c>
      <c r="T1238" s="49">
        <v>2.03535865113912</v>
      </c>
      <c r="U1238" s="49">
        <v>1.9874006391823897</v>
      </c>
      <c r="V1238" s="49">
        <v>1.9403289223308555</v>
      </c>
      <c r="W1238" s="49">
        <v>1.8927256736384162</v>
      </c>
      <c r="X1238" s="49">
        <v>1.845604691434541</v>
      </c>
      <c r="Y1238" s="49">
        <v>1.7999700797454929</v>
      </c>
      <c r="Z1238" s="49">
        <v>1.7595224775243972</v>
      </c>
      <c r="AA1238" s="49">
        <v>1.6964969230282461</v>
      </c>
      <c r="AB1238" s="49">
        <v>1.6519434048923074</v>
      </c>
      <c r="AC1238" s="49">
        <v>1.6087342371943436</v>
      </c>
      <c r="AD1238" s="49">
        <v>1.5667180255574615</v>
      </c>
      <c r="AE1238" s="49">
        <v>1.5257678637886589</v>
      </c>
      <c r="AF1238" s="50">
        <v>1.4857764205301289</v>
      </c>
    </row>
    <row r="1239" spans="1:32" hidden="1">
      <c r="A1239" s="49" t="s">
        <v>1573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3.7113948579754212</v>
      </c>
      <c r="K1239" s="49">
        <v>3.3359907056711346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2.7398215745732126</v>
      </c>
      <c r="P1239" s="49">
        <v>2.6727886892084083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2.4243917836126494</v>
      </c>
      <c r="U1239" s="49">
        <v>2.3673032451455795</v>
      </c>
      <c r="V1239" s="49">
        <v>2.3113183120431464</v>
      </c>
      <c r="W1239" s="49">
        <v>2.2546517193004756</v>
      </c>
      <c r="X1239" s="49">
        <v>2.1985809942296686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1.9676608578481583</v>
      </c>
      <c r="AC1239" s="49">
        <v>1.9164629267643822</v>
      </c>
      <c r="AD1239" s="49">
        <v>1.8667597246937968</v>
      </c>
      <c r="AE1239" s="49">
        <v>1.8183921534625667</v>
      </c>
      <c r="AF1239" s="50">
        <v>1.7712256648297171</v>
      </c>
    </row>
    <row r="1240" spans="1:32" hidden="1">
      <c r="A1240" s="49" t="s">
        <v>1574</v>
      </c>
      <c r="B1240" s="49">
        <v>4.0375840482133212</v>
      </c>
      <c r="C1240" s="49">
        <v>3.9201711609943226</v>
      </c>
      <c r="D1240" s="49">
        <v>3.8159154597288296</v>
      </c>
      <c r="E1240" s="49">
        <v>3.7219355957870572</v>
      </c>
      <c r="F1240" s="49">
        <v>3.6361896458138903</v>
      </c>
      <c r="G1240" s="49">
        <v>3.5571809211683241</v>
      </c>
      <c r="H1240" s="49">
        <v>3.483781585910608</v>
      </c>
      <c r="I1240" s="49">
        <v>3.4151218580672147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3.1456551739237666</v>
      </c>
      <c r="N1240" s="49">
        <v>3.0774964650925059</v>
      </c>
      <c r="O1240" s="49">
        <v>3.0116572231382484</v>
      </c>
      <c r="P1240" s="49">
        <v>2.9482315827694943</v>
      </c>
      <c r="Q1240" s="49">
        <v>2.8877294642553784</v>
      </c>
      <c r="R1240" s="49">
        <v>2.8284871366962117</v>
      </c>
      <c r="S1240" s="49">
        <v>2.7707544756481344</v>
      </c>
      <c r="T1240" s="49">
        <v>2.7173464928043254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2.3576731638536716</v>
      </c>
      <c r="AB1240" s="49">
        <v>2.3111296579957745</v>
      </c>
      <c r="AC1240" s="49">
        <v>2.2661070126154863</v>
      </c>
      <c r="AD1240" s="49">
        <v>2.222473046384922</v>
      </c>
      <c r="AE1240" s="49">
        <v>2.1801123863268241</v>
      </c>
      <c r="AF1240" s="50">
        <v>2.1389237170223545</v>
      </c>
    </row>
    <row r="1241" spans="1:32" hidden="1">
      <c r="A1241" s="49" t="s">
        <v>1575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3.9274203254812727</v>
      </c>
      <c r="N1241" s="49">
        <v>3.8425717150850431</v>
      </c>
      <c r="O1241" s="49">
        <v>3.7606329432702843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3.3947174536966798</v>
      </c>
      <c r="U1241" s="49">
        <v>3.3280906231360747</v>
      </c>
      <c r="V1241" s="49">
        <v>3.2615838783425808</v>
      </c>
      <c r="W1241" s="49">
        <v>3.2034409198933722</v>
      </c>
      <c r="X1241" s="49">
        <v>3.1476433485869753</v>
      </c>
      <c r="Y1241" s="49">
        <v>3.0930865124342928</v>
      </c>
      <c r="Z1241" s="49">
        <v>3.0453790509877803</v>
      </c>
      <c r="AA1241" s="49">
        <v>2.9479522306057171</v>
      </c>
      <c r="AB1241" s="49">
        <v>2.8900785312780233</v>
      </c>
      <c r="AC1241" s="49">
        <v>2.8340734888930088</v>
      </c>
      <c r="AD1241" s="49">
        <v>2.7797698021176154</v>
      </c>
      <c r="AE1241" s="49">
        <v>2.7270213651852142</v>
      </c>
      <c r="AF1241" s="50">
        <v>2.6756997958794506</v>
      </c>
    </row>
    <row r="1242" spans="1:32" hidden="1">
      <c r="A1242" s="49" t="s">
        <v>1576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4.3123940618255325</v>
      </c>
      <c r="F1242" s="49">
        <v>4.1463856102959369</v>
      </c>
      <c r="G1242" s="49">
        <v>3.9983524954383274</v>
      </c>
      <c r="H1242" s="49">
        <v>3.8644971629302192</v>
      </c>
      <c r="I1242" s="49">
        <v>3.7420842852993772</v>
      </c>
      <c r="J1242" s="49">
        <v>3.6290850241284964</v>
      </c>
      <c r="K1242" s="49">
        <v>3.5239572145514719</v>
      </c>
      <c r="L1242" s="49">
        <v>3.4255039727103354</v>
      </c>
      <c r="M1242" s="49">
        <v>3.3070623662197196</v>
      </c>
      <c r="N1242" s="49">
        <v>3.1980367238308594</v>
      </c>
      <c r="O1242" s="49">
        <v>3.0954236249386624</v>
      </c>
      <c r="P1242" s="49">
        <v>2.9986215837128314</v>
      </c>
      <c r="Q1242" s="49">
        <v>2.9057367838165602</v>
      </c>
      <c r="R1242" s="49">
        <v>2.8156197247724672</v>
      </c>
      <c r="S1242" s="49">
        <v>2.7305299677267953</v>
      </c>
      <c r="T1242" s="49">
        <v>2.6487535238973647</v>
      </c>
      <c r="U1242" s="49">
        <v>2.5705276285022496</v>
      </c>
      <c r="V1242" s="49">
        <v>2.4944811721222395</v>
      </c>
      <c r="W1242" s="49">
        <v>2.4178735167496233</v>
      </c>
      <c r="X1242" s="49">
        <v>2.3425746944139911</v>
      </c>
      <c r="Y1242" s="49">
        <v>2.2705563075535613</v>
      </c>
      <c r="Z1242" s="49">
        <v>2.2090771956907242</v>
      </c>
      <c r="AA1242" s="49">
        <v>2.1034822482790947</v>
      </c>
      <c r="AB1242" s="49">
        <v>2.0345937875810316</v>
      </c>
      <c r="AC1242" s="49">
        <v>1.9686113288794416</v>
      </c>
      <c r="AD1242" s="49">
        <v>1.9052083998199953</v>
      </c>
      <c r="AE1242" s="49">
        <v>1.8441106784475734</v>
      </c>
      <c r="AF1242" s="50">
        <v>1.7850855723467154</v>
      </c>
    </row>
    <row r="1243" spans="1:32" hidden="1">
      <c r="A1243" s="49" t="s">
        <v>1577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3.8821811692323305</v>
      </c>
      <c r="J1243" s="49">
        <v>3.6543466949141381</v>
      </c>
      <c r="K1243" s="49">
        <v>3.4266603026631604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2.9666674529781862</v>
      </c>
      <c r="Q1243" s="49">
        <v>2.9168324321229155</v>
      </c>
      <c r="R1243" s="49">
        <v>2.8677759930836748</v>
      </c>
      <c r="S1243" s="49">
        <v>2.8197336068758556</v>
      </c>
      <c r="T1243" s="49">
        <v>2.7752403112752693</v>
      </c>
      <c r="U1243" s="49">
        <v>2.7302437933562125</v>
      </c>
      <c r="V1243" s="49">
        <v>2.6850389243168094</v>
      </c>
      <c r="W1243" s="49">
        <v>2.6454705174540445</v>
      </c>
      <c r="X1243" s="49">
        <v>2.6073611871662146</v>
      </c>
      <c r="Y1243" s="49">
        <v>2.5699294717957728</v>
      </c>
      <c r="Z1243" s="49">
        <v>2.5372497443697326</v>
      </c>
      <c r="AA1243" s="49">
        <v>2.4682546911771883</v>
      </c>
      <c r="AB1243" s="49">
        <v>2.4277025905089094</v>
      </c>
      <c r="AC1243" s="49">
        <v>2.3882974077945249</v>
      </c>
      <c r="AD1243" s="49">
        <v>2.3499301372344044</v>
      </c>
      <c r="AE1243" s="49">
        <v>2.312505915376502</v>
      </c>
      <c r="AF1243" s="50">
        <v>2.2759416905400451</v>
      </c>
    </row>
    <row r="1244" spans="1:32" hidden="1">
      <c r="A1244" s="49" t="s">
        <v>1578</v>
      </c>
      <c r="B1244" s="49">
        <v>6.8183223997540239</v>
      </c>
      <c r="C1244" s="49">
        <v>6.5047438957317585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3.9735101045205052</v>
      </c>
      <c r="M1244" s="49">
        <v>3.8859310329989407</v>
      </c>
      <c r="N1244" s="49">
        <v>3.8171768634923686</v>
      </c>
      <c r="O1244" s="49">
        <v>3.7505003058975834</v>
      </c>
      <c r="P1244" s="49">
        <v>3.6860333457629806</v>
      </c>
      <c r="Q1244" s="49">
        <v>3.6243734372886833</v>
      </c>
      <c r="R1244" s="49">
        <v>3.5636896573488612</v>
      </c>
      <c r="S1244" s="49">
        <v>3.5042784335927326</v>
      </c>
      <c r="T1244" s="49">
        <v>3.4493307672705278</v>
      </c>
      <c r="U1244" s="49">
        <v>3.3937458929238762</v>
      </c>
      <c r="V1244" s="49">
        <v>3.3378949850591004</v>
      </c>
      <c r="W1244" s="49">
        <v>3.2891108000568177</v>
      </c>
      <c r="X1244" s="49">
        <v>3.2421601250043732</v>
      </c>
      <c r="Y1244" s="49">
        <v>3.1960592777338563</v>
      </c>
      <c r="Z1244" s="49">
        <v>3.1559368308215738</v>
      </c>
      <c r="AA1244" s="49">
        <v>3.0700997600923285</v>
      </c>
      <c r="AB1244" s="49">
        <v>3.0200619353844278</v>
      </c>
      <c r="AC1244" s="49">
        <v>2.9714646716389166</v>
      </c>
      <c r="AD1244" s="49">
        <v>2.9241707392637308</v>
      </c>
      <c r="AE1244" s="49">
        <v>2.878060709970121</v>
      </c>
      <c r="AF1244" s="50">
        <v>2.8330300230870606</v>
      </c>
    </row>
    <row r="1245" spans="1:32" hidden="1">
      <c r="A1245" s="49" t="s">
        <v>1579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6.9852818260731535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3.7234416423077517</v>
      </c>
      <c r="N1245" s="49">
        <v>3.6254725396305623</v>
      </c>
      <c r="O1245" s="49">
        <v>3.532716803272522</v>
      </c>
      <c r="P1245" s="49">
        <v>3.4446905921786017</v>
      </c>
      <c r="Q1245" s="49">
        <v>3.3597052990402272</v>
      </c>
      <c r="R1245" s="49">
        <v>3.2767364496926286</v>
      </c>
      <c r="S1245" s="49">
        <v>3.1979219683154856</v>
      </c>
      <c r="T1245" s="49">
        <v>3.1217123280609442</v>
      </c>
      <c r="U1245" s="49">
        <v>3.0483668362861556</v>
      </c>
      <c r="V1245" s="49">
        <v>2.9766311157518723</v>
      </c>
      <c r="W1245" s="49">
        <v>2.9038228953641751</v>
      </c>
      <c r="X1245" s="49">
        <v>2.8318632915547535</v>
      </c>
      <c r="Y1245" s="49">
        <v>2.7626482898061138</v>
      </c>
      <c r="Z1245" s="49">
        <v>2.70316533621342</v>
      </c>
      <c r="AA1245" s="49">
        <v>2.6009949176370322</v>
      </c>
      <c r="AB1245" s="49">
        <v>2.5336383594561336</v>
      </c>
      <c r="AC1245" s="49">
        <v>2.4687609824130541</v>
      </c>
      <c r="AD1245" s="49">
        <v>2.4060777622203284</v>
      </c>
      <c r="AE1245" s="49">
        <v>2.3453498280925125</v>
      </c>
      <c r="AF1245" s="50">
        <v>2.2863752014661909</v>
      </c>
    </row>
    <row r="1246" spans="1:32" hidden="1">
      <c r="A1246" s="49" t="s">
        <v>1580</v>
      </c>
      <c r="B1246" s="49">
        <v>10.94310368025022</v>
      </c>
      <c r="C1246" s="49">
        <v>10.553030460621258</v>
      </c>
      <c r="D1246" s="49">
        <v>10.225357953070283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7.2776147326806395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6.0923369563902146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1581</v>
      </c>
      <c r="B1247" s="49">
        <v>14.589431181729463</v>
      </c>
      <c r="C1247" s="49">
        <v>14.061512691136114</v>
      </c>
      <c r="D1247" s="49">
        <v>13.620065774873524</v>
      </c>
      <c r="E1247" s="49">
        <v>13.240093774164363</v>
      </c>
      <c r="F1247" s="49">
        <v>12.905936557473114</v>
      </c>
      <c r="G1247" s="49">
        <v>12.607166415542288</v>
      </c>
      <c r="H1247" s="49">
        <v>12.336507564936849</v>
      </c>
      <c r="I1247" s="49">
        <v>12.088691991141307</v>
      </c>
      <c r="J1247" s="49">
        <v>11.85978895625248</v>
      </c>
      <c r="K1247" s="49">
        <v>11.646791500437358</v>
      </c>
      <c r="L1247" s="49">
        <v>11.447350499180187</v>
      </c>
      <c r="M1247" s="49">
        <v>11.071603974858467</v>
      </c>
      <c r="N1247" s="49">
        <v>10.746211860270508</v>
      </c>
      <c r="O1247" s="49">
        <v>10.453687426538172</v>
      </c>
      <c r="P1247" s="49">
        <v>10.186705987257302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7.7618197327741445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1582</v>
      </c>
      <c r="B1248" s="49">
        <v>2.8772002428486236</v>
      </c>
      <c r="C1248" s="49">
        <v>2.7355474381544083</v>
      </c>
      <c r="D1248" s="49">
        <v>2.6163657593085685</v>
      </c>
      <c r="E1248" s="49">
        <v>2.5130922083938727</v>
      </c>
      <c r="F1248" s="49">
        <v>2.42160668217194</v>
      </c>
      <c r="G1248" s="49">
        <v>2.3391704342159469</v>
      </c>
      <c r="H1248" s="49">
        <v>2.2638800064589306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2.0114452897600623</v>
      </c>
      <c r="M1248" s="49">
        <v>1.943235124249854</v>
      </c>
      <c r="N1248" s="49">
        <v>1.8798405357598524</v>
      </c>
      <c r="O1248" s="49">
        <v>1.8197526686021637</v>
      </c>
      <c r="P1248" s="49">
        <v>1.7626683599165771</v>
      </c>
      <c r="Q1248" s="49">
        <v>1.7076357166751093</v>
      </c>
      <c r="R1248" s="49">
        <v>1.6540764705229347</v>
      </c>
      <c r="S1248" s="49">
        <v>1.6031237233259177</v>
      </c>
      <c r="T1248" s="49">
        <v>1.5539158843824277</v>
      </c>
      <c r="U1248" s="49">
        <v>1.50657089746199</v>
      </c>
      <c r="V1248" s="49">
        <v>1.4603993038911272</v>
      </c>
      <c r="W1248" s="49">
        <v>1.414028316672856</v>
      </c>
      <c r="X1248" s="49">
        <v>1.3683882341126676</v>
      </c>
      <c r="Y1248" s="49">
        <v>1.3244673124703046</v>
      </c>
      <c r="Z1248" s="49">
        <v>1.2859063038978344</v>
      </c>
      <c r="AA1248" s="49">
        <v>1.2252814718376055</v>
      </c>
      <c r="AB1248" s="49">
        <v>1.183144356984714</v>
      </c>
      <c r="AC1248" s="49">
        <v>1.14253348050059</v>
      </c>
      <c r="AD1248" s="49">
        <v>1.1032837414014653</v>
      </c>
      <c r="AE1248" s="49">
        <v>1.0652562916121711</v>
      </c>
      <c r="AF1248" s="50">
        <v>1.0283332936333354</v>
      </c>
    </row>
    <row r="1249" spans="1:32" hidden="1">
      <c r="A1249" s="49" t="s">
        <v>1583</v>
      </c>
      <c r="B1249" s="49">
        <v>3.0227748282516345</v>
      </c>
      <c r="C1249" s="49">
        <v>2.873253002462854</v>
      </c>
      <c r="D1249" s="49">
        <v>2.7475507009426443</v>
      </c>
      <c r="E1249" s="49">
        <v>2.6387091487844265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2.2352946186635414</v>
      </c>
      <c r="K1249" s="49">
        <v>2.171475449363431</v>
      </c>
      <c r="L1249" s="49">
        <v>2.1112383236744625</v>
      </c>
      <c r="M1249" s="49">
        <v>2.0395672446700903</v>
      </c>
      <c r="N1249" s="49">
        <v>1.9729908332314612</v>
      </c>
      <c r="O1249" s="49">
        <v>1.9099109891529891</v>
      </c>
      <c r="P1249" s="49">
        <v>1.8500066013643011</v>
      </c>
      <c r="Q1249" s="49">
        <v>1.7922695448893122</v>
      </c>
      <c r="R1249" s="49">
        <v>1.7360874305462772</v>
      </c>
      <c r="S1249" s="49">
        <v>1.6826602572352116</v>
      </c>
      <c r="T1249" s="49">
        <v>1.6310755871216884</v>
      </c>
      <c r="U1249" s="49">
        <v>1.5814583380182432</v>
      </c>
      <c r="V1249" s="49">
        <v>1.5330784120580412</v>
      </c>
      <c r="W1249" s="49">
        <v>1.4844735506830706</v>
      </c>
      <c r="X1249" s="49">
        <v>1.4366399474879019</v>
      </c>
      <c r="Y1249" s="49">
        <v>1.3906244724271157</v>
      </c>
      <c r="Z1249" s="49">
        <v>1.3502839687960306</v>
      </c>
      <c r="AA1249" s="49">
        <v>1.2865687716989638</v>
      </c>
      <c r="AB1249" s="49">
        <v>1.2424344557110705</v>
      </c>
      <c r="AC1249" s="49">
        <v>1.1999147849034988</v>
      </c>
      <c r="AD1249" s="49">
        <v>1.1588351494978029</v>
      </c>
      <c r="AE1249" s="49">
        <v>1.1190487119547379</v>
      </c>
      <c r="AF1249" s="50">
        <v>1.0804308609599698</v>
      </c>
    </row>
    <row r="1250" spans="1:32" hidden="1">
      <c r="A1250" s="49" t="s">
        <v>1584</v>
      </c>
      <c r="B1250" s="49">
        <v>3.3796042501599266</v>
      </c>
      <c r="C1250" s="49">
        <v>3.2105413097303748</v>
      </c>
      <c r="D1250" s="49">
        <v>3.0686702744741217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2.6514121244508644</v>
      </c>
      <c r="I1250" s="49">
        <v>2.56956784540382</v>
      </c>
      <c r="J1250" s="49">
        <v>2.4934597971704351</v>
      </c>
      <c r="K1250" s="49">
        <v>2.4221515816113337</v>
      </c>
      <c r="L1250" s="49">
        <v>2.3549164543414784</v>
      </c>
      <c r="M1250" s="49">
        <v>2.274785451977912</v>
      </c>
      <c r="N1250" s="49">
        <v>2.200438842233666</v>
      </c>
      <c r="O1250" s="49">
        <v>2.1300575056869056</v>
      </c>
      <c r="P1250" s="49">
        <v>2.0632758933983553</v>
      </c>
      <c r="Q1250" s="49">
        <v>1.9989466287143116</v>
      </c>
      <c r="R1250" s="49">
        <v>1.9363728349232696</v>
      </c>
      <c r="S1250" s="49">
        <v>1.8769202049280715</v>
      </c>
      <c r="T1250" s="49">
        <v>1.8195503878292305</v>
      </c>
      <c r="U1250" s="49">
        <v>1.7644055886636181</v>
      </c>
      <c r="V1250" s="49">
        <v>1.7106550802226224</v>
      </c>
      <c r="W1250" s="49">
        <v>1.656618369420189</v>
      </c>
      <c r="X1250" s="49">
        <v>1.6034552010060401</v>
      </c>
      <c r="Y1250" s="49">
        <v>1.5523583895399486</v>
      </c>
      <c r="Z1250" s="49">
        <v>1.5077236932005209</v>
      </c>
      <c r="AA1250" s="49">
        <v>1.4364499325130136</v>
      </c>
      <c r="AB1250" s="49">
        <v>1.3874820882453696</v>
      </c>
      <c r="AC1250" s="49">
        <v>1.3403525618944501</v>
      </c>
      <c r="AD1250" s="49">
        <v>1.2948636565870033</v>
      </c>
      <c r="AE1250" s="49">
        <v>1.250849134260863</v>
      </c>
      <c r="AF1250" s="50">
        <v>1.208167932391615</v>
      </c>
    </row>
    <row r="1251" spans="1:32" hidden="1">
      <c r="A1251" s="49" t="s">
        <v>1585</v>
      </c>
      <c r="B1251" s="49">
        <v>13.756908988405524</v>
      </c>
      <c r="C1251" s="49">
        <v>13.107487604870538</v>
      </c>
      <c r="D1251" s="49">
        <v>12.513773634431288</v>
      </c>
      <c r="E1251" s="49">
        <v>11.95564068958301</v>
      </c>
      <c r="F1251" s="49">
        <v>11.419970579891848</v>
      </c>
      <c r="G1251" s="49">
        <v>10.897513156832904</v>
      </c>
      <c r="H1251" s="49">
        <v>10.381280657363773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7.2049186095413535</v>
      </c>
      <c r="S1251" s="49">
        <v>7.0699096251311397</v>
      </c>
      <c r="T1251" s="49">
        <v>6.9422153580775809</v>
      </c>
      <c r="U1251" s="49">
        <v>6.8224431572751225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6.2127461873424465</v>
      </c>
      <c r="AA1251" s="49">
        <v>6.0527426932634985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1586</v>
      </c>
      <c r="B1252" s="49">
        <v>17.269904521507772</v>
      </c>
      <c r="C1252" s="49">
        <v>16.455983251660346</v>
      </c>
      <c r="D1252" s="49">
        <v>15.718593381439083</v>
      </c>
      <c r="E1252" s="49">
        <v>15.032348954059401</v>
      </c>
      <c r="F1252" s="49">
        <v>14.381009633507208</v>
      </c>
      <c r="G1252" s="49">
        <v>13.753436794819049</v>
      </c>
      <c r="H1252" s="49">
        <v>13.141537081198104</v>
      </c>
      <c r="I1252" s="49">
        <v>12.539125859138053</v>
      </c>
      <c r="J1252" s="49">
        <v>11.941255789860826</v>
      </c>
      <c r="K1252" s="49">
        <v>11.343797242797738</v>
      </c>
      <c r="L1252" s="49">
        <v>10.743162598320357</v>
      </c>
      <c r="M1252" s="49">
        <v>10.440013348900669</v>
      </c>
      <c r="N1252" s="49">
        <v>10.178171970290544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7.2380745623496345</v>
      </c>
    </row>
    <row r="1253" spans="1:32" hidden="1">
      <c r="A1253" s="49" t="s">
        <v>1587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3.7009987210171813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2.0294125262430893</v>
      </c>
      <c r="T1253" s="49">
        <v>1.9812210509974237</v>
      </c>
      <c r="U1253" s="49">
        <v>1.9345181292403595</v>
      </c>
      <c r="V1253" s="49">
        <v>1.8886689027529533</v>
      </c>
      <c r="W1253" s="49">
        <v>1.8423262831443608</v>
      </c>
      <c r="X1253" s="49">
        <v>1.7964477847127025</v>
      </c>
      <c r="Y1253" s="49">
        <v>1.7519946339194847</v>
      </c>
      <c r="Z1253" s="49">
        <v>1.7125078808916414</v>
      </c>
      <c r="AA1253" s="49">
        <v>1.6514134308946147</v>
      </c>
      <c r="AB1253" s="49">
        <v>1.6080024350093116</v>
      </c>
      <c r="AC1253" s="49">
        <v>1.5658775133456988</v>
      </c>
      <c r="AD1253" s="49">
        <v>1.5248926021602998</v>
      </c>
      <c r="AE1253" s="49">
        <v>1.4849252568017244</v>
      </c>
      <c r="AF1253" s="50">
        <v>1.4458719139521636</v>
      </c>
    </row>
    <row r="1254" spans="1:32" hidden="1">
      <c r="A1254" s="49" t="s">
        <v>1588</v>
      </c>
      <c r="B1254" s="49">
        <v>6.0892049469972864</v>
      </c>
      <c r="C1254" s="49">
        <v>5.6743770842115717</v>
      </c>
      <c r="D1254" s="49">
        <v>5.2856076591556285</v>
      </c>
      <c r="E1254" s="49">
        <v>4.9146254877332956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3.5257583427256085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2.4609352083760667</v>
      </c>
      <c r="N1254" s="49">
        <v>2.3988095334179409</v>
      </c>
      <c r="O1254" s="49">
        <v>2.3394779094281843</v>
      </c>
      <c r="P1254" s="49">
        <v>2.282686959732394</v>
      </c>
      <c r="Q1254" s="49">
        <v>2.2275427527831595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2.0225094666999603</v>
      </c>
      <c r="V1254" s="49">
        <v>1.9745856107111657</v>
      </c>
      <c r="W1254" s="49">
        <v>1.9261367750564711</v>
      </c>
      <c r="X1254" s="49">
        <v>1.8781738530144418</v>
      </c>
      <c r="Y1254" s="49">
        <v>1.831704192398341</v>
      </c>
      <c r="Z1254" s="49">
        <v>1.7904385213105396</v>
      </c>
      <c r="AA1254" s="49">
        <v>1.7265285227088623</v>
      </c>
      <c r="AB1254" s="49">
        <v>1.6811496149909109</v>
      </c>
      <c r="AC1254" s="49">
        <v>1.6371175713296295</v>
      </c>
      <c r="AD1254" s="49">
        <v>1.5942791669237559</v>
      </c>
      <c r="AE1254" s="49">
        <v>1.5525059534418031</v>
      </c>
      <c r="AF1254" s="50">
        <v>1.5116892892624874</v>
      </c>
    </row>
    <row r="1255" spans="1:32" hidden="1">
      <c r="A1255" s="49" t="s">
        <v>1589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3.8810254212645967</v>
      </c>
      <c r="J1255" s="49">
        <v>3.5164427959165567</v>
      </c>
      <c r="K1255" s="49">
        <v>3.154022094749652</v>
      </c>
      <c r="L1255" s="49">
        <v>2.7927266226163665</v>
      </c>
      <c r="M1255" s="49">
        <v>2.7189218556798771</v>
      </c>
      <c r="N1255" s="49">
        <v>2.6499082016247044</v>
      </c>
      <c r="O1255" s="49">
        <v>2.5840813429520457</v>
      </c>
      <c r="P1255" s="49">
        <v>2.5211485651564498</v>
      </c>
      <c r="Q1255" s="49">
        <v>2.460089288377322</v>
      </c>
      <c r="R1255" s="49">
        <v>2.4002842618233693</v>
      </c>
      <c r="S1255" s="49">
        <v>2.3430248640563289</v>
      </c>
      <c r="T1255" s="49">
        <v>2.2873746294087693</v>
      </c>
      <c r="U1255" s="49">
        <v>2.2334899415090694</v>
      </c>
      <c r="V1255" s="49">
        <v>2.1806127254093743</v>
      </c>
      <c r="W1255" s="49">
        <v>2.1271231193795952</v>
      </c>
      <c r="X1255" s="49">
        <v>2.074180722805123</v>
      </c>
      <c r="Y1255" s="49">
        <v>2.0229306637396602</v>
      </c>
      <c r="Z1255" s="49">
        <v>1.9775935970407907</v>
      </c>
      <c r="AA1255" s="49">
        <v>1.9065043796552841</v>
      </c>
      <c r="AB1255" s="49">
        <v>1.8564790205038966</v>
      </c>
      <c r="AC1255" s="49">
        <v>1.8079847277779404</v>
      </c>
      <c r="AD1255" s="49">
        <v>1.7608490776518497</v>
      </c>
      <c r="AE1255" s="49">
        <v>1.7149275388340834</v>
      </c>
      <c r="AF1255" s="50">
        <v>1.6700978759079881</v>
      </c>
    </row>
    <row r="1256" spans="1:32" hidden="1">
      <c r="A1256" s="49" t="s">
        <v>1590</v>
      </c>
      <c r="B1256" s="49">
        <v>5.7740589029844358</v>
      </c>
      <c r="C1256" s="49">
        <v>5.5679343786794835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4.2528953908018075</v>
      </c>
      <c r="O1256" s="49">
        <v>4.136548409583324</v>
      </c>
      <c r="P1256" s="49">
        <v>4.0299982217123498</v>
      </c>
      <c r="Q1256" s="49">
        <v>3.9315102749222346</v>
      </c>
      <c r="R1256" s="49">
        <v>3.8404764887381222</v>
      </c>
      <c r="S1256" s="49">
        <v>3.7541634999433637</v>
      </c>
      <c r="T1256" s="49">
        <v>3.6727518490140265</v>
      </c>
      <c r="U1256" s="49">
        <v>3.5965529811108263</v>
      </c>
      <c r="V1256" s="49">
        <v>3.5221408085079515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3.2164383891779886</v>
      </c>
      <c r="AA1256" s="49">
        <v>3.1196042047963486</v>
      </c>
      <c r="AB1256" s="49">
        <v>3.0518265592568459</v>
      </c>
      <c r="AC1256" s="49">
        <v>2.9875230501851977</v>
      </c>
      <c r="AD1256" s="49">
        <v>2.9262614940050442</v>
      </c>
      <c r="AE1256" s="49">
        <v>2.8676873559383518</v>
      </c>
      <c r="AF1256" s="50">
        <v>2.8115062416864767</v>
      </c>
    </row>
    <row r="1257" spans="1:32" hidden="1">
      <c r="A1257" s="49" t="s">
        <v>1591</v>
      </c>
      <c r="B1257" s="49">
        <v>7.8449473998236385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6.4997914065805835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5.7784457507169025</v>
      </c>
      <c r="O1257" s="49">
        <v>5.6212355815430657</v>
      </c>
      <c r="P1257" s="49">
        <v>5.4777977004479945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4.4845717234245335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3.8617266147177403</v>
      </c>
    </row>
    <row r="1258" spans="1:32" hidden="1">
      <c r="A1258" s="49" t="s">
        <v>1592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2.3498080151299647</v>
      </c>
      <c r="H1258" s="49">
        <v>2.2742690576732407</v>
      </c>
      <c r="I1258" s="49">
        <v>2.2045110377391723</v>
      </c>
      <c r="J1258" s="49">
        <v>2.139515250335859</v>
      </c>
      <c r="K1258" s="49">
        <v>2.0785073409071839</v>
      </c>
      <c r="L1258" s="49">
        <v>2.0208863143031808</v>
      </c>
      <c r="M1258" s="49">
        <v>1.9523893650258375</v>
      </c>
      <c r="N1258" s="49">
        <v>1.8887137406725909</v>
      </c>
      <c r="O1258" s="49">
        <v>1.8283491209814433</v>
      </c>
      <c r="P1258" s="49">
        <v>1.7709916345788903</v>
      </c>
      <c r="Q1258" s="49">
        <v>1.7156886381446292</v>
      </c>
      <c r="R1258" s="49">
        <v>1.6618614324472594</v>
      </c>
      <c r="S1258" s="49">
        <v>1.6106429386020618</v>
      </c>
      <c r="T1258" s="49">
        <v>1.5611710995348398</v>
      </c>
      <c r="U1258" s="49">
        <v>1.5135635467032844</v>
      </c>
      <c r="V1258" s="49">
        <v>1.4671306094969707</v>
      </c>
      <c r="W1258" s="49">
        <v>1.4204880686424521</v>
      </c>
      <c r="X1258" s="49">
        <v>1.3745825349982046</v>
      </c>
      <c r="Y1258" s="49">
        <v>1.3304025773327623</v>
      </c>
      <c r="Z1258" s="49">
        <v>1.2915908259286177</v>
      </c>
      <c r="AA1258" s="49">
        <v>1.2307113171249129</v>
      </c>
      <c r="AB1258" s="49">
        <v>1.1883328650296308</v>
      </c>
      <c r="AC1258" s="49">
        <v>1.1474879933818696</v>
      </c>
      <c r="AD1258" s="49">
        <v>1.108011902707752</v>
      </c>
      <c r="AE1258" s="49">
        <v>1.0697659925990668</v>
      </c>
      <c r="AF1258" s="50">
        <v>1.0326326300845059</v>
      </c>
    </row>
    <row r="1259" spans="1:32" hidden="1">
      <c r="A1259" s="49" t="s">
        <v>1593</v>
      </c>
      <c r="B1259" s="49">
        <v>3.0339581486131957</v>
      </c>
      <c r="C1259" s="49">
        <v>2.884116100790695</v>
      </c>
      <c r="D1259" s="49">
        <v>2.7581381504168503</v>
      </c>
      <c r="E1259" s="49">
        <v>2.6490493136672635</v>
      </c>
      <c r="F1259" s="49">
        <v>2.5524705895042339</v>
      </c>
      <c r="G1259" s="49">
        <v>2.465490991024831</v>
      </c>
      <c r="H1259" s="49">
        <v>2.3860872754721068</v>
      </c>
      <c r="I1259" s="49">
        <v>2.312802079242875</v>
      </c>
      <c r="J1259" s="49">
        <v>2.2445544238553259</v>
      </c>
      <c r="K1259" s="49">
        <v>2.1805226202196564</v>
      </c>
      <c r="L1259" s="49">
        <v>2.1200689458332556</v>
      </c>
      <c r="M1259" s="49">
        <v>2.0481481406949538</v>
      </c>
      <c r="N1259" s="49">
        <v>1.9813152150323807</v>
      </c>
      <c r="O1259" s="49">
        <v>1.9179759960622231</v>
      </c>
      <c r="P1259" s="49">
        <v>1.8578106713389906</v>
      </c>
      <c r="Q1259" s="49">
        <v>1.7998133025888605</v>
      </c>
      <c r="R1259" s="49">
        <v>1.7433727508548214</v>
      </c>
      <c r="S1259" s="49">
        <v>1.6896877262347936</v>
      </c>
      <c r="T1259" s="49">
        <v>1.6378474569368291</v>
      </c>
      <c r="U1259" s="49">
        <v>1.5879770584912558</v>
      </c>
      <c r="V1259" s="49">
        <v>1.5393475152595133</v>
      </c>
      <c r="W1259" s="49">
        <v>1.4904860620328182</v>
      </c>
      <c r="X1259" s="49">
        <v>1.4424015499557157</v>
      </c>
      <c r="Y1259" s="49">
        <v>1.3961403731634503</v>
      </c>
      <c r="Z1259" s="49">
        <v>1.3555584254975677</v>
      </c>
      <c r="AA1259" s="49">
        <v>1.2916153574082891</v>
      </c>
      <c r="AB1259" s="49">
        <v>1.2472520748840561</v>
      </c>
      <c r="AC1259" s="49">
        <v>1.2045098489936479</v>
      </c>
      <c r="AD1259" s="49">
        <v>1.163214545198527</v>
      </c>
      <c r="AE1259" s="49">
        <v>1.1232197186928374</v>
      </c>
      <c r="AF1259" s="50">
        <v>1.0844010847865573</v>
      </c>
    </row>
    <row r="1260" spans="1:32" hidden="1">
      <c r="A1260" s="49" t="s">
        <v>1594</v>
      </c>
      <c r="B1260" s="49">
        <v>3.3676568416325763</v>
      </c>
      <c r="C1260" s="49">
        <v>3.1997844908643822</v>
      </c>
      <c r="D1260" s="49">
        <v>3.0588266294219055</v>
      </c>
      <c r="E1260" s="49">
        <v>2.9369177534664335</v>
      </c>
      <c r="F1260" s="49">
        <v>2.8291199627731887</v>
      </c>
      <c r="G1260" s="49">
        <v>2.7321508423451979</v>
      </c>
      <c r="H1260" s="49">
        <v>2.6437290545183125</v>
      </c>
      <c r="I1260" s="49">
        <v>2.5622113611211237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2.2684161188427048</v>
      </c>
      <c r="N1260" s="49">
        <v>2.1943014711933504</v>
      </c>
      <c r="O1260" s="49">
        <v>2.1241233926981216</v>
      </c>
      <c r="P1260" s="49">
        <v>2.0575193996363641</v>
      </c>
      <c r="Q1260" s="49">
        <v>1.9933515471847647</v>
      </c>
      <c r="R1260" s="49">
        <v>1.9309286566896</v>
      </c>
      <c r="S1260" s="49">
        <v>1.8716052963022927</v>
      </c>
      <c r="T1260" s="49">
        <v>1.8143515998430182</v>
      </c>
      <c r="U1260" s="49">
        <v>1.7593086261911859</v>
      </c>
      <c r="V1260" s="49">
        <v>1.7056523894022089</v>
      </c>
      <c r="W1260" s="49">
        <v>1.6517303967234089</v>
      </c>
      <c r="X1260" s="49">
        <v>1.5986718097418564</v>
      </c>
      <c r="Y1260" s="49">
        <v>1.5476586934138012</v>
      </c>
      <c r="Z1260" s="49">
        <v>1.5030460552306706</v>
      </c>
      <c r="AA1260" s="49">
        <v>1.4320347171804322</v>
      </c>
      <c r="AB1260" s="49">
        <v>1.3831244450415645</v>
      </c>
      <c r="AC1260" s="49">
        <v>1.3360311973832213</v>
      </c>
      <c r="AD1260" s="49">
        <v>1.2905582264503825</v>
      </c>
      <c r="AE1260" s="49">
        <v>1.2465400920504266</v>
      </c>
      <c r="AF1260" s="50">
        <v>1.2038364090171598</v>
      </c>
    </row>
    <row r="1261" spans="1:32" hidden="1">
      <c r="A1261" s="49" t="s">
        <v>1595</v>
      </c>
      <c r="B1261" s="49">
        <v>7.3713215346738021</v>
      </c>
      <c r="C1261" s="49">
        <v>7.0062811162161704</v>
      </c>
      <c r="D1261" s="49">
        <v>6.670727346766979</v>
      </c>
      <c r="E1261" s="49">
        <v>6.3550698456913945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4.9162792422244825</v>
      </c>
      <c r="K1261" s="49">
        <v>4.6394018336549268</v>
      </c>
      <c r="L1261" s="49">
        <v>4.3627366261169893</v>
      </c>
      <c r="M1261" s="49">
        <v>4.2414366387815745</v>
      </c>
      <c r="N1261" s="49">
        <v>4.1360242156247038</v>
      </c>
      <c r="O1261" s="49">
        <v>4.0408445568758973</v>
      </c>
      <c r="P1261" s="49">
        <v>3.9535600027701863</v>
      </c>
      <c r="Q1261" s="49">
        <v>3.8727362098996982</v>
      </c>
      <c r="R1261" s="49">
        <v>3.7979094292592501</v>
      </c>
      <c r="S1261" s="49">
        <v>3.7267337183425457</v>
      </c>
      <c r="T1261" s="49">
        <v>3.6594110095911505</v>
      </c>
      <c r="U1261" s="49">
        <v>3.5962611475487587</v>
      </c>
      <c r="V1261" s="49">
        <v>3.5342788355363743</v>
      </c>
      <c r="W1261" s="49">
        <v>3.4636114041526005</v>
      </c>
      <c r="X1261" s="49">
        <v>3.3958284582687543</v>
      </c>
      <c r="Y1261" s="49">
        <v>3.3321163245297249</v>
      </c>
      <c r="Z1261" s="49">
        <v>3.2748148414420877</v>
      </c>
      <c r="AA1261" s="49">
        <v>3.1904781712559451</v>
      </c>
      <c r="AB1261" s="49">
        <v>3.1319432146341097</v>
      </c>
      <c r="AC1261" s="49">
        <v>3.0761984493373919</v>
      </c>
      <c r="AD1261" s="49">
        <v>3.0228784245476805</v>
      </c>
      <c r="AE1261" s="49">
        <v>2.9716840915116824</v>
      </c>
      <c r="AF1261" s="50">
        <v>2.9223677743776935</v>
      </c>
    </row>
    <row r="1262" spans="1:32" hidden="1">
      <c r="A1262" s="49" t="s">
        <v>1596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7.3759931533124785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5.4617340279256545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5.0161937603430005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3.8852953821970195</v>
      </c>
    </row>
    <row r="1263" spans="1:32" hidden="1">
      <c r="A1263" s="49" t="s">
        <v>1597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4.0557209860163965</v>
      </c>
      <c r="H1263" s="49">
        <v>3.7235831405879773</v>
      </c>
      <c r="I1263" s="49">
        <v>3.395866508867202</v>
      </c>
      <c r="J1263" s="49">
        <v>3.0712152406154853</v>
      </c>
      <c r="K1263" s="49">
        <v>2.7485692062324047</v>
      </c>
      <c r="L1263" s="49">
        <v>2.4270774797724446</v>
      </c>
      <c r="M1263" s="49">
        <v>2.3635272801035989</v>
      </c>
      <c r="N1263" s="49">
        <v>2.3039675166102698</v>
      </c>
      <c r="O1263" s="49">
        <v>2.2470648109214952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1.9896614559559853</v>
      </c>
      <c r="U1263" s="49">
        <v>1.9427557098097441</v>
      </c>
      <c r="V1263" s="49">
        <v>1.8967000139318806</v>
      </c>
      <c r="W1263" s="49">
        <v>1.8501525540838255</v>
      </c>
      <c r="X1263" s="49">
        <v>1.8040688373938314</v>
      </c>
      <c r="Y1263" s="49">
        <v>1.7594055718782524</v>
      </c>
      <c r="Z1263" s="49">
        <v>1.7196883458741752</v>
      </c>
      <c r="AA1263" s="49">
        <v>1.6584636338590975</v>
      </c>
      <c r="AB1263" s="49">
        <v>1.6148429414436665</v>
      </c>
      <c r="AC1263" s="49">
        <v>1.5725064050422461</v>
      </c>
      <c r="AD1263" s="49">
        <v>1.5313094479570735</v>
      </c>
      <c r="AE1263" s="49">
        <v>1.4911308745676854</v>
      </c>
      <c r="AF1263" s="50">
        <v>1.4518681794729424</v>
      </c>
    </row>
    <row r="1264" spans="1:32" hidden="1">
      <c r="A1264" s="49" t="s">
        <v>1598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3.8837597978601623</v>
      </c>
      <c r="I1264" s="49">
        <v>3.5432430927606067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2.4704437446393746</v>
      </c>
      <c r="N1264" s="49">
        <v>2.4080374801933733</v>
      </c>
      <c r="O1264" s="49">
        <v>2.3484506260791096</v>
      </c>
      <c r="P1264" s="49">
        <v>2.2914256685513665</v>
      </c>
      <c r="Q1264" s="49">
        <v>2.2360609466246659</v>
      </c>
      <c r="R1264" s="49">
        <v>2.1818092735439256</v>
      </c>
      <c r="S1264" s="49">
        <v>2.1298140390792861</v>
      </c>
      <c r="T1264" s="49">
        <v>2.0792473774581417</v>
      </c>
      <c r="U1264" s="49">
        <v>2.0302483816153001</v>
      </c>
      <c r="V1264" s="49">
        <v>1.9821464825381439</v>
      </c>
      <c r="W1264" s="49">
        <v>1.9335094649503191</v>
      </c>
      <c r="X1264" s="49">
        <v>1.8853611862861555</v>
      </c>
      <c r="Y1264" s="49">
        <v>1.8387148150436206</v>
      </c>
      <c r="Z1264" s="49">
        <v>1.7973038160626478</v>
      </c>
      <c r="AA1264" s="49">
        <v>1.7331144068212598</v>
      </c>
      <c r="AB1264" s="49">
        <v>1.6875651409667511</v>
      </c>
      <c r="AC1264" s="49">
        <v>1.6433731854979308</v>
      </c>
      <c r="AD1264" s="49">
        <v>1.6003853392052168</v>
      </c>
      <c r="AE1264" s="49">
        <v>1.55847317819147</v>
      </c>
      <c r="AF1264" s="50">
        <v>1.5175280849893511</v>
      </c>
    </row>
    <row r="1265" spans="1:32" hidden="1">
      <c r="A1265" s="49" t="s">
        <v>1599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3.1489945896618514</v>
      </c>
      <c r="L1265" s="49">
        <v>2.7899376973105898</v>
      </c>
      <c r="M1265" s="49">
        <v>2.7160983929055909</v>
      </c>
      <c r="N1265" s="49">
        <v>2.6470721599957807</v>
      </c>
      <c r="O1265" s="49">
        <v>2.5812470167408126</v>
      </c>
      <c r="P1265" s="49">
        <v>2.518329629172424</v>
      </c>
      <c r="Q1265" s="49">
        <v>2.4572941977680864</v>
      </c>
      <c r="R1265" s="49">
        <v>2.3975182437178124</v>
      </c>
      <c r="S1265" s="49">
        <v>2.3403017599829434</v>
      </c>
      <c r="T1265" s="49">
        <v>2.2847030867882125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2.0717747958189117</v>
      </c>
      <c r="Y1265" s="49">
        <v>2.0206040386308883</v>
      </c>
      <c r="Z1265" s="49">
        <v>1.9753850685298</v>
      </c>
      <c r="AA1265" s="49">
        <v>1.904237154096758</v>
      </c>
      <c r="AB1265" s="49">
        <v>1.8542949644649571</v>
      </c>
      <c r="AC1265" s="49">
        <v>1.8058929571068312</v>
      </c>
      <c r="AD1265" s="49">
        <v>1.7588576040511712</v>
      </c>
      <c r="AE1265" s="49">
        <v>1.7130434498390916</v>
      </c>
      <c r="AF1265" s="50">
        <v>1.6683274786752427</v>
      </c>
    </row>
    <row r="1266" spans="1:32" hidden="1">
      <c r="A1266" s="49" t="s">
        <v>1600</v>
      </c>
      <c r="B1266" s="49">
        <v>3.1394100673002807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2.7083672070734837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2.4475024098923455</v>
      </c>
      <c r="N1266" s="49">
        <v>2.3950051400858396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2.0776559035710274</v>
      </c>
      <c r="V1266" s="49">
        <v>2.0367181890459873</v>
      </c>
      <c r="W1266" s="49">
        <v>2.0010217948413653</v>
      </c>
      <c r="X1266" s="49">
        <v>1.9668258741978872</v>
      </c>
      <c r="Y1266" s="49">
        <v>1.9334300152129886</v>
      </c>
      <c r="Z1266" s="49">
        <v>1.9043979495607963</v>
      </c>
      <c r="AA1266" s="49">
        <v>1.8437877815072781</v>
      </c>
      <c r="AB1266" s="49">
        <v>1.8083164358743364</v>
      </c>
      <c r="AC1266" s="49">
        <v>1.7740450296425996</v>
      </c>
      <c r="AD1266" s="49">
        <v>1.7408682329702736</v>
      </c>
      <c r="AE1266" s="49">
        <v>1.7086941226853642</v>
      </c>
      <c r="AF1266" s="50">
        <v>1.6774419874663451</v>
      </c>
    </row>
    <row r="1267" spans="1:32" hidden="1">
      <c r="A1267" s="49" t="s">
        <v>1601</v>
      </c>
      <c r="B1267" s="49">
        <v>3.6020904261801623</v>
      </c>
      <c r="C1267" s="49">
        <v>3.496501791310981</v>
      </c>
      <c r="D1267" s="49">
        <v>3.4030370562541554</v>
      </c>
      <c r="E1267" s="49">
        <v>3.3190386166106705</v>
      </c>
      <c r="F1267" s="49">
        <v>3.2426231335467381</v>
      </c>
      <c r="G1267" s="49">
        <v>3.1724101790167945</v>
      </c>
      <c r="H1267" s="49">
        <v>3.1073595450213225</v>
      </c>
      <c r="I1267" s="49">
        <v>3.0466690454289886</v>
      </c>
      <c r="J1267" s="49">
        <v>2.9897077836273671</v>
      </c>
      <c r="K1267" s="49">
        <v>2.9359711309006489</v>
      </c>
      <c r="L1267" s="49">
        <v>2.8850494906847937</v>
      </c>
      <c r="M1267" s="49">
        <v>2.8088424003807599</v>
      </c>
      <c r="N1267" s="49">
        <v>2.7488186848115999</v>
      </c>
      <c r="O1267" s="49">
        <v>2.6909056559961932</v>
      </c>
      <c r="P1267" s="49">
        <v>2.6351905813705243</v>
      </c>
      <c r="Q1267" s="49">
        <v>2.5821442581802461</v>
      </c>
      <c r="R1267" s="49">
        <v>2.5302323985606874</v>
      </c>
      <c r="S1267" s="49">
        <v>2.4796858862092157</v>
      </c>
      <c r="T1267" s="49">
        <v>2.4331018315362831</v>
      </c>
      <c r="U1267" s="49">
        <v>2.3862806527422684</v>
      </c>
      <c r="V1267" s="49">
        <v>2.33952461239442</v>
      </c>
      <c r="W1267" s="49">
        <v>2.2988312947496889</v>
      </c>
      <c r="X1267" s="49">
        <v>2.2598675474881302</v>
      </c>
      <c r="Y1267" s="49">
        <v>2.2218239126586781</v>
      </c>
      <c r="Z1267" s="49">
        <v>2.1888197043989401</v>
      </c>
      <c r="AA1267" s="49">
        <v>2.1193101966927697</v>
      </c>
      <c r="AB1267" s="49">
        <v>2.078853480350344</v>
      </c>
      <c r="AC1267" s="49">
        <v>2.039779274294339</v>
      </c>
      <c r="AD1267" s="49">
        <v>2.0019659211234306</v>
      </c>
      <c r="AE1267" s="49">
        <v>1.9653072526757969</v>
      </c>
      <c r="AF1267" s="50">
        <v>1.9297100540096528</v>
      </c>
    </row>
    <row r="1268" spans="1:32" hidden="1">
      <c r="A1268" s="49" t="s">
        <v>1602</v>
      </c>
      <c r="B1268" s="49">
        <v>5.1537250322354815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4.3589923539881825</v>
      </c>
      <c r="J1268" s="49">
        <v>4.2779925980612612</v>
      </c>
      <c r="K1268" s="49">
        <v>4.2016755252123685</v>
      </c>
      <c r="L1268" s="49">
        <v>4.1294451822017972</v>
      </c>
      <c r="M1268" s="49">
        <v>4.0206012387865702</v>
      </c>
      <c r="N1268" s="49">
        <v>3.9352815285433724</v>
      </c>
      <c r="O1268" s="49">
        <v>3.8530120952526214</v>
      </c>
      <c r="P1268" s="49">
        <v>3.7739201142322742</v>
      </c>
      <c r="Q1268" s="49">
        <v>3.6986907139678671</v>
      </c>
      <c r="R1268" s="49">
        <v>3.6250919653436942</v>
      </c>
      <c r="S1268" s="49">
        <v>3.5534599809805796</v>
      </c>
      <c r="T1268" s="49">
        <v>3.4875731953789493</v>
      </c>
      <c r="U1268" s="49">
        <v>3.4213222743711493</v>
      </c>
      <c r="V1268" s="49">
        <v>3.3551471948908329</v>
      </c>
      <c r="W1268" s="49">
        <v>3.2978322581725248</v>
      </c>
      <c r="X1268" s="49">
        <v>3.2429779535497967</v>
      </c>
      <c r="Y1268" s="49">
        <v>3.1894056207123311</v>
      </c>
      <c r="Z1268" s="49">
        <v>3.1431008180820834</v>
      </c>
      <c r="AA1268" s="49">
        <v>3.0436950314071463</v>
      </c>
      <c r="AB1268" s="49">
        <v>2.9864577739613924</v>
      </c>
      <c r="AC1268" s="49">
        <v>2.9311731968839219</v>
      </c>
      <c r="AD1268" s="49">
        <v>2.8776628104730917</v>
      </c>
      <c r="AE1268" s="49">
        <v>2.8257707059359665</v>
      </c>
      <c r="AF1268" s="50">
        <v>2.7753598511913475</v>
      </c>
    </row>
    <row r="1269" spans="1:32" hidden="1">
      <c r="A1269" s="49" t="s">
        <v>1603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4.4738091922861045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3.7967040144443134</v>
      </c>
      <c r="S1269" s="49">
        <v>3.7129950009257193</v>
      </c>
      <c r="T1269" s="49">
        <v>3.6342555125830849</v>
      </c>
      <c r="U1269" s="49">
        <v>3.5608046095870263</v>
      </c>
      <c r="V1269" s="49">
        <v>3.4891328930132004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3.1939459078106336</v>
      </c>
      <c r="AA1269" s="49">
        <v>3.099080313156295</v>
      </c>
      <c r="AB1269" s="49">
        <v>3.0338707709185995</v>
      </c>
      <c r="AC1269" s="49">
        <v>2.9721359629942929</v>
      </c>
      <c r="AD1269" s="49">
        <v>2.9134319368121977</v>
      </c>
      <c r="AE1269" s="49">
        <v>2.8573944547619914</v>
      </c>
      <c r="AF1269" s="50">
        <v>2.8037210156744927</v>
      </c>
    </row>
    <row r="1270" spans="1:32" hidden="1">
      <c r="A1270" s="49" t="s">
        <v>1604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5.4337718400920085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4.2593835545129926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3.7158815344855687</v>
      </c>
      <c r="AB1270" s="49">
        <v>3.6396212764764666</v>
      </c>
      <c r="AC1270" s="49">
        <v>3.5676087486366126</v>
      </c>
      <c r="AD1270" s="49">
        <v>3.4993015347958849</v>
      </c>
      <c r="AE1270" s="49">
        <v>3.4342547230136331</v>
      </c>
      <c r="AF1270" s="50">
        <v>3.3720989135246224</v>
      </c>
    </row>
    <row r="1271" spans="1:32" hidden="1">
      <c r="A1271" s="49" t="s">
        <v>1605</v>
      </c>
      <c r="B1271" s="49">
        <v>2.9003770991522329</v>
      </c>
      <c r="C1271" s="49">
        <v>2.7580769873150937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2.2138028369486453</v>
      </c>
      <c r="J1271" s="49">
        <v>2.1485789961073221</v>
      </c>
      <c r="K1271" s="49">
        <v>2.0873433783190305</v>
      </c>
      <c r="L1271" s="49">
        <v>2.0294940766302889</v>
      </c>
      <c r="M1271" s="49">
        <v>1.9607433794434557</v>
      </c>
      <c r="N1271" s="49">
        <v>1.8968125851993274</v>
      </c>
      <c r="O1271" s="49">
        <v>1.8361932340717708</v>
      </c>
      <c r="P1271" s="49">
        <v>1.7785821972005629</v>
      </c>
      <c r="Q1271" s="49">
        <v>1.723027791195437</v>
      </c>
      <c r="R1271" s="49">
        <v>1.6689518412743345</v>
      </c>
      <c r="S1271" s="49">
        <v>1.6174870776015373</v>
      </c>
      <c r="T1271" s="49">
        <v>1.5677720833610653</v>
      </c>
      <c r="U1271" s="49">
        <v>1.519924709890994</v>
      </c>
      <c r="V1271" s="49">
        <v>1.4732556148824589</v>
      </c>
      <c r="W1271" s="49">
        <v>1.4263896109969738</v>
      </c>
      <c r="X1271" s="49">
        <v>1.3802616239263248</v>
      </c>
      <c r="Y1271" s="49">
        <v>1.3358600228770263</v>
      </c>
      <c r="Z1271" s="49">
        <v>1.2968266653113742</v>
      </c>
      <c r="AA1271" s="49">
        <v>1.2357308001443055</v>
      </c>
      <c r="AB1271" s="49">
        <v>1.193133596223644</v>
      </c>
      <c r="AC1271" s="49">
        <v>1.1520705182887812</v>
      </c>
      <c r="AD1271" s="49">
        <v>1.1123767036629291</v>
      </c>
      <c r="AE1271" s="49">
        <v>1.0739134957766538</v>
      </c>
      <c r="AF1271" s="50">
        <v>1.0365632112409098</v>
      </c>
    </row>
    <row r="1272" spans="1:32" hidden="1">
      <c r="A1272" s="49" t="s">
        <v>1606</v>
      </c>
      <c r="B1272" s="49">
        <v>3.0408199937538356</v>
      </c>
      <c r="C1272" s="49">
        <v>2.8910289758041818</v>
      </c>
      <c r="D1272" s="49">
        <v>2.765029672585694</v>
      </c>
      <c r="E1272" s="49">
        <v>2.6558704811971894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2.1864632607395507</v>
      </c>
      <c r="L1272" s="49">
        <v>2.1258319067061215</v>
      </c>
      <c r="M1272" s="49">
        <v>2.053753957705708</v>
      </c>
      <c r="N1272" s="49">
        <v>1.986759840090162</v>
      </c>
      <c r="O1272" s="49">
        <v>1.9232568326982602</v>
      </c>
      <c r="P1272" s="49">
        <v>1.8629248677835233</v>
      </c>
      <c r="Q1272" s="49">
        <v>1.8047591619685814</v>
      </c>
      <c r="R1272" s="49">
        <v>1.7481493166317552</v>
      </c>
      <c r="S1272" s="49">
        <v>1.6942912511386066</v>
      </c>
      <c r="T1272" s="49">
        <v>1.6422755266570803</v>
      </c>
      <c r="U1272" s="49">
        <v>1.592226585275561</v>
      </c>
      <c r="V1272" s="49">
        <v>1.5434166973140306</v>
      </c>
      <c r="W1272" s="49">
        <v>1.4943921926682298</v>
      </c>
      <c r="X1272" s="49">
        <v>1.4461441584348129</v>
      </c>
      <c r="Y1272" s="49">
        <v>1.3997164220460574</v>
      </c>
      <c r="Z1272" s="49">
        <v>1.3589554105514592</v>
      </c>
      <c r="AA1272" s="49">
        <v>1.2948914952541073</v>
      </c>
      <c r="AB1272" s="49">
        <v>1.2503610420524276</v>
      </c>
      <c r="AC1272" s="49">
        <v>1.2074488174907247</v>
      </c>
      <c r="AD1272" s="49">
        <v>1.1659810245672411</v>
      </c>
      <c r="AE1272" s="49">
        <v>1.1258114987261769</v>
      </c>
      <c r="AF1272" s="50">
        <v>1.0868161897952482</v>
      </c>
    </row>
    <row r="1273" spans="1:32" hidden="1">
      <c r="A1273" s="49" t="s">
        <v>1607</v>
      </c>
      <c r="B1273" s="49">
        <v>3.4723550280298383</v>
      </c>
      <c r="C1273" s="49">
        <v>3.2993602632801835</v>
      </c>
      <c r="D1273" s="49">
        <v>3.1540733868026507</v>
      </c>
      <c r="E1273" s="49">
        <v>3.0283989091848138</v>
      </c>
      <c r="F1273" s="49">
        <v>2.9172546214453172</v>
      </c>
      <c r="G1273" s="49">
        <v>2.8172622190804955</v>
      </c>
      <c r="H1273" s="49">
        <v>2.7260737369935835</v>
      </c>
      <c r="I1273" s="49">
        <v>2.641997950801052</v>
      </c>
      <c r="J1273" s="49">
        <v>2.5637804342544559</v>
      </c>
      <c r="K1273" s="49">
        <v>2.4904676537530674</v>
      </c>
      <c r="L1273" s="49">
        <v>2.4213195495983912</v>
      </c>
      <c r="M1273" s="49">
        <v>2.3389809822193213</v>
      </c>
      <c r="N1273" s="49">
        <v>2.262558951112994</v>
      </c>
      <c r="O1273" s="49">
        <v>2.1901949019340452</v>
      </c>
      <c r="P1273" s="49">
        <v>2.1215160182018975</v>
      </c>
      <c r="Q1273" s="49">
        <v>2.0553496831374014</v>
      </c>
      <c r="R1273" s="49">
        <v>1.9909835939122154</v>
      </c>
      <c r="S1273" s="49">
        <v>1.9298151818090239</v>
      </c>
      <c r="T1273" s="49">
        <v>1.8707828557168944</v>
      </c>
      <c r="U1273" s="49">
        <v>1.8140325568676183</v>
      </c>
      <c r="V1273" s="49">
        <v>1.7587146463148775</v>
      </c>
      <c r="W1273" s="49">
        <v>1.7031366398979499</v>
      </c>
      <c r="X1273" s="49">
        <v>1.6484437321834293</v>
      </c>
      <c r="Y1273" s="49">
        <v>1.5958546323410672</v>
      </c>
      <c r="Z1273" s="49">
        <v>1.5498583508853472</v>
      </c>
      <c r="AA1273" s="49">
        <v>1.4766428989433433</v>
      </c>
      <c r="AB1273" s="49">
        <v>1.4262068255292513</v>
      </c>
      <c r="AC1273" s="49">
        <v>1.3776372039296656</v>
      </c>
      <c r="AD1273" s="49">
        <v>1.3307305542081758</v>
      </c>
      <c r="AE1273" s="49">
        <v>1.2853157767844978</v>
      </c>
      <c r="AF1273" s="50">
        <v>1.2412476858969819</v>
      </c>
    </row>
    <row r="1274" spans="1:32" hidden="1">
      <c r="A1274" s="49" t="s">
        <v>1608</v>
      </c>
      <c r="B1274" s="49">
        <v>4.1694252459675099</v>
      </c>
      <c r="C1274" s="49">
        <v>3.9746222220096969</v>
      </c>
      <c r="D1274" s="49">
        <v>3.7889366520532524</v>
      </c>
      <c r="E1274" s="49">
        <v>3.6100470134467502</v>
      </c>
      <c r="F1274" s="49">
        <v>3.4362875447604226</v>
      </c>
      <c r="G1274" s="49">
        <v>3.2664181306921627</v>
      </c>
      <c r="H1274" s="49">
        <v>3.0994861449030027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2.3939847890348114</v>
      </c>
      <c r="N1274" s="49">
        <v>2.3517870215309769</v>
      </c>
      <c r="O1274" s="49">
        <v>2.3108959397481055</v>
      </c>
      <c r="P1274" s="49">
        <v>2.2713952055317277</v>
      </c>
      <c r="Q1274" s="49">
        <v>2.2336616724698564</v>
      </c>
      <c r="R1274" s="49">
        <v>2.1965428972996923</v>
      </c>
      <c r="S1274" s="49">
        <v>2.1602258692412537</v>
      </c>
      <c r="T1274" s="49">
        <v>2.1267214378358705</v>
      </c>
      <c r="U1274" s="49">
        <v>2.0928166281964629</v>
      </c>
      <c r="V1274" s="49">
        <v>2.0587451612211058</v>
      </c>
      <c r="W1274" s="49">
        <v>2.0290965049092504</v>
      </c>
      <c r="X1274" s="49">
        <v>2.0006121912615886</v>
      </c>
      <c r="Y1274" s="49">
        <v>1.9726727435294094</v>
      </c>
      <c r="Z1274" s="49">
        <v>1.948514372517373</v>
      </c>
      <c r="AA1274" s="49">
        <v>1.8955173394868003</v>
      </c>
      <c r="AB1274" s="49">
        <v>1.8651146357758581</v>
      </c>
      <c r="AC1274" s="49">
        <v>1.8356295530550311</v>
      </c>
      <c r="AD1274" s="49">
        <v>1.8069762357706285</v>
      </c>
      <c r="AE1274" s="49">
        <v>1.7790799946659488</v>
      </c>
      <c r="AF1274" s="50">
        <v>1.7518754665582508</v>
      </c>
    </row>
    <row r="1275" spans="1:32" hidden="1">
      <c r="A1275" s="49" t="s">
        <v>1609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3.6934315606239725</v>
      </c>
      <c r="H1275" s="49">
        <v>3.5104271658916177</v>
      </c>
      <c r="I1275" s="49">
        <v>3.3295134883015742</v>
      </c>
      <c r="J1275" s="49">
        <v>3.1499432825180866</v>
      </c>
      <c r="K1275" s="49">
        <v>2.9710898841303313</v>
      </c>
      <c r="L1275" s="49">
        <v>2.7924155950220619</v>
      </c>
      <c r="M1275" s="49">
        <v>2.7306991687417952</v>
      </c>
      <c r="N1275" s="49">
        <v>2.6827055195671843</v>
      </c>
      <c r="O1275" s="49">
        <v>2.6362235500921072</v>
      </c>
      <c r="P1275" s="49">
        <v>2.5913503677582277</v>
      </c>
      <c r="Q1275" s="49">
        <v>2.5485228873050629</v>
      </c>
      <c r="R1275" s="49">
        <v>2.5064056512246164</v>
      </c>
      <c r="S1275" s="49">
        <v>2.4652154580750629</v>
      </c>
      <c r="T1275" s="49">
        <v>2.4272831043335339</v>
      </c>
      <c r="U1275" s="49">
        <v>2.3888847578753802</v>
      </c>
      <c r="V1275" s="49">
        <v>2.3502912904717594</v>
      </c>
      <c r="W1275" s="49">
        <v>2.3168181962096392</v>
      </c>
      <c r="X1275" s="49">
        <v>2.2846860463287464</v>
      </c>
      <c r="Y1275" s="49">
        <v>2.2531765520643763</v>
      </c>
      <c r="Z1275" s="49">
        <v>2.2260390968200836</v>
      </c>
      <c r="AA1275" s="49">
        <v>2.1654817030164883</v>
      </c>
      <c r="AB1275" s="49">
        <v>2.1310948248212305</v>
      </c>
      <c r="AC1275" s="49">
        <v>2.0977624908041879</v>
      </c>
      <c r="AD1275" s="49">
        <v>2.0653848830816051</v>
      </c>
      <c r="AE1275" s="49">
        <v>2.0338751504569026</v>
      </c>
      <c r="AF1275" s="50">
        <v>2.0031572713600254</v>
      </c>
    </row>
    <row r="1276" spans="1:32" hidden="1">
      <c r="A1276" s="49" t="s">
        <v>1610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3.9475763244136695</v>
      </c>
      <c r="M1276" s="49">
        <v>3.8601681862027091</v>
      </c>
      <c r="N1276" s="49">
        <v>3.7927193330606146</v>
      </c>
      <c r="O1276" s="49">
        <v>3.7274578113232764</v>
      </c>
      <c r="P1276" s="49">
        <v>3.6645243360276116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3.1558949265825276</v>
      </c>
      <c r="AA1276" s="49">
        <v>3.0700582764872042</v>
      </c>
      <c r="AB1276" s="49">
        <v>3.0222649602959364</v>
      </c>
      <c r="AC1276" s="49">
        <v>2.9759973485747366</v>
      </c>
      <c r="AD1276" s="49">
        <v>2.931110354188124</v>
      </c>
      <c r="AE1276" s="49">
        <v>2.8874777317472677</v>
      </c>
      <c r="AF1276" s="50">
        <v>2.8449889718850359</v>
      </c>
    </row>
    <row r="1277" spans="1:32" hidden="1">
      <c r="A1277" s="49" t="s">
        <v>1611</v>
      </c>
      <c r="B1277" s="49">
        <v>6.6828192316002344</v>
      </c>
      <c r="C1277" s="49">
        <v>6.3644587543638105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5.0785761669152505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3.7846907018548497</v>
      </c>
      <c r="Q1277" s="49">
        <v>3.7077561474483138</v>
      </c>
      <c r="R1277" s="49">
        <v>3.6369490211877533</v>
      </c>
      <c r="S1277" s="49">
        <v>3.5698652197196159</v>
      </c>
      <c r="T1277" s="49">
        <v>3.5067125558878107</v>
      </c>
      <c r="U1277" s="49">
        <v>3.447819806194</v>
      </c>
      <c r="V1277" s="49">
        <v>3.3901059139319716</v>
      </c>
      <c r="W1277" s="49">
        <v>3.3234536768185232</v>
      </c>
      <c r="X1277" s="49">
        <v>3.2597426596986194</v>
      </c>
      <c r="Y1277" s="49">
        <v>3.2001907016317022</v>
      </c>
      <c r="Z1277" s="49">
        <v>3.1471995134660831</v>
      </c>
      <c r="AA1277" s="49">
        <v>3.0664556470512823</v>
      </c>
      <c r="AB1277" s="49">
        <v>3.0121669445131882</v>
      </c>
      <c r="AC1277" s="49">
        <v>2.9607268102014497</v>
      </c>
      <c r="AD1277" s="49">
        <v>2.9117610797339264</v>
      </c>
      <c r="AE1277" s="49">
        <v>2.8649635986975577</v>
      </c>
      <c r="AF1277" s="50">
        <v>2.8200808281802838</v>
      </c>
    </row>
    <row r="1278" spans="1:32" hidden="1">
      <c r="A1278" s="49" t="s">
        <v>1612</v>
      </c>
      <c r="B1278" s="49">
        <v>7.5874121617427726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6.3503699061135634</v>
      </c>
      <c r="G1278" s="49">
        <v>6.0903075278281893</v>
      </c>
      <c r="H1278" s="49">
        <v>5.8403962338464135</v>
      </c>
      <c r="I1278" s="49">
        <v>5.5981397613203789</v>
      </c>
      <c r="J1278" s="49">
        <v>5.3616339861654714</v>
      </c>
      <c r="K1278" s="49">
        <v>5.1293815787694115</v>
      </c>
      <c r="L1278" s="49">
        <v>4.9001724712572825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3.7564284563305277</v>
      </c>
      <c r="Z1278" s="49">
        <v>3.6956181057707269</v>
      </c>
      <c r="AA1278" s="49">
        <v>3.6010073601229275</v>
      </c>
      <c r="AB1278" s="49">
        <v>3.5385993942731142</v>
      </c>
      <c r="AC1278" s="49">
        <v>3.4796526286639735</v>
      </c>
      <c r="AD1278" s="49">
        <v>3.4237121265540709</v>
      </c>
      <c r="AE1278" s="49">
        <v>3.3704056632167956</v>
      </c>
      <c r="AF1278" s="50">
        <v>3.3194250025033085</v>
      </c>
    </row>
    <row r="1279" spans="1:32" hidden="1">
      <c r="A1279" s="49" t="s">
        <v>1613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3.7423182649004536</v>
      </c>
      <c r="I1279" s="49">
        <v>3.4118018647402724</v>
      </c>
      <c r="J1279" s="49">
        <v>3.0856948827628976</v>
      </c>
      <c r="K1279" s="49">
        <v>2.7630477148810897</v>
      </c>
      <c r="L1279" s="49">
        <v>2.443111327386148</v>
      </c>
      <c r="M1279" s="49">
        <v>2.3789534533771635</v>
      </c>
      <c r="N1279" s="49">
        <v>2.3188673955782186</v>
      </c>
      <c r="O1279" s="49">
        <v>2.2614916265241942</v>
      </c>
      <c r="P1279" s="49">
        <v>2.2065792019710186</v>
      </c>
      <c r="Q1279" s="49">
        <v>2.1532633116832121</v>
      </c>
      <c r="R1279" s="49">
        <v>2.1010178727416022</v>
      </c>
      <c r="S1279" s="49">
        <v>2.0509434861115716</v>
      </c>
      <c r="T1279" s="49">
        <v>2.0022439971522141</v>
      </c>
      <c r="U1279" s="49">
        <v>1.9550536518409829</v>
      </c>
      <c r="V1279" s="49">
        <v>1.9087273441140706</v>
      </c>
      <c r="W1279" s="49">
        <v>1.8618967890535987</v>
      </c>
      <c r="X1279" s="49">
        <v>1.8155363149742754</v>
      </c>
      <c r="Y1279" s="49">
        <v>1.7706208199907643</v>
      </c>
      <c r="Z1279" s="49">
        <v>1.7307423021521466</v>
      </c>
      <c r="AA1279" s="49">
        <v>1.6689467140316738</v>
      </c>
      <c r="AB1279" s="49">
        <v>1.6250863015728263</v>
      </c>
      <c r="AC1279" s="49">
        <v>1.5825308366692137</v>
      </c>
      <c r="AD1279" s="49">
        <v>1.5411325972157157</v>
      </c>
      <c r="AE1279" s="49">
        <v>1.5007677510059576</v>
      </c>
      <c r="AF1279" s="50">
        <v>1.4613315632120778</v>
      </c>
    </row>
    <row r="1280" spans="1:32" hidden="1">
      <c r="A1280" s="49" t="s">
        <v>1614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3.8998489996633285</v>
      </c>
      <c r="I1280" s="49">
        <v>3.5574526651753526</v>
      </c>
      <c r="J1280" s="49">
        <v>3.2194310325405993</v>
      </c>
      <c r="K1280" s="49">
        <v>2.8847813605889039</v>
      </c>
      <c r="L1280" s="49">
        <v>2.5527111773844267</v>
      </c>
      <c r="M1280" s="49">
        <v>2.4855721612513717</v>
      </c>
      <c r="N1280" s="49">
        <v>2.4227069428265202</v>
      </c>
      <c r="O1280" s="49">
        <v>2.3626863457308032</v>
      </c>
      <c r="P1280" s="49">
        <v>2.3052537549711603</v>
      </c>
      <c r="Q1280" s="49">
        <v>2.2494981286345204</v>
      </c>
      <c r="R1280" s="49">
        <v>2.1948663295803912</v>
      </c>
      <c r="S1280" s="49">
        <v>2.1425217974996018</v>
      </c>
      <c r="T1280" s="49">
        <v>2.0916263884332853</v>
      </c>
      <c r="U1280" s="49">
        <v>2.0423237097518729</v>
      </c>
      <c r="V1280" s="49">
        <v>1.9939335827285922</v>
      </c>
      <c r="W1280" s="49">
        <v>1.9450171206123761</v>
      </c>
      <c r="X1280" s="49">
        <v>1.896595567791227</v>
      </c>
      <c r="Y1280" s="49">
        <v>1.8496995358708443</v>
      </c>
      <c r="Z1280" s="49">
        <v>1.8081260714306211</v>
      </c>
      <c r="AA1280" s="49">
        <v>1.7433817711036586</v>
      </c>
      <c r="AB1280" s="49">
        <v>1.6975951153464159</v>
      </c>
      <c r="AC1280" s="49">
        <v>1.6531855906314501</v>
      </c>
      <c r="AD1280" s="49">
        <v>1.6099969073115599</v>
      </c>
      <c r="AE1280" s="49">
        <v>1.5678980521101571</v>
      </c>
      <c r="AF1280" s="50">
        <v>1.5267782175927667</v>
      </c>
    </row>
    <row r="1281" spans="1:32" hidden="1">
      <c r="A1281" s="49" t="s">
        <v>1615</v>
      </c>
      <c r="B1281" s="49">
        <v>6.8836854927547115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4.3866308131059775</v>
      </c>
      <c r="I1281" s="49">
        <v>4.0069749252837967</v>
      </c>
      <c r="J1281" s="49">
        <v>3.6304411185259431</v>
      </c>
      <c r="K1281" s="49">
        <v>3.2556937410771094</v>
      </c>
      <c r="L1281" s="49">
        <v>2.8816518280218748</v>
      </c>
      <c r="M1281" s="49">
        <v>2.8056989943025936</v>
      </c>
      <c r="N1281" s="49">
        <v>2.7346201313949186</v>
      </c>
      <c r="O1281" s="49">
        <v>2.6667844147621729</v>
      </c>
      <c r="P1281" s="49">
        <v>2.6018984333680368</v>
      </c>
      <c r="Q1281" s="49">
        <v>2.5389228791107143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2.3050655199895256</v>
      </c>
      <c r="V1281" s="49">
        <v>2.2504738412532719</v>
      </c>
      <c r="W1281" s="49">
        <v>2.1952714167674205</v>
      </c>
      <c r="X1281" s="49">
        <v>2.140630655622612</v>
      </c>
      <c r="Y1281" s="49">
        <v>2.0877253035380159</v>
      </c>
      <c r="Z1281" s="49">
        <v>2.0408791000854922</v>
      </c>
      <c r="AA1281" s="49">
        <v>1.9676438945681065</v>
      </c>
      <c r="AB1281" s="49">
        <v>1.9159961519213495</v>
      </c>
      <c r="AC1281" s="49">
        <v>1.8659135914647713</v>
      </c>
      <c r="AD1281" s="49">
        <v>1.8172177919504295</v>
      </c>
      <c r="AE1281" s="49">
        <v>1.7697591867275628</v>
      </c>
      <c r="AF1281" s="50">
        <v>1.7234112758503648</v>
      </c>
    </row>
    <row r="1282" spans="1:32" hidden="1">
      <c r="A1282" s="49" t="s">
        <v>1616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3.3548390509381143</v>
      </c>
      <c r="P1282" s="49">
        <v>3.2499654084044032</v>
      </c>
      <c r="Q1282" s="49">
        <v>3.1493825473232784</v>
      </c>
      <c r="R1282" s="49">
        <v>3.0518254427232048</v>
      </c>
      <c r="S1282" s="49">
        <v>2.9597775446349841</v>
      </c>
      <c r="T1282" s="49">
        <v>2.8713531399871104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2.4626437996648365</v>
      </c>
      <c r="Z1282" s="49">
        <v>2.39639770860768</v>
      </c>
      <c r="AA1282" s="49">
        <v>2.281685429811076</v>
      </c>
      <c r="AB1282" s="49">
        <v>2.2072697865620685</v>
      </c>
      <c r="AC1282" s="49">
        <v>2.1360269199098143</v>
      </c>
      <c r="AD1282" s="49">
        <v>2.0675974991284392</v>
      </c>
      <c r="AE1282" s="49">
        <v>2.0016795997264722</v>
      </c>
      <c r="AF1282" s="50">
        <v>1.9380172319783067</v>
      </c>
    </row>
    <row r="1283" spans="1:32" hidden="1">
      <c r="A1283" s="49" t="s">
        <v>1617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3.9049626855298345</v>
      </c>
      <c r="O1283" s="49">
        <v>3.8049088456460645</v>
      </c>
      <c r="P1283" s="49">
        <v>3.7099910851228639</v>
      </c>
      <c r="Q1283" s="49">
        <v>3.6183746839754001</v>
      </c>
      <c r="R1283" s="49">
        <v>3.5289465158050204</v>
      </c>
      <c r="S1283" s="49">
        <v>3.4440299042573423</v>
      </c>
      <c r="T1283" s="49">
        <v>3.361941168598876</v>
      </c>
      <c r="U1283" s="49">
        <v>3.2829622111914829</v>
      </c>
      <c r="V1283" s="49">
        <v>3.2057299977658085</v>
      </c>
      <c r="W1283" s="49">
        <v>3.1273328386423724</v>
      </c>
      <c r="X1283" s="49">
        <v>3.0498547711234014</v>
      </c>
      <c r="Y1283" s="49">
        <v>2.9753555332619293</v>
      </c>
      <c r="Z1283" s="49">
        <v>2.9114252879849563</v>
      </c>
      <c r="AA1283" s="49">
        <v>2.8011201687631582</v>
      </c>
      <c r="AB1283" s="49">
        <v>2.7286315734896505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2.4627073200745375</v>
      </c>
    </row>
    <row r="1284" spans="1:32" hidden="1">
      <c r="A1284" s="49" t="s">
        <v>1618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6.6336169947422015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4.7640987835610815</v>
      </c>
      <c r="AF1284" s="50">
        <v>4.6748187575446991</v>
      </c>
    </row>
    <row r="1285" spans="1:32" hidden="1">
      <c r="A1285" s="49" t="s">
        <v>1619</v>
      </c>
      <c r="B1285" s="49">
        <v>12.136176433977228</v>
      </c>
      <c r="C1285" s="49">
        <v>11.691850468354575</v>
      </c>
      <c r="D1285" s="49">
        <v>11.321612212203659</v>
      </c>
      <c r="E1285" s="49">
        <v>11.004035322901784</v>
      </c>
      <c r="F1285" s="49">
        <v>10.725696562628043</v>
      </c>
      <c r="G1285" s="49">
        <v>10.47765782061162</v>
      </c>
      <c r="H1285" s="49">
        <v>10.253682745939233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6.1264112441338305</v>
      </c>
      <c r="AF1285" s="50">
        <v>6.0156986187581918</v>
      </c>
    </row>
    <row r="1286" spans="1:32" hidden="1">
      <c r="A1286" s="49" t="s">
        <v>1620</v>
      </c>
      <c r="B1286" s="49">
        <v>3.2830259560021942</v>
      </c>
      <c r="C1286" s="49">
        <v>3.1213528393454113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2.6679747427914533</v>
      </c>
      <c r="H1286" s="49">
        <v>2.5817529512556261</v>
      </c>
      <c r="I1286" s="49">
        <v>2.5021448028937825</v>
      </c>
      <c r="J1286" s="49">
        <v>2.4280006812527333</v>
      </c>
      <c r="K1286" s="49">
        <v>2.3584465584413965</v>
      </c>
      <c r="L1286" s="49">
        <v>2.2928038779728812</v>
      </c>
      <c r="M1286" s="49">
        <v>2.214920695116684</v>
      </c>
      <c r="N1286" s="49">
        <v>2.1426050969689108</v>
      </c>
      <c r="O1286" s="49">
        <v>2.0741070840059623</v>
      </c>
      <c r="P1286" s="49">
        <v>2.0090733035086235</v>
      </c>
      <c r="Q1286" s="49">
        <v>1.9464006937788798</v>
      </c>
      <c r="R1286" s="49">
        <v>1.8854194024116002</v>
      </c>
      <c r="S1286" s="49">
        <v>1.8274379774854665</v>
      </c>
      <c r="T1286" s="49">
        <v>1.7714590462658339</v>
      </c>
      <c r="U1286" s="49">
        <v>1.7176176600964734</v>
      </c>
      <c r="V1286" s="49">
        <v>1.6651165439903537</v>
      </c>
      <c r="W1286" s="49">
        <v>1.6124785226323037</v>
      </c>
      <c r="X1286" s="49">
        <v>1.560645416115447</v>
      </c>
      <c r="Y1286" s="49">
        <v>1.510753315187275</v>
      </c>
      <c r="Z1286" s="49">
        <v>1.4669819798120973</v>
      </c>
      <c r="AA1286" s="49">
        <v>1.3978262963553547</v>
      </c>
      <c r="AB1286" s="49">
        <v>1.3498794197771826</v>
      </c>
      <c r="AC1286" s="49">
        <v>1.3036408224179863</v>
      </c>
      <c r="AD1286" s="49">
        <v>1.258916863293464</v>
      </c>
      <c r="AE1286" s="49">
        <v>1.2155446481113885</v>
      </c>
      <c r="AF1286" s="50">
        <v>1.1733858895205818</v>
      </c>
    </row>
    <row r="1287" spans="1:32" hidden="1">
      <c r="A1287" s="49" t="s">
        <v>1621</v>
      </c>
      <c r="B1287" s="49">
        <v>10.828079790855639</v>
      </c>
      <c r="C1287" s="49">
        <v>10.330382186664295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6.2757774293949335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4.9159749372447985</v>
      </c>
      <c r="AD1287" s="49">
        <v>4.8353970721625075</v>
      </c>
      <c r="AE1287" s="49">
        <v>4.7583987452185257</v>
      </c>
      <c r="AF1287" s="50">
        <v>4.6845487910573596</v>
      </c>
    </row>
    <row r="1288" spans="1:32" hidden="1">
      <c r="A1288" s="49" t="s">
        <v>1622</v>
      </c>
      <c r="B1288" s="49">
        <v>13.200483040145723</v>
      </c>
      <c r="C1288" s="49">
        <v>12.606011085960478</v>
      </c>
      <c r="D1288" s="49">
        <v>12.077065759669166</v>
      </c>
      <c r="E1288" s="49">
        <v>11.592689314598964</v>
      </c>
      <c r="F1288" s="49">
        <v>11.139532308774594</v>
      </c>
      <c r="G1288" s="49">
        <v>10.708492285664791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1623</v>
      </c>
      <c r="B1289" s="49">
        <v>6.5125570317512729</v>
      </c>
      <c r="C1289" s="49">
        <v>6.0676152578383231</v>
      </c>
      <c r="D1289" s="49">
        <v>5.6519873532787885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3.7813715898470424</v>
      </c>
      <c r="J1289" s="49">
        <v>3.4267166643893812</v>
      </c>
      <c r="K1289" s="49">
        <v>3.0746756786506557</v>
      </c>
      <c r="L1289" s="49">
        <v>2.7242834101531059</v>
      </c>
      <c r="M1289" s="49">
        <v>2.6521861976318304</v>
      </c>
      <c r="N1289" s="49">
        <v>2.5847896931320693</v>
      </c>
      <c r="O1289" s="49">
        <v>2.5205194717655477</v>
      </c>
      <c r="P1289" s="49">
        <v>2.4590885812623209</v>
      </c>
      <c r="Q1289" s="49">
        <v>2.3994953248264155</v>
      </c>
      <c r="R1289" s="49">
        <v>2.3411318870575588</v>
      </c>
      <c r="S1289" s="49">
        <v>2.2852665489771296</v>
      </c>
      <c r="T1289" s="49">
        <v>2.2309800137211449</v>
      </c>
      <c r="U1289" s="49">
        <v>2.1784260740463575</v>
      </c>
      <c r="V1289" s="49">
        <v>2.1268604313166732</v>
      </c>
      <c r="W1289" s="49">
        <v>2.0746952354188979</v>
      </c>
      <c r="X1289" s="49">
        <v>2.0230660120775092</v>
      </c>
      <c r="Y1289" s="49">
        <v>1.9730972919517731</v>
      </c>
      <c r="Z1289" s="49">
        <v>1.9289336356721167</v>
      </c>
      <c r="AA1289" s="49">
        <v>1.859480229600158</v>
      </c>
      <c r="AB1289" s="49">
        <v>1.8107100689592148</v>
      </c>
      <c r="AC1289" s="49">
        <v>1.7634417520219114</v>
      </c>
      <c r="AD1289" s="49">
        <v>1.7175058553213487</v>
      </c>
      <c r="AE1289" s="49">
        <v>1.6727603633792869</v>
      </c>
      <c r="AF1289" s="50">
        <v>1.6290851693804562</v>
      </c>
    </row>
    <row r="1290" spans="1:32" hidden="1">
      <c r="A1290" s="49" t="s">
        <v>1624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3.9576726814001333</v>
      </c>
      <c r="P1290" s="49">
        <v>3.8762625721591588</v>
      </c>
      <c r="Q1290" s="49">
        <v>3.7988048704197475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3.5130644368569675</v>
      </c>
      <c r="V1290" s="49">
        <v>3.4448676896501835</v>
      </c>
      <c r="W1290" s="49">
        <v>3.3857902887201075</v>
      </c>
      <c r="X1290" s="49">
        <v>3.3292332150558313</v>
      </c>
      <c r="Y1290" s="49">
        <v>3.273990827924516</v>
      </c>
      <c r="Z1290" s="49">
        <v>3.2261860096896329</v>
      </c>
      <c r="AA1290" s="49">
        <v>3.1240649948302193</v>
      </c>
      <c r="AB1290" s="49">
        <v>3.0650830384648584</v>
      </c>
      <c r="AC1290" s="49">
        <v>3.0081017988339078</v>
      </c>
      <c r="AD1290" s="49">
        <v>2.9529387348720695</v>
      </c>
      <c r="AE1290" s="49">
        <v>2.8994344038830855</v>
      </c>
      <c r="AF1290" s="50">
        <v>2.84744867305153</v>
      </c>
    </row>
    <row r="1291" spans="1:32" hidden="1">
      <c r="A1291" s="49" t="s">
        <v>1625</v>
      </c>
      <c r="B1291" s="49">
        <v>6.0746982463338375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4.4745453157457105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4.0452567490548565</v>
      </c>
      <c r="S1291" s="49">
        <v>3.956169420747901</v>
      </c>
      <c r="T1291" s="49">
        <v>3.8723932228863771</v>
      </c>
      <c r="U1291" s="49">
        <v>3.7942699690930213</v>
      </c>
      <c r="V1291" s="49">
        <v>3.7180533379961731</v>
      </c>
      <c r="W1291" s="49">
        <v>3.6317168160189093</v>
      </c>
      <c r="X1291" s="49">
        <v>3.5494125963799967</v>
      </c>
      <c r="Y1291" s="49">
        <v>3.4725482550304156</v>
      </c>
      <c r="Z1291" s="49">
        <v>3.4039170571580133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2.9899458504223815</v>
      </c>
    </row>
    <row r="1292" spans="1:32" hidden="1">
      <c r="A1292" s="49" t="s">
        <v>1626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5.7398659320153005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4.9672570672109755</v>
      </c>
      <c r="P1292" s="49">
        <v>4.8412660970199957</v>
      </c>
      <c r="Q1292" s="49">
        <v>4.7254848017882605</v>
      </c>
      <c r="R1292" s="49">
        <v>4.6191399307578518</v>
      </c>
      <c r="S1292" s="49">
        <v>4.5187409264965765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3.9751014680790178</v>
      </c>
      <c r="Z1292" s="49">
        <v>3.8983894091343823</v>
      </c>
      <c r="AA1292" s="49">
        <v>3.7838262658417365</v>
      </c>
      <c r="AB1292" s="49">
        <v>3.7063625658264634</v>
      </c>
      <c r="AC1292" s="49">
        <v>3.6332737380295161</v>
      </c>
      <c r="AD1292" s="49">
        <v>3.5640088099470986</v>
      </c>
      <c r="AE1292" s="49">
        <v>3.4981159714399981</v>
      </c>
      <c r="AF1292" s="50">
        <v>3.4352202101187608</v>
      </c>
    </row>
    <row r="1293" spans="1:32" hidden="1">
      <c r="A1293" s="49" t="s">
        <v>1627</v>
      </c>
      <c r="B1293" s="49">
        <v>2.8956760737934122</v>
      </c>
      <c r="C1293" s="49">
        <v>2.7506366795496993</v>
      </c>
      <c r="D1293" s="49">
        <v>2.6289134615530365</v>
      </c>
      <c r="E1293" s="49">
        <v>2.5236947542300094</v>
      </c>
      <c r="F1293" s="49">
        <v>2.430704388673778</v>
      </c>
      <c r="G1293" s="49">
        <v>2.34709990252041</v>
      </c>
      <c r="H1293" s="49">
        <v>2.2709057692641132</v>
      </c>
      <c r="I1293" s="49">
        <v>2.2006990388310785</v>
      </c>
      <c r="J1293" s="49">
        <v>2.1354242728031325</v>
      </c>
      <c r="K1293" s="49">
        <v>2.0742791921558048</v>
      </c>
      <c r="L1293" s="49">
        <v>2.0166411233687329</v>
      </c>
      <c r="M1293" s="49">
        <v>1.9479722295851143</v>
      </c>
      <c r="N1293" s="49">
        <v>1.8842828493350972</v>
      </c>
      <c r="O1293" s="49">
        <v>1.8240059530569257</v>
      </c>
      <c r="P1293" s="49">
        <v>1.7668267812583092</v>
      </c>
      <c r="Q1293" s="49">
        <v>1.7117569347644066</v>
      </c>
      <c r="R1293" s="49">
        <v>1.6581961059562984</v>
      </c>
      <c r="S1293" s="49">
        <v>1.6073211064418484</v>
      </c>
      <c r="T1293" s="49">
        <v>1.5582374096103357</v>
      </c>
      <c r="U1293" s="49">
        <v>1.5110676583048916</v>
      </c>
      <c r="V1293" s="49">
        <v>1.4650961614376747</v>
      </c>
      <c r="W1293" s="49">
        <v>1.418901276962045</v>
      </c>
      <c r="X1293" s="49">
        <v>1.3734464103648287</v>
      </c>
      <c r="Y1293" s="49">
        <v>1.3297579589226713</v>
      </c>
      <c r="Z1293" s="49">
        <v>1.2916165244372775</v>
      </c>
      <c r="AA1293" s="49">
        <v>1.2305473446157498</v>
      </c>
      <c r="AB1293" s="49">
        <v>1.1886566792876856</v>
      </c>
      <c r="AC1293" s="49">
        <v>1.1483332040225234</v>
      </c>
      <c r="AD1293" s="49">
        <v>1.109405753693838</v>
      </c>
      <c r="AE1293" s="49">
        <v>1.071730410659395</v>
      </c>
      <c r="AF1293" s="50">
        <v>1.0351850629666333</v>
      </c>
    </row>
    <row r="1294" spans="1:32" hidden="1">
      <c r="A1294" s="49" t="s">
        <v>1628</v>
      </c>
      <c r="B1294" s="49">
        <v>3.0641234816864866</v>
      </c>
      <c r="C1294" s="49">
        <v>2.9101307585966918</v>
      </c>
      <c r="D1294" s="49">
        <v>2.7809349106907222</v>
      </c>
      <c r="E1294" s="49">
        <v>2.6692943443255315</v>
      </c>
      <c r="F1294" s="49">
        <v>2.5706631571192737</v>
      </c>
      <c r="G1294" s="49">
        <v>2.48201967367884</v>
      </c>
      <c r="H1294" s="49">
        <v>2.4012638534047177</v>
      </c>
      <c r="I1294" s="49">
        <v>2.3268830734555421</v>
      </c>
      <c r="J1294" s="49">
        <v>2.2577553800646131</v>
      </c>
      <c r="K1294" s="49">
        <v>2.1930279206737513</v>
      </c>
      <c r="L1294" s="49">
        <v>2.1320387513365375</v>
      </c>
      <c r="M1294" s="49">
        <v>2.0593636634885475</v>
      </c>
      <c r="N1294" s="49">
        <v>1.9919946518654046</v>
      </c>
      <c r="O1294" s="49">
        <v>1.9282600301943451</v>
      </c>
      <c r="P1294" s="49">
        <v>1.867823982046428</v>
      </c>
      <c r="Q1294" s="49">
        <v>1.8096321768992867</v>
      </c>
      <c r="R1294" s="49">
        <v>1.7530443062641838</v>
      </c>
      <c r="S1294" s="49">
        <v>1.6993155943514118</v>
      </c>
      <c r="T1294" s="49">
        <v>1.6474919066758655</v>
      </c>
      <c r="U1294" s="49">
        <v>1.5977040567621126</v>
      </c>
      <c r="V1294" s="49">
        <v>1.5491887213736137</v>
      </c>
      <c r="W1294" s="49">
        <v>1.5004331738434549</v>
      </c>
      <c r="X1294" s="49">
        <v>1.4524594207225059</v>
      </c>
      <c r="Y1294" s="49">
        <v>1.4063617707907448</v>
      </c>
      <c r="Z1294" s="49">
        <v>1.3661702623893501</v>
      </c>
      <c r="AA1294" s="49">
        <v>1.3015299515568961</v>
      </c>
      <c r="AB1294" s="49">
        <v>1.2573281320050782</v>
      </c>
      <c r="AC1294" s="49">
        <v>1.2147892392949133</v>
      </c>
      <c r="AD1294" s="49">
        <v>1.1737304953750978</v>
      </c>
      <c r="AE1294" s="49">
        <v>1.1339982248026448</v>
      </c>
      <c r="AF1294" s="50">
        <v>1.0954620423659205</v>
      </c>
    </row>
    <row r="1295" spans="1:32" hidden="1">
      <c r="A1295" s="49" t="s">
        <v>1629</v>
      </c>
      <c r="B1295" s="49">
        <v>3.2071719655028623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2.6895309613756373</v>
      </c>
      <c r="G1295" s="49">
        <v>2.5966244571702983</v>
      </c>
      <c r="H1295" s="49">
        <v>2.5120125985064585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2.2301554320901498</v>
      </c>
      <c r="M1295" s="49">
        <v>2.1540745380584396</v>
      </c>
      <c r="N1295" s="49">
        <v>2.0835777550610075</v>
      </c>
      <c r="O1295" s="49">
        <v>2.0169037842030852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1.7775269375741107</v>
      </c>
      <c r="T1295" s="49">
        <v>1.7233668764493868</v>
      </c>
      <c r="U1295" s="49">
        <v>1.6713437602403709</v>
      </c>
      <c r="V1295" s="49">
        <v>1.6206540957012561</v>
      </c>
      <c r="W1295" s="49">
        <v>1.5697224173498334</v>
      </c>
      <c r="X1295" s="49">
        <v>1.5196071333663868</v>
      </c>
      <c r="Y1295" s="49">
        <v>1.4714592516722744</v>
      </c>
      <c r="Z1295" s="49">
        <v>1.4295170626582427</v>
      </c>
      <c r="AA1295" s="49">
        <v>1.3618557861345613</v>
      </c>
      <c r="AB1295" s="49">
        <v>1.3156847130969371</v>
      </c>
      <c r="AC1295" s="49">
        <v>1.2712561703114766</v>
      </c>
      <c r="AD1295" s="49">
        <v>1.2283776670058553</v>
      </c>
      <c r="AE1295" s="49">
        <v>1.1868873647833524</v>
      </c>
      <c r="AF1295" s="50">
        <v>1.1466479556388796</v>
      </c>
    </row>
    <row r="1296" spans="1:32" hidden="1">
      <c r="A1296" s="49" t="s">
        <v>1630</v>
      </c>
      <c r="B1296" s="49">
        <v>4.0100674133781755</v>
      </c>
      <c r="C1296" s="49">
        <v>3.8053949065673325</v>
      </c>
      <c r="D1296" s="49">
        <v>3.6340501517848507</v>
      </c>
      <c r="E1296" s="49">
        <v>3.4863005225980781</v>
      </c>
      <c r="F1296" s="49">
        <v>3.3560365797988139</v>
      </c>
      <c r="G1296" s="49">
        <v>3.2391974663252636</v>
      </c>
      <c r="H1296" s="49">
        <v>3.1329609676837178</v>
      </c>
      <c r="I1296" s="49">
        <v>3.0352943073177805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2.5971586174589976</v>
      </c>
      <c r="O1296" s="49">
        <v>2.5140031707133086</v>
      </c>
      <c r="P1296" s="49">
        <v>2.4352644968899</v>
      </c>
      <c r="Q1296" s="49">
        <v>2.3595208253516002</v>
      </c>
      <c r="R1296" s="49">
        <v>2.2859090101814843</v>
      </c>
      <c r="S1296" s="49">
        <v>2.2161185289156426</v>
      </c>
      <c r="T1296" s="49">
        <v>2.1488636160139123</v>
      </c>
      <c r="U1296" s="49">
        <v>2.0843195934245529</v>
      </c>
      <c r="V1296" s="49">
        <v>2.021458576638798</v>
      </c>
      <c r="W1296" s="49">
        <v>1.9582747057006398</v>
      </c>
      <c r="X1296" s="49">
        <v>1.8961162767770343</v>
      </c>
      <c r="Y1296" s="49">
        <v>1.8364556263237071</v>
      </c>
      <c r="Z1296" s="49">
        <v>1.7847136983799041</v>
      </c>
      <c r="AA1296" s="49">
        <v>1.700060097015244</v>
      </c>
      <c r="AB1296" s="49">
        <v>1.6428738835359313</v>
      </c>
      <c r="AC1296" s="49">
        <v>1.5878990926020899</v>
      </c>
      <c r="AD1296" s="49">
        <v>1.5348898539456206</v>
      </c>
      <c r="AE1296" s="49">
        <v>1.4836394777461477</v>
      </c>
      <c r="AF1296" s="50">
        <v>1.4339726284626364</v>
      </c>
    </row>
    <row r="1297" spans="1:32" hidden="1">
      <c r="A1297" s="49" t="s">
        <v>1631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3.9036578677617495</v>
      </c>
      <c r="O1297" s="49">
        <v>3.8364183499320443</v>
      </c>
      <c r="P1297" s="49">
        <v>3.7715690267501527</v>
      </c>
      <c r="Q1297" s="49">
        <v>3.7097613128542171</v>
      </c>
      <c r="R1297" s="49">
        <v>3.6490022607765873</v>
      </c>
      <c r="S1297" s="49">
        <v>3.5896151181456135</v>
      </c>
      <c r="T1297" s="49">
        <v>3.5350763600963222</v>
      </c>
      <c r="U1297" s="49">
        <v>3.4798307301480378</v>
      </c>
      <c r="V1297" s="49">
        <v>3.4242824417103113</v>
      </c>
      <c r="W1297" s="49">
        <v>3.3763635685834537</v>
      </c>
      <c r="X1297" s="49">
        <v>3.3304429943641547</v>
      </c>
      <c r="Y1297" s="49">
        <v>3.2854496685245973</v>
      </c>
      <c r="Z1297" s="49">
        <v>3.2469771728188475</v>
      </c>
      <c r="AA1297" s="49">
        <v>3.1586445894507671</v>
      </c>
      <c r="AB1297" s="49">
        <v>3.1093514709212258</v>
      </c>
      <c r="AC1297" s="49">
        <v>3.0616299107605212</v>
      </c>
      <c r="AD1297" s="49">
        <v>3.0153313080992725</v>
      </c>
      <c r="AE1297" s="49">
        <v>2.9703263751377404</v>
      </c>
      <c r="AF1297" s="50">
        <v>2.9265019539364099</v>
      </c>
    </row>
    <row r="1298" spans="1:32" hidden="1">
      <c r="A1298" s="49" t="s">
        <v>1632</v>
      </c>
      <c r="B1298" s="49">
        <v>7.1802127495824699</v>
      </c>
      <c r="C1298" s="49">
        <v>6.8328019883896101</v>
      </c>
      <c r="D1298" s="49">
        <v>6.5176049255361646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4.6932491456913255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3.8766759715350427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3.6132062326935697</v>
      </c>
      <c r="W1298" s="49">
        <v>3.5420831160878459</v>
      </c>
      <c r="X1298" s="49">
        <v>3.4740892240762706</v>
      </c>
      <c r="Y1298" s="49">
        <v>3.4105189319265246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3.0527142201456408</v>
      </c>
      <c r="AF1298" s="50">
        <v>3.004786399595786</v>
      </c>
    </row>
    <row r="1299" spans="1:32" hidden="1">
      <c r="A1299" s="49" t="s">
        <v>1633</v>
      </c>
      <c r="B1299" s="49">
        <v>7.8098774710049774</v>
      </c>
      <c r="C1299" s="49">
        <v>7.4389437941311956</v>
      </c>
      <c r="D1299" s="49">
        <v>7.1055364149274682</v>
      </c>
      <c r="E1299" s="49">
        <v>6.7984164058854271</v>
      </c>
      <c r="F1299" s="49">
        <v>6.5105109443650715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5.2333467938038645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4.1222106194927175</v>
      </c>
      <c r="V1299" s="49">
        <v>4.0542231598463641</v>
      </c>
      <c r="W1299" s="49">
        <v>3.9751671208838744</v>
      </c>
      <c r="X1299" s="49">
        <v>3.8997393266784277</v>
      </c>
      <c r="Y1299" s="49">
        <v>3.8294455172700355</v>
      </c>
      <c r="Z1299" s="49">
        <v>3.7672547334802502</v>
      </c>
      <c r="AA1299" s="49">
        <v>3.6707817506390246</v>
      </c>
      <c r="AB1299" s="49">
        <v>3.6069864067198636</v>
      </c>
      <c r="AC1299" s="49">
        <v>3.5467129351699054</v>
      </c>
      <c r="AD1299" s="49">
        <v>3.4895006953115946</v>
      </c>
      <c r="AE1299" s="49">
        <v>3.4349728182973043</v>
      </c>
      <c r="AF1299" s="50">
        <v>3.3828172425512286</v>
      </c>
    </row>
    <row r="1300" spans="1:32" hidden="1">
      <c r="A1300" s="49" t="s">
        <v>1634</v>
      </c>
      <c r="B1300" s="49">
        <v>5.7205398494067365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3.6334736670188286</v>
      </c>
      <c r="I1300" s="49">
        <v>3.3179456690298745</v>
      </c>
      <c r="J1300" s="49">
        <v>3.0058476701611458</v>
      </c>
      <c r="K1300" s="49">
        <v>2.6961453215078146</v>
      </c>
      <c r="L1300" s="49">
        <v>2.3880126563772661</v>
      </c>
      <c r="M1300" s="49">
        <v>2.3249229923931347</v>
      </c>
      <c r="N1300" s="49">
        <v>2.2659173415241116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2.0524374956688707</v>
      </c>
      <c r="S1300" s="49">
        <v>2.0034636779461232</v>
      </c>
      <c r="T1300" s="49">
        <v>1.9558667971383819</v>
      </c>
      <c r="U1300" s="49">
        <v>1.9097820985713907</v>
      </c>
      <c r="V1300" s="49">
        <v>1.8645613413015494</v>
      </c>
      <c r="W1300" s="49">
        <v>1.8188299592164825</v>
      </c>
      <c r="X1300" s="49">
        <v>1.7735665586235783</v>
      </c>
      <c r="Y1300" s="49">
        <v>1.7297517097624384</v>
      </c>
      <c r="Z1300" s="49">
        <v>1.690998700860844</v>
      </c>
      <c r="AA1300" s="49">
        <v>1.6301957916378063</v>
      </c>
      <c r="AB1300" s="49">
        <v>1.5874279043896733</v>
      </c>
      <c r="AC1300" s="49">
        <v>1.5459687736600813</v>
      </c>
      <c r="AD1300" s="49">
        <v>1.5056701707162798</v>
      </c>
      <c r="AE1300" s="49">
        <v>1.4664078438579395</v>
      </c>
      <c r="AF1300" s="50">
        <v>1.428076708036631</v>
      </c>
    </row>
    <row r="1301" spans="1:32" hidden="1">
      <c r="A1301" s="49" t="s">
        <v>1635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3.8131535076748957</v>
      </c>
      <c r="I1301" s="49">
        <v>3.4838181714814818</v>
      </c>
      <c r="J1301" s="49">
        <v>3.158016756611044</v>
      </c>
      <c r="K1301" s="49">
        <v>2.8346231150791539</v>
      </c>
      <c r="L1301" s="49">
        <v>2.5127357743279064</v>
      </c>
      <c r="M1301" s="49">
        <v>2.446116388464433</v>
      </c>
      <c r="N1301" s="49">
        <v>2.3838681664244401</v>
      </c>
      <c r="O1301" s="49">
        <v>2.3245264851660594</v>
      </c>
      <c r="P1301" s="49">
        <v>2.2678239613990092</v>
      </c>
      <c r="Q1301" s="49">
        <v>2.2128289621584849</v>
      </c>
      <c r="R1301" s="49">
        <v>2.1589762260867777</v>
      </c>
      <c r="S1301" s="49">
        <v>2.1074441811632121</v>
      </c>
      <c r="T1301" s="49">
        <v>2.0573780669732247</v>
      </c>
      <c r="U1301" s="49">
        <v>2.0089204894203716</v>
      </c>
      <c r="V1301" s="49">
        <v>1.9613795859149148</v>
      </c>
      <c r="W1301" s="49">
        <v>1.9132772912368341</v>
      </c>
      <c r="X1301" s="49">
        <v>1.8656717069276461</v>
      </c>
      <c r="Y1301" s="49">
        <v>1.8196077124455332</v>
      </c>
      <c r="Z1301" s="49">
        <v>1.778936353023993</v>
      </c>
      <c r="AA1301" s="49">
        <v>1.7147652524700501</v>
      </c>
      <c r="AB1301" s="49">
        <v>1.6698110915801927</v>
      </c>
      <c r="AC1301" s="49">
        <v>1.6262512612007125</v>
      </c>
      <c r="AD1301" s="49">
        <v>1.5839283917292777</v>
      </c>
      <c r="AE1301" s="49">
        <v>1.542710572738901</v>
      </c>
      <c r="AF1301" s="50">
        <v>1.5024862446162499</v>
      </c>
    </row>
    <row r="1302" spans="1:32" hidden="1">
      <c r="A1302" s="49" t="s">
        <v>1636</v>
      </c>
      <c r="B1302" s="49">
        <v>6.2285743207598605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3.9639041297135464</v>
      </c>
      <c r="I1302" s="49">
        <v>3.6230058739946194</v>
      </c>
      <c r="J1302" s="49">
        <v>3.2859139403352993</v>
      </c>
      <c r="K1302" s="49">
        <v>2.9514420059097715</v>
      </c>
      <c r="L1302" s="49">
        <v>2.6186411026490175</v>
      </c>
      <c r="M1302" s="49">
        <v>2.548987163446216</v>
      </c>
      <c r="N1302" s="49">
        <v>2.4839492446272478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2.1955173138385353</v>
      </c>
      <c r="T1302" s="49">
        <v>2.1433424134223769</v>
      </c>
      <c r="U1302" s="49">
        <v>2.0928676938560038</v>
      </c>
      <c r="V1302" s="49">
        <v>2.0433610770778667</v>
      </c>
      <c r="W1302" s="49">
        <v>1.9932583981425815</v>
      </c>
      <c r="X1302" s="49">
        <v>1.9436787316956339</v>
      </c>
      <c r="Y1302" s="49">
        <v>1.8957286519587029</v>
      </c>
      <c r="Z1302" s="49">
        <v>1.853486438159178</v>
      </c>
      <c r="AA1302" s="49">
        <v>1.7863546137008397</v>
      </c>
      <c r="AB1302" s="49">
        <v>1.7395709733037412</v>
      </c>
      <c r="AC1302" s="49">
        <v>1.6942608166580539</v>
      </c>
      <c r="AD1302" s="49">
        <v>1.6502574267618193</v>
      </c>
      <c r="AE1302" s="49">
        <v>1.6074210602145103</v>
      </c>
      <c r="AF1302" s="50">
        <v>1.5656335350451238</v>
      </c>
    </row>
    <row r="1303" spans="1:32" hidden="1">
      <c r="A1303" s="49" t="s">
        <v>1637</v>
      </c>
      <c r="B1303" s="49">
        <v>7.5064555372522417</v>
      </c>
      <c r="C1303" s="49">
        <v>6.9928036141130505</v>
      </c>
      <c r="D1303" s="49">
        <v>6.515848224452891</v>
      </c>
      <c r="E1303" s="49">
        <v>6.0642084479564815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3.6067825255281303</v>
      </c>
      <c r="L1303" s="49">
        <v>3.2165846144794972</v>
      </c>
      <c r="M1303" s="49">
        <v>3.1297416784616598</v>
      </c>
      <c r="N1303" s="49">
        <v>3.0489221234933765</v>
      </c>
      <c r="O1303" s="49">
        <v>2.9721014613580277</v>
      </c>
      <c r="P1303" s="49">
        <v>2.8989128057853977</v>
      </c>
      <c r="Q1303" s="49">
        <v>2.8280672632824642</v>
      </c>
      <c r="R1303" s="49">
        <v>2.7587826351705833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2.5061634621360565</v>
      </c>
      <c r="W1303" s="49">
        <v>2.4447773516361906</v>
      </c>
      <c r="X1303" s="49">
        <v>2.3840610564226878</v>
      </c>
      <c r="Y1303" s="49">
        <v>2.3254658467123579</v>
      </c>
      <c r="Z1303" s="49">
        <v>2.2743394826937324</v>
      </c>
      <c r="AA1303" s="49">
        <v>2.190558252953533</v>
      </c>
      <c r="AB1303" s="49">
        <v>2.1334452971732469</v>
      </c>
      <c r="AC1303" s="49">
        <v>2.0782477055519992</v>
      </c>
      <c r="AD1303" s="49">
        <v>2.0247464637256991</v>
      </c>
      <c r="AE1303" s="49">
        <v>1.972758003112083</v>
      </c>
      <c r="AF1303" s="50">
        <v>1.9221270891992455</v>
      </c>
    </row>
    <row r="1304" spans="1:32" hidden="1">
      <c r="A1304" s="49" t="s">
        <v>1638</v>
      </c>
      <c r="B1304" s="49">
        <v>13.921911696308207</v>
      </c>
      <c r="C1304" s="49">
        <v>13.415923067085288</v>
      </c>
      <c r="D1304" s="49">
        <v>12.99337835688217</v>
      </c>
      <c r="E1304" s="49">
        <v>12.630151334348827</v>
      </c>
      <c r="F1304" s="49">
        <v>12.311127208035604</v>
      </c>
      <c r="G1304" s="49">
        <v>12.02624142468434</v>
      </c>
      <c r="H1304" s="49">
        <v>11.768471613780333</v>
      </c>
      <c r="I1304" s="49">
        <v>11.532733268600103</v>
      </c>
      <c r="J1304" s="49">
        <v>11.315232599188285</v>
      </c>
      <c r="K1304" s="49">
        <v>11.113067430860543</v>
      </c>
      <c r="L1304" s="49">
        <v>10.92397052082454</v>
      </c>
      <c r="M1304" s="49">
        <v>10.565108127147074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6.9937066034032505</v>
      </c>
      <c r="AF1304" s="50">
        <v>6.8639122050265753</v>
      </c>
    </row>
    <row r="1305" spans="1:32" hidden="1">
      <c r="A1305" s="49" t="s">
        <v>1639</v>
      </c>
      <c r="B1305" s="49">
        <v>15.495607984339564</v>
      </c>
      <c r="C1305" s="49">
        <v>14.927390378398803</v>
      </c>
      <c r="D1305" s="49">
        <v>14.454139113693499</v>
      </c>
      <c r="E1305" s="49">
        <v>14.048389330666918</v>
      </c>
      <c r="F1305" s="49">
        <v>13.692934838398669</v>
      </c>
      <c r="G1305" s="49">
        <v>13.376318626554125</v>
      </c>
      <c r="H1305" s="49">
        <v>13.090546877459877</v>
      </c>
      <c r="I1305" s="49">
        <v>12.829831805630645</v>
      </c>
      <c r="J1305" s="49">
        <v>12.589854946831306</v>
      </c>
      <c r="K1305" s="49">
        <v>12.367312823815487</v>
      </c>
      <c r="L1305" s="49">
        <v>12.159624741185523</v>
      </c>
      <c r="M1305" s="49">
        <v>11.75939662662492</v>
      </c>
      <c r="N1305" s="49">
        <v>11.414377293009435</v>
      </c>
      <c r="O1305" s="49">
        <v>11.105335059604908</v>
      </c>
      <c r="P1305" s="49">
        <v>10.824212006594871</v>
      </c>
      <c r="Q1305" s="49">
        <v>10.566020802711781</v>
      </c>
      <c r="R1305" s="49">
        <v>10.329014660728292</v>
      </c>
      <c r="S1305" s="49">
        <v>10.105333707569311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1640</v>
      </c>
      <c r="B1306" s="49">
        <v>3.1966348384345848</v>
      </c>
      <c r="C1306" s="49">
        <v>3.0349499478161319</v>
      </c>
      <c r="D1306" s="49">
        <v>2.8994195338919093</v>
      </c>
      <c r="E1306" s="49">
        <v>2.7824054191941991</v>
      </c>
      <c r="F1306" s="49">
        <v>2.6791127703319897</v>
      </c>
      <c r="G1306" s="49">
        <v>2.5863544563081455</v>
      </c>
      <c r="H1306" s="49">
        <v>2.5019154478125532</v>
      </c>
      <c r="I1306" s="49">
        <v>2.4242002947424597</v>
      </c>
      <c r="J1306" s="49">
        <v>2.3520256026329736</v>
      </c>
      <c r="K1306" s="49">
        <v>2.2844918079415608</v>
      </c>
      <c r="L1306" s="49">
        <v>2.2209007042599618</v>
      </c>
      <c r="M1306" s="49">
        <v>2.145074567514492</v>
      </c>
      <c r="N1306" s="49">
        <v>2.0748394514878417</v>
      </c>
      <c r="O1306" s="49">
        <v>2.008431347274874</v>
      </c>
      <c r="P1306" s="49">
        <v>1.945496073373771</v>
      </c>
      <c r="Q1306" s="49">
        <v>1.8849210781986536</v>
      </c>
      <c r="R1306" s="49">
        <v>1.8260307349530955</v>
      </c>
      <c r="S1306" s="49">
        <v>1.770150057796585</v>
      </c>
      <c r="T1306" s="49">
        <v>1.7162721858804557</v>
      </c>
      <c r="U1306" s="49">
        <v>1.6645353642083747</v>
      </c>
      <c r="V1306" s="49">
        <v>1.6141340736200283</v>
      </c>
      <c r="W1306" s="49">
        <v>1.5635012198054223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1.3567539442020373</v>
      </c>
      <c r="AB1306" s="49">
        <v>1.3108647544294472</v>
      </c>
      <c r="AC1306" s="49">
        <v>1.2667167944320101</v>
      </c>
      <c r="AD1306" s="49">
        <v>1.2241168692638413</v>
      </c>
      <c r="AE1306" s="49">
        <v>1.182902553133456</v>
      </c>
      <c r="AF1306" s="50">
        <v>1.1429360438946987</v>
      </c>
    </row>
    <row r="1307" spans="1:32" hidden="1">
      <c r="A1307" s="49" t="s">
        <v>1641</v>
      </c>
      <c r="B1307" s="49">
        <v>15.877967780047872</v>
      </c>
      <c r="C1307" s="49">
        <v>15.143181352031696</v>
      </c>
      <c r="D1307" s="49">
        <v>14.482479717425919</v>
      </c>
      <c r="E1307" s="49">
        <v>13.871730084549453</v>
      </c>
      <c r="F1307" s="49">
        <v>13.295529655164072</v>
      </c>
      <c r="G1307" s="49">
        <v>12.743347980777433</v>
      </c>
      <c r="H1307" s="49">
        <v>12.207565853791413</v>
      </c>
      <c r="I1307" s="49">
        <v>11.682391971367391</v>
      </c>
      <c r="J1307" s="49">
        <v>11.163223427672657</v>
      </c>
      <c r="K1307" s="49">
        <v>10.646246558328384</v>
      </c>
      <c r="L1307" s="49">
        <v>10.128175162233664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7.3050892557934315</v>
      </c>
      <c r="AC1307" s="49">
        <v>7.1816522266008693</v>
      </c>
      <c r="AD1307" s="49">
        <v>7.0642921470832825</v>
      </c>
      <c r="AE1307" s="49">
        <v>6.9522543878371001</v>
      </c>
      <c r="AF1307" s="50">
        <v>6.8449139902892151</v>
      </c>
    </row>
    <row r="1308" spans="1:32" hidden="1">
      <c r="A1308" s="49" t="s">
        <v>1642</v>
      </c>
      <c r="B1308" s="49">
        <v>16.892658130475812</v>
      </c>
      <c r="C1308" s="49">
        <v>16.121526595107149</v>
      </c>
      <c r="D1308" s="49">
        <v>15.43436254875636</v>
      </c>
      <c r="E1308" s="49">
        <v>14.804827958765033</v>
      </c>
      <c r="F1308" s="49">
        <v>14.216224427784805</v>
      </c>
      <c r="G1308" s="49">
        <v>13.657246835859816</v>
      </c>
      <c r="H1308" s="49">
        <v>13.11982713741981</v>
      </c>
      <c r="I1308" s="49">
        <v>12.597945779262393</v>
      </c>
      <c r="J1308" s="49">
        <v>12.086932726324838</v>
      </c>
      <c r="K1308" s="49">
        <v>11.583034067223004</v>
      </c>
      <c r="L1308" s="49">
        <v>11.08313093603825</v>
      </c>
      <c r="M1308" s="49">
        <v>10.764931773965923</v>
      </c>
      <c r="N1308" s="49">
        <v>10.492039496998814</v>
      </c>
      <c r="O1308" s="49">
        <v>10.248295490764779</v>
      </c>
      <c r="P1308" s="49">
        <v>10.027022250358886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7.5195203122040954</v>
      </c>
    </row>
    <row r="1309" spans="1:32" hidden="1">
      <c r="A1309" s="49" t="s">
        <v>1643</v>
      </c>
      <c r="B1309" s="49">
        <v>6.1511105815756295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4.6065024773828505</v>
      </c>
      <c r="G1309" s="49">
        <v>4.2582872271905643</v>
      </c>
      <c r="H1309" s="49">
        <v>3.9177221414355472</v>
      </c>
      <c r="I1309" s="49">
        <v>3.5828618472322233</v>
      </c>
      <c r="J1309" s="49">
        <v>3.2522389342719489</v>
      </c>
      <c r="K1309" s="49">
        <v>2.9247152128759102</v>
      </c>
      <c r="L1309" s="49">
        <v>2.5993858482007717</v>
      </c>
      <c r="M1309" s="49">
        <v>2.5299549736778353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2.2876002297211633</v>
      </c>
      <c r="R1309" s="49">
        <v>2.2317688962128877</v>
      </c>
      <c r="S1309" s="49">
        <v>2.1784158304315215</v>
      </c>
      <c r="T1309" s="49">
        <v>2.1266267369208123</v>
      </c>
      <c r="U1309" s="49">
        <v>2.076556130342456</v>
      </c>
      <c r="V1309" s="49">
        <v>2.0274630763940147</v>
      </c>
      <c r="W1309" s="49">
        <v>1.9777695634554764</v>
      </c>
      <c r="X1309" s="49">
        <v>1.9286013228347465</v>
      </c>
      <c r="Y1309" s="49">
        <v>1.8810785385088664</v>
      </c>
      <c r="Z1309" s="49">
        <v>1.8393282365814887</v>
      </c>
      <c r="AA1309" s="49">
        <v>1.7723820179167133</v>
      </c>
      <c r="AB1309" s="49">
        <v>1.7260277144559857</v>
      </c>
      <c r="AC1309" s="49">
        <v>1.6811581780369458</v>
      </c>
      <c r="AD1309" s="49">
        <v>1.6376037200853597</v>
      </c>
      <c r="AE1309" s="49">
        <v>1.5952221054758566</v>
      </c>
      <c r="AF1309" s="50">
        <v>1.553893045061093</v>
      </c>
    </row>
    <row r="1310" spans="1:32" hidden="1">
      <c r="A1310" s="49" t="s">
        <v>1644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3.9797696981431776</v>
      </c>
      <c r="F1310" s="49">
        <v>3.8881515183278208</v>
      </c>
      <c r="G1310" s="49">
        <v>3.8039944884668202</v>
      </c>
      <c r="H1310" s="49">
        <v>3.7260459519351756</v>
      </c>
      <c r="I1310" s="49">
        <v>3.6533398774419155</v>
      </c>
      <c r="J1310" s="49">
        <v>3.5851165026379634</v>
      </c>
      <c r="K1310" s="49">
        <v>3.5207681203724221</v>
      </c>
      <c r="L1310" s="49">
        <v>3.4598014651394955</v>
      </c>
      <c r="M1310" s="49">
        <v>3.3684536643669563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3.0347211281110216</v>
      </c>
      <c r="S1310" s="49">
        <v>2.9741559160418518</v>
      </c>
      <c r="T1310" s="49">
        <v>2.9183375516144525</v>
      </c>
      <c r="U1310" s="49">
        <v>2.862219251894202</v>
      </c>
      <c r="V1310" s="49">
        <v>2.8061644109332664</v>
      </c>
      <c r="W1310" s="49">
        <v>2.7574560897716656</v>
      </c>
      <c r="X1310" s="49">
        <v>2.7107928232227807</v>
      </c>
      <c r="Y1310" s="49">
        <v>2.665201462243787</v>
      </c>
      <c r="Z1310" s="49">
        <v>2.6256236949988154</v>
      </c>
      <c r="AA1310" s="49">
        <v>2.542219086447985</v>
      </c>
      <c r="AB1310" s="49">
        <v>2.4936424800158425</v>
      </c>
      <c r="AC1310" s="49">
        <v>2.4466915046153366</v>
      </c>
      <c r="AD1310" s="49">
        <v>2.4012188191132133</v>
      </c>
      <c r="AE1310" s="49">
        <v>2.3570957410700775</v>
      </c>
      <c r="AF1310" s="50">
        <v>2.3142091880112385</v>
      </c>
    </row>
    <row r="1311" spans="1:32" hidden="1">
      <c r="A1311" s="49" t="s">
        <v>1645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5.2393653126056074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3.6986684385615787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3.4632270198882145</v>
      </c>
      <c r="AA1311" s="49">
        <v>3.3534938122386753</v>
      </c>
      <c r="AB1311" s="49">
        <v>3.2898516767867942</v>
      </c>
      <c r="AC1311" s="49">
        <v>3.2282939304697389</v>
      </c>
      <c r="AD1311" s="49">
        <v>3.1686221500320082</v>
      </c>
      <c r="AE1311" s="49">
        <v>3.1106626679858898</v>
      </c>
      <c r="AF1311" s="50">
        <v>3.0542624937061098</v>
      </c>
    </row>
    <row r="1312" spans="1:32" hidden="1">
      <c r="A1312" s="49" t="s">
        <v>1646</v>
      </c>
      <c r="B1312" s="49">
        <v>16.619792110102818</v>
      </c>
      <c r="C1312" s="49">
        <v>16.008737304651632</v>
      </c>
      <c r="D1312" s="49">
        <v>15.500211184550828</v>
      </c>
      <c r="E1312" s="49">
        <v>15.064558669872504</v>
      </c>
      <c r="F1312" s="49">
        <v>14.683201467249454</v>
      </c>
      <c r="G1312" s="49">
        <v>14.343768954657191</v>
      </c>
      <c r="H1312" s="49">
        <v>14.037629888239518</v>
      </c>
      <c r="I1312" s="49">
        <v>13.758534984548689</v>
      </c>
      <c r="J1312" s="49">
        <v>13.501821457652003</v>
      </c>
      <c r="K1312" s="49">
        <v>13.263922452173198</v>
      </c>
      <c r="L1312" s="49">
        <v>13.042051535090891</v>
      </c>
      <c r="M1312" s="49">
        <v>12.612443602132799</v>
      </c>
      <c r="N1312" s="49">
        <v>12.242427394427329</v>
      </c>
      <c r="O1312" s="49">
        <v>11.911245441713302</v>
      </c>
      <c r="P1312" s="49">
        <v>11.610202742557481</v>
      </c>
      <c r="Q1312" s="49">
        <v>11.33391852730052</v>
      </c>
      <c r="R1312" s="49">
        <v>11.08051102844891</v>
      </c>
      <c r="S1312" s="49">
        <v>10.841494028684952</v>
      </c>
      <c r="T1312" s="49">
        <v>10.617434496010086</v>
      </c>
      <c r="U1312" s="49">
        <v>10.409306246669015</v>
      </c>
      <c r="V1312" s="49">
        <v>10.206467648256602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1647</v>
      </c>
      <c r="B1313" s="49">
        <v>20.539444333264797</v>
      </c>
      <c r="C1313" s="49">
        <v>19.779080446512353</v>
      </c>
      <c r="D1313" s="49">
        <v>19.147591824737379</v>
      </c>
      <c r="E1313" s="49">
        <v>18.607692930339915</v>
      </c>
      <c r="F1313" s="49">
        <v>18.136025233471653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16.390118069978143</v>
      </c>
      <c r="L1313" s="49">
        <v>16.118769057444577</v>
      </c>
      <c r="M1313" s="49">
        <v>15.58700781842731</v>
      </c>
      <c r="N1313" s="49">
        <v>15.130086429538524</v>
      </c>
      <c r="O1313" s="49">
        <v>14.721909440433871</v>
      </c>
      <c r="P1313" s="49">
        <v>14.351547063850287</v>
      </c>
      <c r="Q1313" s="49">
        <v>14.012236190314752</v>
      </c>
      <c r="R1313" s="49">
        <v>13.701613027495629</v>
      </c>
      <c r="S1313" s="49">
        <v>13.409008902491252</v>
      </c>
      <c r="T1313" s="49">
        <v>13.135138533845792</v>
      </c>
      <c r="U1313" s="49">
        <v>12.881228265600729</v>
      </c>
      <c r="V1313" s="49">
        <v>12.633898085482482</v>
      </c>
      <c r="W1313" s="49">
        <v>12.350146841861855</v>
      </c>
      <c r="X1313" s="49">
        <v>12.08057080966892</v>
      </c>
      <c r="Y1313" s="49">
        <v>11.830202324097417</v>
      </c>
      <c r="Z1313" s="49">
        <v>11.609024919029247</v>
      </c>
      <c r="AA1313" s="49">
        <v>11.272041603180197</v>
      </c>
      <c r="AB1313" s="49">
        <v>11.048233313658796</v>
      </c>
      <c r="AC1313" s="49">
        <v>10.837618795973601</v>
      </c>
      <c r="AD1313" s="49">
        <v>10.63851343840115</v>
      </c>
      <c r="AE1313" s="49">
        <v>10.449535848122297</v>
      </c>
      <c r="AF1313" s="50">
        <v>10.269539453836206</v>
      </c>
    </row>
    <row r="1314" spans="1:32" hidden="1">
      <c r="A1314" s="49" t="s">
        <v>1648</v>
      </c>
      <c r="B1314" s="49">
        <v>3.1961107129808681</v>
      </c>
      <c r="C1314" s="49">
        <v>3.0300775303094438</v>
      </c>
      <c r="D1314" s="49">
        <v>2.8914656869897826</v>
      </c>
      <c r="E1314" s="49">
        <v>2.772259609074422</v>
      </c>
      <c r="F1314" s="49">
        <v>2.6674274264607973</v>
      </c>
      <c r="G1314" s="49">
        <v>2.5736243887718357</v>
      </c>
      <c r="H1314" s="49">
        <v>2.4885258995880641</v>
      </c>
      <c r="I1314" s="49">
        <v>2.4104575886431259</v>
      </c>
      <c r="J1314" s="49">
        <v>2.3381775365573856</v>
      </c>
      <c r="K1314" s="49">
        <v>2.2707417124065818</v>
      </c>
      <c r="L1314" s="49">
        <v>2.2074174213495623</v>
      </c>
      <c r="M1314" s="49">
        <v>2.1315670572679073</v>
      </c>
      <c r="N1314" s="49">
        <v>2.0615317301384537</v>
      </c>
      <c r="O1314" s="49">
        <v>1.9954661393968507</v>
      </c>
      <c r="P1314" s="49">
        <v>1.9330002838548599</v>
      </c>
      <c r="Q1314" s="49">
        <v>1.8729704809372818</v>
      </c>
      <c r="R1314" s="49">
        <v>1.8146702388831821</v>
      </c>
      <c r="S1314" s="49">
        <v>1.7594867932160068</v>
      </c>
      <c r="T1314" s="49">
        <v>1.7063669834603303</v>
      </c>
      <c r="U1314" s="49">
        <v>1.655456028663391</v>
      </c>
      <c r="V1314" s="49">
        <v>1.6059114125579026</v>
      </c>
      <c r="W1314" s="49">
        <v>1.5560662635388769</v>
      </c>
      <c r="X1314" s="49">
        <v>1.5070468787622655</v>
      </c>
      <c r="Y1314" s="49">
        <v>1.4600628833612062</v>
      </c>
      <c r="Z1314" s="49">
        <v>1.4195678157475</v>
      </c>
      <c r="AA1314" s="49">
        <v>1.3520222435782663</v>
      </c>
      <c r="AB1314" s="49">
        <v>1.307023471255327</v>
      </c>
      <c r="AC1314" s="49">
        <v>1.2638270440759687</v>
      </c>
      <c r="AD1314" s="49">
        <v>1.2222316396194799</v>
      </c>
      <c r="AE1314" s="49">
        <v>1.1820680491378006</v>
      </c>
      <c r="AF1314" s="50">
        <v>1.1431927619401243</v>
      </c>
    </row>
    <row r="1315" spans="1:32" hidden="1">
      <c r="A1315" s="49" t="s">
        <v>1649</v>
      </c>
      <c r="B1315" s="49">
        <v>3.3678373154542189</v>
      </c>
      <c r="C1315" s="49">
        <v>3.1922609819804952</v>
      </c>
      <c r="D1315" s="49">
        <v>3.0457423998543938</v>
      </c>
      <c r="E1315" s="49">
        <v>2.9197896931887994</v>
      </c>
      <c r="F1315" s="49">
        <v>2.8090721455432881</v>
      </c>
      <c r="G1315" s="49">
        <v>2.7100464399937096</v>
      </c>
      <c r="H1315" s="49">
        <v>2.620250013338655</v>
      </c>
      <c r="I1315" s="49">
        <v>2.5379091307919377</v>
      </c>
      <c r="J1315" s="49">
        <v>2.4617081671832124</v>
      </c>
      <c r="K1315" s="49">
        <v>2.3906470506806707</v>
      </c>
      <c r="L1315" s="49">
        <v>2.3239495711839595</v>
      </c>
      <c r="M1315" s="49">
        <v>2.2440056018964452</v>
      </c>
      <c r="N1315" s="49">
        <v>2.1702337369930902</v>
      </c>
      <c r="O1315" s="49">
        <v>2.1006727617082634</v>
      </c>
      <c r="P1315" s="49">
        <v>2.0349289599131399</v>
      </c>
      <c r="Q1315" s="49">
        <v>1.9717658500412467</v>
      </c>
      <c r="R1315" s="49">
        <v>1.9104328337544101</v>
      </c>
      <c r="S1315" s="49">
        <v>1.8524027098922642</v>
      </c>
      <c r="T1315" s="49">
        <v>1.7965567423189914</v>
      </c>
      <c r="U1315" s="49">
        <v>1.7430488074666477</v>
      </c>
      <c r="V1315" s="49">
        <v>1.6909841829231049</v>
      </c>
      <c r="W1315" s="49">
        <v>1.6386123664780528</v>
      </c>
      <c r="X1315" s="49">
        <v>1.5871061245117342</v>
      </c>
      <c r="Y1315" s="49">
        <v>1.5377486411027677</v>
      </c>
      <c r="Z1315" s="49">
        <v>1.4952630454883387</v>
      </c>
      <c r="AA1315" s="49">
        <v>1.4240758074727142</v>
      </c>
      <c r="AB1315" s="49">
        <v>1.3767935948248446</v>
      </c>
      <c r="AC1315" s="49">
        <v>1.3314109499887503</v>
      </c>
      <c r="AD1315" s="49">
        <v>1.2877135973243252</v>
      </c>
      <c r="AE1315" s="49">
        <v>1.245521436967264</v>
      </c>
      <c r="AF1315" s="50">
        <v>1.2046817171070514</v>
      </c>
    </row>
    <row r="1316" spans="1:32" hidden="1">
      <c r="A1316" s="49" t="s">
        <v>1650</v>
      </c>
      <c r="B1316" s="49">
        <v>3.7788959098696342</v>
      </c>
      <c r="C1316" s="49">
        <v>3.5804778553349443</v>
      </c>
      <c r="D1316" s="49">
        <v>3.4150629484680373</v>
      </c>
      <c r="E1316" s="49">
        <v>3.2730058039822607</v>
      </c>
      <c r="F1316" s="49">
        <v>3.1482516470210431</v>
      </c>
      <c r="G1316" s="49">
        <v>3.0367759038196214</v>
      </c>
      <c r="H1316" s="49">
        <v>2.9357815523469948</v>
      </c>
      <c r="I1316" s="49">
        <v>2.8432539544707347</v>
      </c>
      <c r="J1316" s="49">
        <v>2.7576987965023609</v>
      </c>
      <c r="K1316" s="49">
        <v>2.6779801695414944</v>
      </c>
      <c r="L1316" s="49">
        <v>2.6032164242924107</v>
      </c>
      <c r="M1316" s="49">
        <v>2.5134974217823975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2.1399192572245607</v>
      </c>
      <c r="S1316" s="49">
        <v>2.0750400748339706</v>
      </c>
      <c r="T1316" s="49">
        <v>2.0126319016046854</v>
      </c>
      <c r="U1316" s="49">
        <v>1.9528695891726926</v>
      </c>
      <c r="V1316" s="49">
        <v>1.8947363621010975</v>
      </c>
      <c r="W1316" s="49">
        <v>1.8362178393222044</v>
      </c>
      <c r="X1316" s="49">
        <v>1.7786777013522201</v>
      </c>
      <c r="Y1316" s="49">
        <v>1.7235748195796505</v>
      </c>
      <c r="Z1316" s="49">
        <v>1.6762792637962511</v>
      </c>
      <c r="AA1316" s="49">
        <v>1.5963484971126638</v>
      </c>
      <c r="AB1316" s="49">
        <v>1.5435891290633319</v>
      </c>
      <c r="AC1316" s="49">
        <v>1.4929855136821082</v>
      </c>
      <c r="AD1316" s="49">
        <v>1.4442946214682832</v>
      </c>
      <c r="AE1316" s="49">
        <v>1.39731220521278</v>
      </c>
      <c r="AF1316" s="50">
        <v>1.3518650514981565</v>
      </c>
    </row>
    <row r="1317" spans="1:32" hidden="1">
      <c r="A1317" s="49" t="s">
        <v>1651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4.8146955802485945</v>
      </c>
      <c r="F1317" s="49">
        <v>4.5940629733467375</v>
      </c>
      <c r="G1317" s="49">
        <v>4.3783669192638444</v>
      </c>
      <c r="H1317" s="49">
        <v>4.1662132909602247</v>
      </c>
      <c r="I1317" s="49">
        <v>3.9564881640615743</v>
      </c>
      <c r="J1317" s="49">
        <v>3.7482769207631423</v>
      </c>
      <c r="K1317" s="49">
        <v>3.5408093905128162</v>
      </c>
      <c r="L1317" s="49">
        <v>3.3334215138644483</v>
      </c>
      <c r="M1317" s="49">
        <v>3.2596838013968554</v>
      </c>
      <c r="N1317" s="49">
        <v>3.202530612768673</v>
      </c>
      <c r="O1317" s="49">
        <v>3.1472011549478847</v>
      </c>
      <c r="P1317" s="49">
        <v>3.0938127472990784</v>
      </c>
      <c r="Q1317" s="49">
        <v>3.0428934283465772</v>
      </c>
      <c r="R1317" s="49">
        <v>2.9928289565715449</v>
      </c>
      <c r="S1317" s="49">
        <v>2.9438813533766597</v>
      </c>
      <c r="T1317" s="49">
        <v>2.8988677106075098</v>
      </c>
      <c r="U1317" s="49">
        <v>2.8532871205213972</v>
      </c>
      <c r="V1317" s="49">
        <v>2.8074670094868033</v>
      </c>
      <c r="W1317" s="49">
        <v>2.7678528813948926</v>
      </c>
      <c r="X1317" s="49">
        <v>2.7298527128113332</v>
      </c>
      <c r="Y1317" s="49">
        <v>2.6925982287080341</v>
      </c>
      <c r="Z1317" s="49">
        <v>2.6606199940213737</v>
      </c>
      <c r="AA1317" s="49">
        <v>2.5882520440812042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2.4323878217559884</v>
      </c>
      <c r="AF1317" s="50">
        <v>2.3960425925613515</v>
      </c>
    </row>
    <row r="1318" spans="1:32" hidden="1">
      <c r="A1318" s="49" t="s">
        <v>1652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4.3597171878148435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3.7351787053622103</v>
      </c>
      <c r="V1318" s="49">
        <v>3.6757684667880435</v>
      </c>
      <c r="W1318" s="49">
        <v>3.6246677741725355</v>
      </c>
      <c r="X1318" s="49">
        <v>3.5756956147923713</v>
      </c>
      <c r="Y1318" s="49">
        <v>3.527693021630919</v>
      </c>
      <c r="Z1318" s="49">
        <v>3.4866970559646524</v>
      </c>
      <c r="AA1318" s="49">
        <v>3.3918561525268802</v>
      </c>
      <c r="AB1318" s="49">
        <v>3.3391289197556375</v>
      </c>
      <c r="AC1318" s="49">
        <v>3.2880660132162882</v>
      </c>
      <c r="AD1318" s="49">
        <v>3.2385051585840543</v>
      </c>
      <c r="AE1318" s="49">
        <v>3.1903050570557938</v>
      </c>
      <c r="AF1318" s="50">
        <v>3.1433419260656255</v>
      </c>
    </row>
    <row r="1319" spans="1:32" hidden="1">
      <c r="A1319" s="49" t="s">
        <v>1653</v>
      </c>
      <c r="B1319" s="49">
        <v>17.60977750468755</v>
      </c>
      <c r="C1319" s="49">
        <v>16.822047633750721</v>
      </c>
      <c r="D1319" s="49">
        <v>16.125196446576435</v>
      </c>
      <c r="E1319" s="49">
        <v>15.490861425449454</v>
      </c>
      <c r="F1319" s="49">
        <v>14.901061445469017</v>
      </c>
      <c r="G1319" s="49">
        <v>14.343621481433804</v>
      </c>
      <c r="H1319" s="49">
        <v>13.809849204411067</v>
      </c>
      <c r="I1319" s="49">
        <v>13.293253936383747</v>
      </c>
      <c r="J1319" s="49">
        <v>12.788792915521856</v>
      </c>
      <c r="K1319" s="49">
        <v>12.292403482457965</v>
      </c>
      <c r="L1319" s="49">
        <v>11.800699132145098</v>
      </c>
      <c r="M1319" s="49">
        <v>11.460000094165672</v>
      </c>
      <c r="N1319" s="49">
        <v>11.168475626534622</v>
      </c>
      <c r="O1319" s="49">
        <v>10.908581595028142</v>
      </c>
      <c r="P1319" s="49">
        <v>10.67306802383985</v>
      </c>
      <c r="Q1319" s="49">
        <v>10.457487595649456</v>
      </c>
      <c r="R1319" s="49">
        <v>10.260405841481532</v>
      </c>
      <c r="S1319" s="49">
        <v>10.074541646951227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1654</v>
      </c>
      <c r="B1320" s="49">
        <v>20.995074117638758</v>
      </c>
      <c r="C1320" s="49">
        <v>20.072818225775386</v>
      </c>
      <c r="D1320" s="49">
        <v>19.26427890780128</v>
      </c>
      <c r="E1320" s="49">
        <v>18.534451100902348</v>
      </c>
      <c r="F1320" s="49">
        <v>17.861181141497863</v>
      </c>
      <c r="G1320" s="49">
        <v>17.229505359123387</v>
      </c>
      <c r="H1320" s="49">
        <v>16.628775700225855</v>
      </c>
      <c r="I1320" s="49">
        <v>16.051075373412061</v>
      </c>
      <c r="J1320" s="49">
        <v>15.490287096713917</v>
      </c>
      <c r="K1320" s="49">
        <v>14.941515227941562</v>
      </c>
      <c r="L1320" s="49">
        <v>14.400710750418732</v>
      </c>
      <c r="M1320" s="49">
        <v>13.982042608292305</v>
      </c>
      <c r="N1320" s="49">
        <v>13.624810587365367</v>
      </c>
      <c r="O1320" s="49">
        <v>13.307087769822704</v>
      </c>
      <c r="P1320" s="49">
        <v>13.019813609166361</v>
      </c>
      <c r="Q1320" s="49">
        <v>12.757430382718088</v>
      </c>
      <c r="R1320" s="49">
        <v>12.518146212730768</v>
      </c>
      <c r="S1320" s="49">
        <v>12.292860430902047</v>
      </c>
      <c r="T1320" s="49">
        <v>12.082362303816881</v>
      </c>
      <c r="U1320" s="49">
        <v>11.887899351696639</v>
      </c>
      <c r="V1320" s="49">
        <v>11.69780492174322</v>
      </c>
      <c r="W1320" s="49">
        <v>11.473736482564735</v>
      </c>
      <c r="X1320" s="49">
        <v>11.260707707532065</v>
      </c>
      <c r="Y1320" s="49">
        <v>11.063331908125553</v>
      </c>
      <c r="Z1320" s="49">
        <v>10.890706556808539</v>
      </c>
      <c r="AA1320" s="49">
        <v>10.612865813697882</v>
      </c>
      <c r="AB1320" s="49">
        <v>10.435128204765858</v>
      </c>
      <c r="AC1320" s="49">
        <v>10.268081898494771</v>
      </c>
      <c r="AD1320" s="49">
        <v>10.110309967697289</v>
      </c>
      <c r="AE1320" s="49">
        <v>9.9606529737232314</v>
      </c>
      <c r="AF1320" s="50">
        <v>9.818150676762242</v>
      </c>
    </row>
    <row r="1321" spans="1:32" hidden="1">
      <c r="A1321" s="49" t="s">
        <v>1655</v>
      </c>
      <c r="B1321" s="49">
        <v>5.8790157074846245</v>
      </c>
      <c r="C1321" s="49">
        <v>5.4755884387843183</v>
      </c>
      <c r="D1321" s="49">
        <v>5.1013330367989207</v>
      </c>
      <c r="E1321" s="49">
        <v>4.7473234993539615</v>
      </c>
      <c r="F1321" s="49">
        <v>4.4079226234859252</v>
      </c>
      <c r="G1321" s="49">
        <v>4.0793559234929733</v>
      </c>
      <c r="H1321" s="49">
        <v>3.7589769246116793</v>
      </c>
      <c r="I1321" s="49">
        <v>3.4448590335497835</v>
      </c>
      <c r="J1321" s="49">
        <v>3.135554896704047</v>
      </c>
      <c r="K1321" s="49">
        <v>2.8299474687231694</v>
      </c>
      <c r="L1321" s="49">
        <v>2.5271540569772855</v>
      </c>
      <c r="M1321" s="49">
        <v>2.4586432662042359</v>
      </c>
      <c r="N1321" s="49">
        <v>2.3949496054950323</v>
      </c>
      <c r="O1321" s="49">
        <v>2.3344526779614871</v>
      </c>
      <c r="P1321" s="49">
        <v>2.2768573368632881</v>
      </c>
      <c r="Q1321" s="49">
        <v>2.2211326372561806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2.0158397570323308</v>
      </c>
      <c r="V1321" s="49">
        <v>1.9682762112294299</v>
      </c>
      <c r="W1321" s="49">
        <v>1.9200727257660684</v>
      </c>
      <c r="X1321" s="49">
        <v>1.8724011126380795</v>
      </c>
      <c r="Y1321" s="49">
        <v>1.826419302642821</v>
      </c>
      <c r="Z1321" s="49">
        <v>1.7863947924429278</v>
      </c>
      <c r="AA1321" s="49">
        <v>1.7203118710091645</v>
      </c>
      <c r="AB1321" s="49">
        <v>1.6755051731872199</v>
      </c>
      <c r="AC1321" s="49">
        <v>1.6322256146325274</v>
      </c>
      <c r="AD1321" s="49">
        <v>1.590298951167652</v>
      </c>
      <c r="AE1321" s="49">
        <v>1.549579142622205</v>
      </c>
      <c r="AF1321" s="50">
        <v>1.5099426935428126</v>
      </c>
    </row>
    <row r="1322" spans="1:32" hidden="1">
      <c r="A1322" s="49" t="s">
        <v>1656</v>
      </c>
      <c r="B1322" s="49">
        <v>6.1263360805089482</v>
      </c>
      <c r="C1322" s="49">
        <v>5.7061484126451258</v>
      </c>
      <c r="D1322" s="49">
        <v>5.3171079462350805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2.9625003361776354</v>
      </c>
      <c r="L1322" s="49">
        <v>2.6485608502272733</v>
      </c>
      <c r="M1322" s="49">
        <v>2.5764649113958606</v>
      </c>
      <c r="N1322" s="49">
        <v>2.5095013483463182</v>
      </c>
      <c r="O1322" s="49">
        <v>2.445942560805336</v>
      </c>
      <c r="P1322" s="49">
        <v>2.3854732972338937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2.1626654126728706</v>
      </c>
      <c r="U1322" s="49">
        <v>2.1118056378113703</v>
      </c>
      <c r="V1322" s="49">
        <v>2.0620042778685246</v>
      </c>
      <c r="W1322" s="49">
        <v>2.0115168293436838</v>
      </c>
      <c r="X1322" s="49">
        <v>1.9615928961002451</v>
      </c>
      <c r="Y1322" s="49">
        <v>1.9134658133027336</v>
      </c>
      <c r="Z1322" s="49">
        <v>1.8716814477554271</v>
      </c>
      <c r="AA1322" s="49">
        <v>1.802137881657677</v>
      </c>
      <c r="AB1322" s="49">
        <v>1.7552536054036014</v>
      </c>
      <c r="AC1322" s="49">
        <v>1.7099940382291723</v>
      </c>
      <c r="AD1322" s="49">
        <v>1.6661739659742403</v>
      </c>
      <c r="AE1322" s="49">
        <v>1.6236381575303487</v>
      </c>
      <c r="AF1322" s="50">
        <v>1.5822553481625667</v>
      </c>
    </row>
    <row r="1323" spans="1:32" hidden="1">
      <c r="A1323" s="49" t="s">
        <v>1657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3.6218658869039806</v>
      </c>
      <c r="K1323" s="49">
        <v>3.2796034311690834</v>
      </c>
      <c r="L1323" s="49">
        <v>2.9404939974220055</v>
      </c>
      <c r="M1323" s="49">
        <v>2.8597696074898162</v>
      </c>
      <c r="N1323" s="49">
        <v>2.7849331538054147</v>
      </c>
      <c r="O1323" s="49">
        <v>2.7140001416536492</v>
      </c>
      <c r="P1323" s="49">
        <v>2.6466088408205524</v>
      </c>
      <c r="Q1323" s="49">
        <v>2.5814968206841913</v>
      </c>
      <c r="R1323" s="49">
        <v>2.5178981531954396</v>
      </c>
      <c r="S1323" s="49">
        <v>2.4574111613591478</v>
      </c>
      <c r="T1323" s="49">
        <v>2.3988773820477687</v>
      </c>
      <c r="U1323" s="49">
        <v>2.3424906603859599</v>
      </c>
      <c r="V1323" s="49">
        <v>2.2873131806460023</v>
      </c>
      <c r="W1323" s="49">
        <v>2.2313402975427103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1.9988343668688753</v>
      </c>
      <c r="AB1323" s="49">
        <v>1.9469659688524317</v>
      </c>
      <c r="AC1323" s="49">
        <v>1.8969575055300996</v>
      </c>
      <c r="AD1323" s="49">
        <v>1.8485960202728435</v>
      </c>
      <c r="AE1323" s="49">
        <v>1.8017030363258744</v>
      </c>
      <c r="AF1323" s="50">
        <v>1.7561276378086246</v>
      </c>
    </row>
    <row r="1324" spans="1:32" hidden="1">
      <c r="A1324" s="49" t="s">
        <v>1658</v>
      </c>
      <c r="B1324" s="49">
        <v>2.7191473625932692</v>
      </c>
      <c r="C1324" s="49">
        <v>2.6405308134775924</v>
      </c>
      <c r="D1324" s="49">
        <v>2.5705711001042277</v>
      </c>
      <c r="E1324" s="49">
        <v>2.5073719202454745</v>
      </c>
      <c r="F1324" s="49">
        <v>2.4495893655421788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2.1750205665516282</v>
      </c>
      <c r="M1324" s="49">
        <v>2.1171606245321075</v>
      </c>
      <c r="N1324" s="49">
        <v>2.0708471664919683</v>
      </c>
      <c r="O1324" s="49">
        <v>2.0260634384751461</v>
      </c>
      <c r="P1324" s="49">
        <v>1.9828703704142567</v>
      </c>
      <c r="Q1324" s="49">
        <v>1.9416015390224644</v>
      </c>
      <c r="R1324" s="49">
        <v>1.9011648686027094</v>
      </c>
      <c r="S1324" s="49">
        <v>1.8617237226354264</v>
      </c>
      <c r="T1324" s="49">
        <v>1.8251227852501026</v>
      </c>
      <c r="U1324" s="49">
        <v>1.788376471933971</v>
      </c>
      <c r="V1324" s="49">
        <v>1.7516993295791257</v>
      </c>
      <c r="W1324" s="49">
        <v>1.7194600470038561</v>
      </c>
      <c r="X1324" s="49">
        <v>1.6884454759594187</v>
      </c>
      <c r="Y1324" s="49">
        <v>1.6580794401795269</v>
      </c>
      <c r="Z1324" s="49">
        <v>1.6312816014350831</v>
      </c>
      <c r="AA1324" s="49">
        <v>1.5786019176554034</v>
      </c>
      <c r="AB1324" s="49">
        <v>1.5465185938845059</v>
      </c>
      <c r="AC1324" s="49">
        <v>1.5154097123897161</v>
      </c>
      <c r="AD1324" s="49">
        <v>1.4851874351686933</v>
      </c>
      <c r="AE1324" s="49">
        <v>1.4557750050017775</v>
      </c>
      <c r="AF1324" s="50">
        <v>1.4271049300038743</v>
      </c>
    </row>
    <row r="1325" spans="1:32" hidden="1">
      <c r="A1325" s="49" t="s">
        <v>1659</v>
      </c>
      <c r="B1325" s="49">
        <v>3.2915434237631924</v>
      </c>
      <c r="C1325" s="49">
        <v>3.1962154168999382</v>
      </c>
      <c r="D1325" s="49">
        <v>3.111439237477764</v>
      </c>
      <c r="E1325" s="49">
        <v>3.0349034891316613</v>
      </c>
      <c r="F1325" s="49">
        <v>2.9649701033553146</v>
      </c>
      <c r="G1325" s="49">
        <v>2.9004383704903507</v>
      </c>
      <c r="H1325" s="49">
        <v>2.840403461984629</v>
      </c>
      <c r="I1325" s="49">
        <v>2.784167556092652</v>
      </c>
      <c r="J1325" s="49">
        <v>2.7311818045842484</v>
      </c>
      <c r="K1325" s="49">
        <v>2.6810071793273096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2.4533842661287935</v>
      </c>
      <c r="P1325" s="49">
        <v>2.4012695712997645</v>
      </c>
      <c r="Q1325" s="49">
        <v>2.3514884053843166</v>
      </c>
      <c r="R1325" s="49">
        <v>2.3027092155785858</v>
      </c>
      <c r="S1325" s="49">
        <v>2.2551309310235799</v>
      </c>
      <c r="T1325" s="49">
        <v>2.2110009912329653</v>
      </c>
      <c r="U1325" s="49">
        <v>2.166680970327207</v>
      </c>
      <c r="V1325" s="49">
        <v>2.1224324623986184</v>
      </c>
      <c r="W1325" s="49">
        <v>2.0836552639660306</v>
      </c>
      <c r="X1325" s="49">
        <v>2.0463367702829518</v>
      </c>
      <c r="Y1325" s="49">
        <v>2.0097740612300856</v>
      </c>
      <c r="Z1325" s="49">
        <v>1.9775183904125955</v>
      </c>
      <c r="AA1325" s="49">
        <v>1.9137447416650144</v>
      </c>
      <c r="AB1325" s="49">
        <v>1.8749970349947618</v>
      </c>
      <c r="AC1325" s="49">
        <v>1.8373996942343735</v>
      </c>
      <c r="AD1325" s="49">
        <v>1.8008443430565677</v>
      </c>
      <c r="AE1325" s="49">
        <v>1.7652361276543143</v>
      </c>
      <c r="AF1325" s="50">
        <v>1.7304914940218141</v>
      </c>
    </row>
    <row r="1326" spans="1:32" hidden="1">
      <c r="A1326" s="49" t="s">
        <v>1660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3.9812377749497565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3.6524724946359215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3.2897489987250337</v>
      </c>
      <c r="O1326" s="49">
        <v>3.2189140212334264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2.9590138282072096</v>
      </c>
      <c r="T1326" s="49">
        <v>2.9011491710197008</v>
      </c>
      <c r="U1326" s="49">
        <v>2.8430211324947789</v>
      </c>
      <c r="V1326" s="49">
        <v>2.7849736462302266</v>
      </c>
      <c r="W1326" s="49">
        <v>2.7341101713404705</v>
      </c>
      <c r="X1326" s="49">
        <v>2.6851731087339834</v>
      </c>
      <c r="Y1326" s="49">
        <v>2.6372394469395579</v>
      </c>
      <c r="Z1326" s="49">
        <v>2.5949763125227014</v>
      </c>
      <c r="AA1326" s="49">
        <v>2.5113039124999395</v>
      </c>
      <c r="AB1326" s="49">
        <v>2.460528581911364</v>
      </c>
      <c r="AC1326" s="49">
        <v>2.4112760885700295</v>
      </c>
      <c r="AD1326" s="49">
        <v>2.3634045918277713</v>
      </c>
      <c r="AE1326" s="49">
        <v>2.3167900104125523</v>
      </c>
      <c r="AF1326" s="50">
        <v>2.2713231063122392</v>
      </c>
    </row>
    <row r="1327" spans="1:32" hidden="1">
      <c r="A1327" s="49" t="s">
        <v>1661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3.5814866569415362</v>
      </c>
      <c r="G1327" s="49">
        <v>3.4984824945601267</v>
      </c>
      <c r="H1327" s="49">
        <v>3.423032892574982</v>
      </c>
      <c r="I1327" s="49">
        <v>3.3537248878349564</v>
      </c>
      <c r="J1327" s="49">
        <v>3.2895041787785884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2.8976334715196277</v>
      </c>
      <c r="P1327" s="49">
        <v>2.8230419810993581</v>
      </c>
      <c r="Q1327" s="49">
        <v>2.7541114051654327</v>
      </c>
      <c r="R1327" s="49">
        <v>2.6904151023488256</v>
      </c>
      <c r="S1327" s="49">
        <v>2.6300336539783</v>
      </c>
      <c r="T1327" s="49">
        <v>2.5730941212737672</v>
      </c>
      <c r="U1327" s="49">
        <v>2.5198155310916452</v>
      </c>
      <c r="V1327" s="49">
        <v>2.4677915854915153</v>
      </c>
      <c r="W1327" s="49">
        <v>2.4092906354159136</v>
      </c>
      <c r="X1327" s="49">
        <v>2.3534095691565602</v>
      </c>
      <c r="Y1327" s="49">
        <v>2.3010519545821921</v>
      </c>
      <c r="Z1327" s="49">
        <v>2.2540112683489757</v>
      </c>
      <c r="AA1327" s="49">
        <v>2.1862260971899792</v>
      </c>
      <c r="AB1327" s="49">
        <v>2.1388508625887011</v>
      </c>
      <c r="AC1327" s="49">
        <v>2.0939149293970423</v>
      </c>
      <c r="AD1327" s="49">
        <v>2.0511147942983814</v>
      </c>
      <c r="AE1327" s="49">
        <v>2.0102014879400287</v>
      </c>
      <c r="AF1327" s="50">
        <v>1.9709682783871845</v>
      </c>
    </row>
    <row r="1328" spans="1:32" hidden="1">
      <c r="A1328" s="49" t="s">
        <v>1662</v>
      </c>
      <c r="B1328" s="49">
        <v>4.666146960824781</v>
      </c>
      <c r="C1328" s="49">
        <v>4.4300106539637536</v>
      </c>
      <c r="D1328" s="49">
        <v>4.2320366040117765</v>
      </c>
      <c r="E1328" s="49">
        <v>4.0610876074501157</v>
      </c>
      <c r="F1328" s="49">
        <v>3.9101727328510911</v>
      </c>
      <c r="G1328" s="49">
        <v>3.7746452971105215</v>
      </c>
      <c r="H1328" s="49">
        <v>3.651275975734368</v>
      </c>
      <c r="I1328" s="49">
        <v>3.5377387517757315</v>
      </c>
      <c r="J1328" s="49">
        <v>3.4323083202217997</v>
      </c>
      <c r="K1328" s="49">
        <v>3.333673130581476</v>
      </c>
      <c r="L1328" s="49">
        <v>3.2408151431016572</v>
      </c>
      <c r="M1328" s="49">
        <v>3.1301041119787163</v>
      </c>
      <c r="N1328" s="49">
        <v>3.0275869947808198</v>
      </c>
      <c r="O1328" s="49">
        <v>2.9306770952036132</v>
      </c>
      <c r="P1328" s="49">
        <v>2.8388552058893577</v>
      </c>
      <c r="Q1328" s="49">
        <v>2.7504898908152722</v>
      </c>
      <c r="R1328" s="49">
        <v>2.6645904353780296</v>
      </c>
      <c r="S1328" s="49">
        <v>2.5831002340242133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2.2092132151164394</v>
      </c>
      <c r="Y1328" s="49">
        <v>2.1394494924016758</v>
      </c>
      <c r="Z1328" s="49">
        <v>2.0787786409787183</v>
      </c>
      <c r="AA1328" s="49">
        <v>1.9803027663436776</v>
      </c>
      <c r="AB1328" s="49">
        <v>1.9133762651358497</v>
      </c>
      <c r="AC1328" s="49">
        <v>1.8489823862923329</v>
      </c>
      <c r="AD1328" s="49">
        <v>1.7868364931032006</v>
      </c>
      <c r="AE1328" s="49">
        <v>1.7266992624688711</v>
      </c>
      <c r="AF1328" s="50">
        <v>1.6683676344958034</v>
      </c>
    </row>
    <row r="1329" spans="1:32" hidden="1">
      <c r="A1329" s="49" t="s">
        <v>1663</v>
      </c>
      <c r="B1329" s="49">
        <v>3.8933078181154319</v>
      </c>
      <c r="C1329" s="49">
        <v>3.7066824321645511</v>
      </c>
      <c r="D1329" s="49">
        <v>3.5272987804519027</v>
      </c>
      <c r="E1329" s="49">
        <v>3.3530679180617176</v>
      </c>
      <c r="F1329" s="49">
        <v>3.1824743173721903</v>
      </c>
      <c r="G1329" s="49">
        <v>3.0143734623272591</v>
      </c>
      <c r="H1329" s="49">
        <v>2.8478701709717935</v>
      </c>
      <c r="I1329" s="49">
        <v>2.6822418906613947</v>
      </c>
      <c r="J1329" s="49">
        <v>2.5168883711264147</v>
      </c>
      <c r="K1329" s="49">
        <v>2.3512974843393759</v>
      </c>
      <c r="L1329" s="49">
        <v>2.1850212894295513</v>
      </c>
      <c r="M1329" s="49">
        <v>2.1370185765816654</v>
      </c>
      <c r="N1329" s="49">
        <v>2.0988873696933821</v>
      </c>
      <c r="O1329" s="49">
        <v>2.0618521854836582</v>
      </c>
      <c r="P1329" s="49">
        <v>2.025982104127773</v>
      </c>
      <c r="Q1329" s="49">
        <v>1.9915900884719049</v>
      </c>
      <c r="R1329" s="49">
        <v>1.9577167400475588</v>
      </c>
      <c r="S1329" s="49">
        <v>1.9245173195472884</v>
      </c>
      <c r="T1329" s="49">
        <v>1.893663653756732</v>
      </c>
      <c r="U1329" s="49">
        <v>1.8624831820998469</v>
      </c>
      <c r="V1329" s="49">
        <v>1.8311703542539042</v>
      </c>
      <c r="W1329" s="49">
        <v>1.803568413423811</v>
      </c>
      <c r="X1329" s="49">
        <v>1.7769366605343802</v>
      </c>
      <c r="Y1329" s="49">
        <v>1.750759823320565</v>
      </c>
      <c r="Z1329" s="49">
        <v>1.7277256857906476</v>
      </c>
      <c r="AA1329" s="49">
        <v>1.680742846395356</v>
      </c>
      <c r="AB1329" s="49">
        <v>1.6525303325147036</v>
      </c>
      <c r="AC1329" s="49">
        <v>1.6250823236184977</v>
      </c>
      <c r="AD1329" s="49">
        <v>1.5983270620914676</v>
      </c>
      <c r="AE1329" s="49">
        <v>1.5722021092405254</v>
      </c>
      <c r="AF1329" s="50">
        <v>1.5466528097876071</v>
      </c>
    </row>
    <row r="1330" spans="1:32" hidden="1">
      <c r="A1330" s="49" t="s">
        <v>1664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3.9749159462888026</v>
      </c>
      <c r="F1330" s="49">
        <v>3.7791744996345393</v>
      </c>
      <c r="G1330" s="49">
        <v>3.5861367780391129</v>
      </c>
      <c r="H1330" s="49">
        <v>3.394649230411444</v>
      </c>
      <c r="I1330" s="49">
        <v>3.2037680337263907</v>
      </c>
      <c r="J1330" s="49">
        <v>3.0126961141235489</v>
      </c>
      <c r="K1330" s="49">
        <v>2.8207401437276425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2.4794680113984535</v>
      </c>
      <c r="P1330" s="49">
        <v>2.4365607261962974</v>
      </c>
      <c r="Q1330" s="49">
        <v>2.3954667276729689</v>
      </c>
      <c r="R1330" s="49">
        <v>2.3550078283360483</v>
      </c>
      <c r="S1330" s="49">
        <v>2.3153749430387065</v>
      </c>
      <c r="T1330" s="49">
        <v>2.2786225343394957</v>
      </c>
      <c r="U1330" s="49">
        <v>2.2414671633028291</v>
      </c>
      <c r="V1330" s="49">
        <v>2.2041476861376208</v>
      </c>
      <c r="W1330" s="49">
        <v>2.1714134292575915</v>
      </c>
      <c r="X1330" s="49">
        <v>2.1398516667487892</v>
      </c>
      <c r="Y1330" s="49">
        <v>2.1088285255347485</v>
      </c>
      <c r="Z1330" s="49">
        <v>2.0816425202465689</v>
      </c>
      <c r="AA1330" s="49">
        <v>2.0250467650563109</v>
      </c>
      <c r="AB1330" s="49">
        <v>1.9914719035987072</v>
      </c>
      <c r="AC1330" s="49">
        <v>1.9588154852145117</v>
      </c>
      <c r="AD1330" s="49">
        <v>1.926988517381315</v>
      </c>
      <c r="AE1330" s="49">
        <v>1.8959135174110229</v>
      </c>
      <c r="AF1330" s="50">
        <v>1.8655226153871491</v>
      </c>
    </row>
    <row r="1331" spans="1:32" hidden="1">
      <c r="A1331" s="49" t="s">
        <v>1665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3.6745324262224055</v>
      </c>
      <c r="L1331" s="49">
        <v>3.4286059138435201</v>
      </c>
      <c r="M1331" s="49">
        <v>3.3531004300195186</v>
      </c>
      <c r="N1331" s="49">
        <v>3.2936831681042844</v>
      </c>
      <c r="O1331" s="49">
        <v>3.2360436542488897</v>
      </c>
      <c r="P1331" s="49">
        <v>3.1802947577441696</v>
      </c>
      <c r="Q1331" s="49">
        <v>3.1269471384637706</v>
      </c>
      <c r="R1331" s="49">
        <v>3.0744362143192627</v>
      </c>
      <c r="S1331" s="49">
        <v>3.0230153458763049</v>
      </c>
      <c r="T1331" s="49">
        <v>2.97541170427123</v>
      </c>
      <c r="U1331" s="49">
        <v>2.9272661436869627</v>
      </c>
      <c r="V1331" s="49">
        <v>2.8788958446569985</v>
      </c>
      <c r="W1331" s="49">
        <v>2.8366118797499631</v>
      </c>
      <c r="X1331" s="49">
        <v>2.795867331459525</v>
      </c>
      <c r="Y1331" s="49">
        <v>2.7558201824959485</v>
      </c>
      <c r="Z1331" s="49">
        <v>2.7208443946543568</v>
      </c>
      <c r="AA1331" s="49">
        <v>2.646852667427948</v>
      </c>
      <c r="AB1331" s="49">
        <v>2.6033757820637065</v>
      </c>
      <c r="AC1331" s="49">
        <v>2.5610995405202921</v>
      </c>
      <c r="AD1331" s="49">
        <v>2.5199049844638282</v>
      </c>
      <c r="AE1331" s="49">
        <v>2.4796884771166012</v>
      </c>
      <c r="AF1331" s="50">
        <v>2.4403591764885824</v>
      </c>
    </row>
    <row r="1332" spans="1:32" hidden="1">
      <c r="A1332" s="49" t="s">
        <v>1666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3.4359435964853002</v>
      </c>
      <c r="K1332" s="49">
        <v>3.2428007933089908</v>
      </c>
      <c r="L1332" s="49">
        <v>3.0510721340959388</v>
      </c>
      <c r="M1332" s="49">
        <v>2.9662505069613276</v>
      </c>
      <c r="N1332" s="49">
        <v>2.892533322157699</v>
      </c>
      <c r="O1332" s="49">
        <v>2.8259692877976752</v>
      </c>
      <c r="P1332" s="49">
        <v>2.7649254375957333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2.5592166553062032</v>
      </c>
      <c r="U1332" s="49">
        <v>2.5150601558702448</v>
      </c>
      <c r="V1332" s="49">
        <v>2.4717231904509758</v>
      </c>
      <c r="W1332" s="49">
        <v>2.4222996393484988</v>
      </c>
      <c r="X1332" s="49">
        <v>2.3748985297095175</v>
      </c>
      <c r="Y1332" s="49">
        <v>2.3303510675508643</v>
      </c>
      <c r="Z1332" s="49">
        <v>2.290296487579782</v>
      </c>
      <c r="AA1332" s="49">
        <v>2.2313193088347685</v>
      </c>
      <c r="AB1332" s="49">
        <v>2.190410815891068</v>
      </c>
      <c r="AC1332" s="49">
        <v>2.1514625146087427</v>
      </c>
      <c r="AD1332" s="49">
        <v>2.114219272439354</v>
      </c>
      <c r="AE1332" s="49">
        <v>2.0784723313614131</v>
      </c>
      <c r="AF1332" s="50">
        <v>2.0440488106137686</v>
      </c>
    </row>
    <row r="1333" spans="1:32" hidden="1">
      <c r="A1333" s="49" t="s">
        <v>1667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3.7762493594070685</v>
      </c>
      <c r="M1333" s="49">
        <v>3.6748194116063155</v>
      </c>
      <c r="N1333" s="49">
        <v>3.5802996075103697</v>
      </c>
      <c r="O1333" s="49">
        <v>3.4903699953411134</v>
      </c>
      <c r="P1333" s="49">
        <v>3.4046142391620347</v>
      </c>
      <c r="Q1333" s="49">
        <v>3.321553468905674</v>
      </c>
      <c r="R1333" s="49">
        <v>3.2402898435196734</v>
      </c>
      <c r="S1333" s="49">
        <v>3.1627125083853564</v>
      </c>
      <c r="T1333" s="49">
        <v>3.0874608771003325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2.8000721821537446</v>
      </c>
      <c r="Y1333" s="49">
        <v>2.7311826451928081</v>
      </c>
      <c r="Z1333" s="49">
        <v>2.670911282906109</v>
      </c>
      <c r="AA1333" s="49">
        <v>2.5729826467933234</v>
      </c>
      <c r="AB1333" s="49">
        <v>2.5058164140590771</v>
      </c>
      <c r="AC1333" s="49">
        <v>2.4408617543823206</v>
      </c>
      <c r="AD1333" s="49">
        <v>2.3778652991823401</v>
      </c>
      <c r="AE1333" s="49">
        <v>2.3166146783284525</v>
      </c>
      <c r="AF1333" s="50">
        <v>2.2569302951719417</v>
      </c>
    </row>
    <row r="1334" spans="1:32">
      <c r="A1334" s="49" t="s">
        <v>845</v>
      </c>
      <c r="B1334" s="49">
        <v>5.4908528626679605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3.9949790762360973</v>
      </c>
      <c r="J1334" s="49">
        <v>3.7930471503396506</v>
      </c>
      <c r="K1334" s="49">
        <v>3.5921850778749915</v>
      </c>
      <c r="L1334" s="49">
        <v>3.3920367700110781</v>
      </c>
      <c r="M1334" s="49">
        <v>3.3140265951447443</v>
      </c>
      <c r="N1334" s="49">
        <v>3.2464178195182551</v>
      </c>
      <c r="O1334" s="49">
        <v>3.1798625695787077</v>
      </c>
      <c r="P1334" s="49">
        <v>3.1144393131152586</v>
      </c>
      <c r="Q1334" s="49">
        <v>3.0504892446889134</v>
      </c>
      <c r="R1334" s="49">
        <v>2.9869836053252565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2.7414906413900604</v>
      </c>
      <c r="W1334" s="49">
        <v>2.6853969362503909</v>
      </c>
      <c r="X1334" s="49">
        <v>2.6300966570065754</v>
      </c>
      <c r="Y1334" s="49">
        <v>2.5750272718281426</v>
      </c>
      <c r="Z1334" s="49">
        <v>2.5230996121448666</v>
      </c>
      <c r="AA1334" s="49">
        <v>2.4448828592313161</v>
      </c>
      <c r="AB1334" s="49">
        <v>2.3867748405168787</v>
      </c>
      <c r="AC1334" s="49">
        <v>2.3292159272394106</v>
      </c>
      <c r="AD1334" s="49">
        <v>2.2721239328257754</v>
      </c>
      <c r="AE1334" s="49">
        <v>2.215426292068142</v>
      </c>
      <c r="AF1334" s="50">
        <v>2.1590584695191826</v>
      </c>
    </row>
    <row r="1335" spans="1:32">
      <c r="A1335" s="49" t="s">
        <v>841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4.9042578729715895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4.2844098073799755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3.9299367513262826</v>
      </c>
      <c r="R1335" s="49">
        <v>3.8572240195646446</v>
      </c>
      <c r="S1335" s="49">
        <v>3.7880216915674225</v>
      </c>
      <c r="T1335" s="49">
        <v>3.7224965675560515</v>
      </c>
      <c r="U1335" s="49">
        <v>3.6609166525550263</v>
      </c>
      <c r="V1335" s="49">
        <v>3.6006690707781921</v>
      </c>
      <c r="W1335" s="49">
        <v>3.5331719241868571</v>
      </c>
      <c r="X1335" s="49">
        <v>3.4684868576432404</v>
      </c>
      <c r="Y1335" s="49">
        <v>3.4076377345891515</v>
      </c>
      <c r="Z1335" s="49">
        <v>3.3526487134707113</v>
      </c>
      <c r="AA1335" s="49">
        <v>3.2744881271551707</v>
      </c>
      <c r="AB1335" s="49">
        <v>3.2190090871601416</v>
      </c>
      <c r="AC1335" s="49">
        <v>3.1662343877755514</v>
      </c>
      <c r="AD1335" s="49">
        <v>3.1158401241404943</v>
      </c>
      <c r="AE1335" s="49">
        <v>3.0675597876515526</v>
      </c>
      <c r="AF1335" s="50">
        <v>3.021171440064804</v>
      </c>
    </row>
    <row r="1336" spans="1:32">
      <c r="A1336" s="49" t="s">
        <v>1672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3.9811637968493656</v>
      </c>
      <c r="R1336" s="49">
        <v>3.8907386373127535</v>
      </c>
      <c r="S1336" s="49">
        <v>3.8052552224756369</v>
      </c>
      <c r="T1336" s="49">
        <v>3.7249066181830082</v>
      </c>
      <c r="U1336" s="49">
        <v>3.6500243292852064</v>
      </c>
      <c r="V1336" s="49">
        <v>3.576989773488596</v>
      </c>
      <c r="W1336" s="49">
        <v>3.4940996791310703</v>
      </c>
      <c r="X1336" s="49">
        <v>3.4151198524792767</v>
      </c>
      <c r="Y1336" s="49">
        <v>3.3414122130066906</v>
      </c>
      <c r="Z1336" s="49">
        <v>3.2756791117895299</v>
      </c>
      <c r="AA1336" s="49">
        <v>3.178684828116753</v>
      </c>
      <c r="AB1336" s="49">
        <v>3.1123893026075446</v>
      </c>
      <c r="AC1336" s="49">
        <v>3.0497405023430351</v>
      </c>
      <c r="AD1336" s="49">
        <v>2.9902830377706642</v>
      </c>
      <c r="AE1336" s="49">
        <v>2.9336434350462586</v>
      </c>
      <c r="AF1336" s="50">
        <v>2.8795116620362409</v>
      </c>
    </row>
    <row r="1337" spans="1:32">
      <c r="A1337" s="49" t="s">
        <v>1677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3.8719865498678825</v>
      </c>
      <c r="L1337" s="49">
        <v>3.6450951305962187</v>
      </c>
      <c r="M1337" s="49">
        <v>3.5436407858451902</v>
      </c>
      <c r="N1337" s="49">
        <v>3.4555106909556423</v>
      </c>
      <c r="O1337" s="49">
        <v>3.375963392799691</v>
      </c>
      <c r="P1337" s="49">
        <v>3.3030394386182422</v>
      </c>
      <c r="Q1337" s="49">
        <v>3.2355367892155211</v>
      </c>
      <c r="R1337" s="49">
        <v>3.1730676396268107</v>
      </c>
      <c r="S1337" s="49">
        <v>3.1136640622281937</v>
      </c>
      <c r="T1337" s="49">
        <v>3.0574963779732882</v>
      </c>
      <c r="U1337" s="49">
        <v>3.0048339726117987</v>
      </c>
      <c r="V1337" s="49">
        <v>2.9531543059661298</v>
      </c>
      <c r="W1337" s="49">
        <v>2.8941786978851436</v>
      </c>
      <c r="X1337" s="49">
        <v>2.8376264461770959</v>
      </c>
      <c r="Y1337" s="49">
        <v>2.7844944848717965</v>
      </c>
      <c r="Z1337" s="49">
        <v>2.7367489752280361</v>
      </c>
      <c r="AA1337" s="49">
        <v>2.6662961378454852</v>
      </c>
      <c r="AB1337" s="49">
        <v>2.6175179053815252</v>
      </c>
      <c r="AC1337" s="49">
        <v>2.5710863701907991</v>
      </c>
      <c r="AD1337" s="49">
        <v>2.5266950487691124</v>
      </c>
      <c r="AE1337" s="49">
        <v>2.4840931582469832</v>
      </c>
      <c r="AF1337" s="50">
        <v>2.443073008639729</v>
      </c>
    </row>
    <row r="1338" spans="1:32">
      <c r="A1338" s="49" t="s">
        <v>843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3.8267180175218165</v>
      </c>
      <c r="S1338" s="49">
        <v>3.7448583360439907</v>
      </c>
      <c r="T1338" s="49">
        <v>3.6657269832873958</v>
      </c>
      <c r="U1338" s="49">
        <v>3.5895666837881368</v>
      </c>
      <c r="V1338" s="49">
        <v>3.515218546958268</v>
      </c>
      <c r="W1338" s="49">
        <v>3.4401801001825727</v>
      </c>
      <c r="X1338" s="49">
        <v>3.3662303866162935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3.0633404290946316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2.8127382298499386</v>
      </c>
    </row>
    <row r="1339" spans="1:32">
      <c r="A1339" s="49" t="s">
        <v>842</v>
      </c>
      <c r="B1339" s="49">
        <v>6.642958796759137</v>
      </c>
      <c r="C1339" s="49">
        <v>6.4312680700880245</v>
      </c>
      <c r="D1339" s="49">
        <v>6.2482968220331827</v>
      </c>
      <c r="E1339" s="49">
        <v>6.0858731975703506</v>
      </c>
      <c r="F1339" s="49">
        <v>5.9388456357084936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5.3432129700096995</v>
      </c>
      <c r="L1339" s="49">
        <v>5.2419713295271952</v>
      </c>
      <c r="M1339" s="49">
        <v>5.1035987502999465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4.5114522183327415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4.2108175887990775</v>
      </c>
      <c r="X1339" s="49">
        <v>4.1343299185756655</v>
      </c>
      <c r="Y1339" s="49">
        <v>4.0625969039369005</v>
      </c>
      <c r="Z1339" s="49">
        <v>3.9981501037278258</v>
      </c>
      <c r="AA1339" s="49">
        <v>3.9047026510707106</v>
      </c>
      <c r="AB1339" s="49">
        <v>3.8395680336542135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3.6087843979981553</v>
      </c>
    </row>
    <row r="1340" spans="1:32">
      <c r="A1340" s="49" t="s">
        <v>846</v>
      </c>
      <c r="B1340" s="49">
        <v>6.7593229600418905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4.2971459782725105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3.9567895417913777</v>
      </c>
      <c r="Q1340" s="49">
        <v>3.8789847895736815</v>
      </c>
      <c r="R1340" s="49">
        <v>3.8017548846100091</v>
      </c>
      <c r="S1340" s="49">
        <v>3.7253264837975952</v>
      </c>
      <c r="T1340" s="49">
        <v>3.6521378988552216</v>
      </c>
      <c r="U1340" s="49">
        <v>3.5782997443393896</v>
      </c>
      <c r="V1340" s="49">
        <v>3.5040916856685147</v>
      </c>
      <c r="W1340" s="49">
        <v>3.4368317340518422</v>
      </c>
      <c r="X1340" s="49">
        <v>3.3705955015702846</v>
      </c>
      <c r="Y1340" s="49">
        <v>3.3046223754067134</v>
      </c>
      <c r="Z1340" s="49">
        <v>3.2428342737634264</v>
      </c>
      <c r="AA1340" s="49">
        <v>3.1455556818879593</v>
      </c>
      <c r="AB1340" s="49">
        <v>3.0753317638728337</v>
      </c>
      <c r="AC1340" s="49">
        <v>3.0057916523960744</v>
      </c>
      <c r="AD1340" s="49">
        <v>2.9368218926646117</v>
      </c>
      <c r="AE1340" s="49">
        <v>2.8683218802634167</v>
      </c>
      <c r="AF1340" s="50">
        <v>2.800201709285512</v>
      </c>
    </row>
    <row r="1341" spans="1:32">
      <c r="A1341" s="49" t="s">
        <v>1678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4.1608323367576645</v>
      </c>
      <c r="N1341" s="49">
        <v>4.0563720474445528</v>
      </c>
      <c r="O1341" s="49">
        <v>3.9625725973767176</v>
      </c>
      <c r="P1341" s="49">
        <v>3.8769958587382889</v>
      </c>
      <c r="Q1341" s="49">
        <v>3.7981461919627533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3.4038452688915655</v>
      </c>
      <c r="X1341" s="49">
        <v>3.3384763408522535</v>
      </c>
      <c r="Y1341" s="49">
        <v>3.27735575417646</v>
      </c>
      <c r="Z1341" s="49">
        <v>3.2229340592148064</v>
      </c>
      <c r="AA1341" s="49">
        <v>3.1402250053592504</v>
      </c>
      <c r="AB1341" s="49">
        <v>3.0844994464918098</v>
      </c>
      <c r="AC1341" s="49">
        <v>3.0316909338101734</v>
      </c>
      <c r="AD1341" s="49">
        <v>2.9814191011040596</v>
      </c>
      <c r="AE1341" s="49">
        <v>2.9333727465638155</v>
      </c>
      <c r="AF1341" s="50">
        <v>2.8872941753819727</v>
      </c>
    </row>
    <row r="1342" spans="1:32">
      <c r="A1342" s="49" t="s">
        <v>847</v>
      </c>
      <c r="B1342" s="49">
        <v>7.8757849126756385</v>
      </c>
      <c r="C1342" s="49">
        <v>7.5291857180881445</v>
      </c>
      <c r="D1342" s="49">
        <v>7.2042388663153245</v>
      </c>
      <c r="E1342" s="49">
        <v>6.894378950313909</v>
      </c>
      <c r="F1342" s="49">
        <v>6.5954350593619555</v>
      </c>
      <c r="G1342" s="49">
        <v>6.3045874740676471</v>
      </c>
      <c r="H1342" s="49">
        <v>6.0198351510936705</v>
      </c>
      <c r="I1342" s="49">
        <v>5.7397010497528118</v>
      </c>
      <c r="J1342" s="49">
        <v>5.4630584553268839</v>
      </c>
      <c r="K1342" s="49">
        <v>5.1890232875969655</v>
      </c>
      <c r="L1342" s="49">
        <v>4.9168844736120327</v>
      </c>
      <c r="M1342" s="49">
        <v>4.7856378667575274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3.9776971873168447</v>
      </c>
      <c r="V1342" s="49">
        <v>3.8904991112742477</v>
      </c>
      <c r="W1342" s="49">
        <v>3.7976227286170605</v>
      </c>
      <c r="X1342" s="49">
        <v>3.7067148644383887</v>
      </c>
      <c r="Y1342" s="49">
        <v>3.6187148145823707</v>
      </c>
      <c r="Z1342" s="49">
        <v>3.5354730918467432</v>
      </c>
      <c r="AA1342" s="49">
        <v>3.4306658188779751</v>
      </c>
      <c r="AB1342" s="49">
        <v>3.3458769544627422</v>
      </c>
      <c r="AC1342" s="49">
        <v>3.2630120047743736</v>
      </c>
      <c r="AD1342" s="49">
        <v>3.1817854502773755</v>
      </c>
      <c r="AE1342" s="49">
        <v>3.1019620859663557</v>
      </c>
      <c r="AF1342" s="50">
        <v>3.0233457217886932</v>
      </c>
    </row>
    <row r="1343" spans="1:32">
      <c r="A1343" s="49" t="s">
        <v>848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6.9700131053408185</v>
      </c>
      <c r="H1343" s="49">
        <v>6.6792289178436004</v>
      </c>
      <c r="I1343" s="49">
        <v>6.3946107014968145</v>
      </c>
      <c r="J1343" s="49">
        <v>6.1148381065601152</v>
      </c>
      <c r="K1343" s="49">
        <v>5.8388818084128973</v>
      </c>
      <c r="L1343" s="49">
        <v>5.5659202489756705</v>
      </c>
      <c r="M1343" s="49">
        <v>5.4191976383478906</v>
      </c>
      <c r="N1343" s="49">
        <v>5.287007402362903</v>
      </c>
      <c r="O1343" s="49">
        <v>5.1641783140424184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4.5436357009828905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3.9587635754280153</v>
      </c>
      <c r="AB1343" s="49">
        <v>3.869322931503159</v>
      </c>
      <c r="AC1343" s="49">
        <v>3.78234237644239</v>
      </c>
      <c r="AD1343" s="49">
        <v>3.6974734191443757</v>
      </c>
      <c r="AE1343" s="49">
        <v>3.6144293974079558</v>
      </c>
      <c r="AF1343" s="50">
        <v>3.5329715968282231</v>
      </c>
    </row>
    <row r="1344" spans="1:32">
      <c r="A1344" s="49" t="s">
        <v>1679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3.4153919687582865</v>
      </c>
      <c r="Q1344" s="49">
        <v>3.3318660251038983</v>
      </c>
      <c r="R1344" s="49">
        <v>3.250190787218366</v>
      </c>
      <c r="S1344" s="49">
        <v>3.1723077130204835</v>
      </c>
      <c r="T1344" s="49">
        <v>3.0968121387060452</v>
      </c>
      <c r="U1344" s="49">
        <v>3.0239407519440249</v>
      </c>
      <c r="V1344" s="49">
        <v>2.9525556051974604</v>
      </c>
      <c r="W1344" s="49">
        <v>2.8802389412532179</v>
      </c>
      <c r="X1344" s="49">
        <v>2.8087155323531903</v>
      </c>
      <c r="Y1344" s="49">
        <v>2.7397074114295767</v>
      </c>
      <c r="Z1344" s="49">
        <v>2.6795613750622627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2.3854647770267023</v>
      </c>
      <c r="AE1344" s="49">
        <v>2.3242978419101776</v>
      </c>
      <c r="AF1344" s="50">
        <v>2.2647453525292196</v>
      </c>
    </row>
    <row r="1345" spans="1:32">
      <c r="A1345" s="49" t="s">
        <v>849</v>
      </c>
      <c r="B1345" s="49">
        <v>12.456378769593531</v>
      </c>
      <c r="C1345" s="49">
        <v>11.764550311083696</v>
      </c>
      <c r="D1345" s="49">
        <v>11.114048735142148</v>
      </c>
      <c r="E1345" s="49">
        <v>10.491982334428878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5.7592499465383735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3.6961527348389716</v>
      </c>
      <c r="AD1345" s="49">
        <v>3.5452448153848692</v>
      </c>
      <c r="AE1345" s="49">
        <v>3.395088784206016</v>
      </c>
      <c r="AF1345" s="50">
        <v>3.245446843980873</v>
      </c>
    </row>
    <row r="1346" spans="1:32" hidden="1">
      <c r="A1346" s="49" t="s">
        <v>1680</v>
      </c>
      <c r="B1346" s="49">
        <v>4.2683009174157096</v>
      </c>
      <c r="C1346" s="49">
        <v>4.1428795300070185</v>
      </c>
      <c r="D1346" s="49">
        <v>4.031963805634927</v>
      </c>
      <c r="E1346" s="49">
        <v>3.932373502095218</v>
      </c>
      <c r="F1346" s="49">
        <v>3.8418549245823774</v>
      </c>
      <c r="G1346" s="49">
        <v>3.7587561989103504</v>
      </c>
      <c r="H1346" s="49">
        <v>3.6818325821196898</v>
      </c>
      <c r="I1346" s="49">
        <v>3.6101241638954913</v>
      </c>
      <c r="J1346" s="49">
        <v>3.542876009473189</v>
      </c>
      <c r="K1346" s="49">
        <v>3.4794842834271043</v>
      </c>
      <c r="L1346" s="49">
        <v>3.4194588707637754</v>
      </c>
      <c r="M1346" s="49">
        <v>3.3292609511556255</v>
      </c>
      <c r="N1346" s="49">
        <v>3.258423059153797</v>
      </c>
      <c r="O1346" s="49">
        <v>3.1900998730907286</v>
      </c>
      <c r="P1346" s="49">
        <v>3.124395861921375</v>
      </c>
      <c r="Q1346" s="49">
        <v>3.0618745208672631</v>
      </c>
      <c r="R1346" s="49">
        <v>3.0006994662364472</v>
      </c>
      <c r="S1346" s="49">
        <v>2.9411471001628176</v>
      </c>
      <c r="T1346" s="49">
        <v>2.8863257152950323</v>
      </c>
      <c r="U1346" s="49">
        <v>2.8312091473921965</v>
      </c>
      <c r="V1346" s="49">
        <v>2.7761592999591547</v>
      </c>
      <c r="W1346" s="49">
        <v>2.7283664570740602</v>
      </c>
      <c r="X1346" s="49">
        <v>2.6826296591872274</v>
      </c>
      <c r="Y1346" s="49">
        <v>2.6379801189331218</v>
      </c>
      <c r="Z1346" s="49">
        <v>2.5993467578216216</v>
      </c>
      <c r="AA1346" s="49">
        <v>2.5170202925858605</v>
      </c>
      <c r="AB1346" s="49">
        <v>2.469443779273564</v>
      </c>
      <c r="AC1346" s="49">
        <v>2.4235079505653676</v>
      </c>
      <c r="AD1346" s="49">
        <v>2.3790670847734314</v>
      </c>
      <c r="AE1346" s="49">
        <v>2.3359940026907244</v>
      </c>
      <c r="AF1346" s="50">
        <v>2.2941770307011384</v>
      </c>
    </row>
    <row r="1347" spans="1:32" hidden="1">
      <c r="A1347" s="49" t="s">
        <v>1681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4.2299477681536715</v>
      </c>
      <c r="P1347" s="49">
        <v>4.1433728476427909</v>
      </c>
      <c r="Q1347" s="49">
        <v>4.0610614450302487</v>
      </c>
      <c r="R1347" s="49">
        <v>3.9805500397715257</v>
      </c>
      <c r="S1347" s="49">
        <v>3.9022100469631988</v>
      </c>
      <c r="T1347" s="49">
        <v>3.830214102767417</v>
      </c>
      <c r="U1347" s="49">
        <v>3.7578168291892635</v>
      </c>
      <c r="V1347" s="49">
        <v>3.6855040211581502</v>
      </c>
      <c r="W1347" s="49">
        <v>3.6229356380958873</v>
      </c>
      <c r="X1347" s="49">
        <v>3.5631031911104798</v>
      </c>
      <c r="Y1347" s="49">
        <v>3.5047059412598061</v>
      </c>
      <c r="Z1347" s="49">
        <v>3.4543592013993063</v>
      </c>
      <c r="AA1347" s="49">
        <v>3.3453463188100621</v>
      </c>
      <c r="AB1347" s="49">
        <v>3.2829504662091584</v>
      </c>
      <c r="AC1347" s="49">
        <v>3.2227325661521911</v>
      </c>
      <c r="AD1347" s="49">
        <v>3.1644966895012008</v>
      </c>
      <c r="AE1347" s="49">
        <v>3.1080718039096733</v>
      </c>
      <c r="AF1347" s="50">
        <v>3.053307693757811</v>
      </c>
    </row>
    <row r="1348" spans="1:32" hidden="1">
      <c r="A1348" s="49" t="s">
        <v>1682</v>
      </c>
      <c r="B1348" s="49">
        <v>6.012840916213773</v>
      </c>
      <c r="C1348" s="49">
        <v>5.7952857403693265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4.5630484040543315</v>
      </c>
      <c r="N1348" s="49">
        <v>4.4289629429068205</v>
      </c>
      <c r="O1348" s="49">
        <v>4.3084146467565585</v>
      </c>
      <c r="P1348" s="49">
        <v>4.1983811212771895</v>
      </c>
      <c r="Q1348" s="49">
        <v>4.0969914022983778</v>
      </c>
      <c r="R1348" s="49">
        <v>4.0035895829461277</v>
      </c>
      <c r="S1348" s="49">
        <v>3.9152279730316906</v>
      </c>
      <c r="T1348" s="49">
        <v>3.832101471211466</v>
      </c>
      <c r="U1348" s="49">
        <v>3.7545460727556597</v>
      </c>
      <c r="V1348" s="49">
        <v>3.6788677116288282</v>
      </c>
      <c r="W1348" s="49">
        <v>3.5932483382151492</v>
      </c>
      <c r="X1348" s="49">
        <v>3.5115979097158814</v>
      </c>
      <c r="Y1348" s="49">
        <v>3.4353026442045307</v>
      </c>
      <c r="Z1348" s="49">
        <v>3.3671137127888255</v>
      </c>
      <c r="AA1348" s="49">
        <v>3.2670432274327261</v>
      </c>
      <c r="AB1348" s="49">
        <v>3.1982384746652466</v>
      </c>
      <c r="AC1348" s="49">
        <v>3.1331238486896931</v>
      </c>
      <c r="AD1348" s="49">
        <v>3.0712332930450437</v>
      </c>
      <c r="AE1348" s="49">
        <v>3.0121845356008889</v>
      </c>
      <c r="AF1348" s="50">
        <v>2.9556601944887579</v>
      </c>
    </row>
    <row r="1349" spans="1:32" hidden="1">
      <c r="A1349" s="49" t="s">
        <v>1683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6.2409104791421175</v>
      </c>
      <c r="N1349" s="49">
        <v>6.0577366041510583</v>
      </c>
      <c r="O1349" s="49">
        <v>5.8935715256453785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4.3121674335860405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1684</v>
      </c>
      <c r="B1350" s="49">
        <v>2.7256910248703932</v>
      </c>
      <c r="C1350" s="49">
        <v>2.5906086601956835</v>
      </c>
      <c r="D1350" s="49">
        <v>2.4770912804054284</v>
      </c>
      <c r="E1350" s="49">
        <v>2.3788363498200256</v>
      </c>
      <c r="F1350" s="49">
        <v>2.2918870963691265</v>
      </c>
      <c r="G1350" s="49">
        <v>2.2136132462421538</v>
      </c>
      <c r="H1350" s="49">
        <v>2.1421866806904877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1.9031214113803885</v>
      </c>
      <c r="M1350" s="49">
        <v>1.8385029752543702</v>
      </c>
      <c r="N1350" s="49">
        <v>1.7784833155246826</v>
      </c>
      <c r="O1350" s="49">
        <v>1.7216197429160474</v>
      </c>
      <c r="P1350" s="49">
        <v>1.6676225138885505</v>
      </c>
      <c r="Q1350" s="49">
        <v>1.6155814828841728</v>
      </c>
      <c r="R1350" s="49">
        <v>1.5649437707592715</v>
      </c>
      <c r="S1350" s="49">
        <v>1.5167931125701162</v>
      </c>
      <c r="T1350" s="49">
        <v>1.4703056785340503</v>
      </c>
      <c r="U1350" s="49">
        <v>1.4255943832237705</v>
      </c>
      <c r="V1350" s="49">
        <v>1.3819999755036112</v>
      </c>
      <c r="W1350" s="49">
        <v>1.3381994604885894</v>
      </c>
      <c r="X1350" s="49">
        <v>1.2950975545216414</v>
      </c>
      <c r="Y1350" s="49">
        <v>1.2536402944991831</v>
      </c>
      <c r="Z1350" s="49">
        <v>1.2173136768941208</v>
      </c>
      <c r="AA1350" s="49">
        <v>1.1598638702287738</v>
      </c>
      <c r="AB1350" s="49">
        <v>1.1201115178938905</v>
      </c>
      <c r="AC1350" s="49">
        <v>1.0818212576690982</v>
      </c>
      <c r="AD1350" s="49">
        <v>1.044835750078323</v>
      </c>
      <c r="AE1350" s="49">
        <v>1.0090226808545295</v>
      </c>
      <c r="AF1350" s="50">
        <v>0.97426976323644587</v>
      </c>
    </row>
    <row r="1351" spans="1:32" hidden="1">
      <c r="A1351" s="49" t="s">
        <v>1685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2.4610542119846146</v>
      </c>
      <c r="F1351" s="49">
        <v>2.3708729621171605</v>
      </c>
      <c r="G1351" s="49">
        <v>2.2897118922171771</v>
      </c>
      <c r="H1351" s="49">
        <v>2.2156725661829673</v>
      </c>
      <c r="I1351" s="49">
        <v>2.1473875517069643</v>
      </c>
      <c r="J1351" s="49">
        <v>2.0838425850009332</v>
      </c>
      <c r="K1351" s="49">
        <v>2.0242666845026958</v>
      </c>
      <c r="L1351" s="49">
        <v>1.9680614688428149</v>
      </c>
      <c r="M1351" s="49">
        <v>1.901175139388366</v>
      </c>
      <c r="N1351" s="49">
        <v>1.8390783265214532</v>
      </c>
      <c r="O1351" s="49">
        <v>1.7802669863086349</v>
      </c>
      <c r="P1351" s="49">
        <v>1.7244390648050603</v>
      </c>
      <c r="Q1351" s="49">
        <v>1.6706457568975646</v>
      </c>
      <c r="R1351" s="49">
        <v>1.6183107306138744</v>
      </c>
      <c r="S1351" s="49">
        <v>1.5685637882567989</v>
      </c>
      <c r="T1351" s="49">
        <v>1.5205461353135217</v>
      </c>
      <c r="U1351" s="49">
        <v>1.4743755133932117</v>
      </c>
      <c r="V1351" s="49">
        <v>1.4293647226375601</v>
      </c>
      <c r="W1351" s="49">
        <v>1.3841532810536465</v>
      </c>
      <c r="X1351" s="49">
        <v>1.3396606704556477</v>
      </c>
      <c r="Y1351" s="49">
        <v>1.2968723660627755</v>
      </c>
      <c r="Z1351" s="49">
        <v>1.2594186007964674</v>
      </c>
      <c r="AA1351" s="49">
        <v>1.1999564460377521</v>
      </c>
      <c r="AB1351" s="49">
        <v>1.1589181608379759</v>
      </c>
      <c r="AC1351" s="49">
        <v>1.1193925651440402</v>
      </c>
      <c r="AD1351" s="49">
        <v>1.0812152393096603</v>
      </c>
      <c r="AE1351" s="49">
        <v>1.0442479242900182</v>
      </c>
      <c r="AF1351" s="50">
        <v>1.0083732972568975</v>
      </c>
    </row>
    <row r="1352" spans="1:32" hidden="1">
      <c r="A1352" s="49" t="s">
        <v>1686</v>
      </c>
      <c r="B1352" s="49">
        <v>3.0006569662270786</v>
      </c>
      <c r="C1352" s="49">
        <v>2.8506083339483475</v>
      </c>
      <c r="D1352" s="49">
        <v>2.7246473109083653</v>
      </c>
      <c r="E1352" s="49">
        <v>2.61573789144862</v>
      </c>
      <c r="F1352" s="49">
        <v>2.5194631363800557</v>
      </c>
      <c r="G1352" s="49">
        <v>2.4328870460886565</v>
      </c>
      <c r="H1352" s="49">
        <v>2.3539691046859561</v>
      </c>
      <c r="I1352" s="49">
        <v>2.281239560614317</v>
      </c>
      <c r="J1352" s="49">
        <v>2.2136082651239084</v>
      </c>
      <c r="K1352" s="49">
        <v>2.1502465541741014</v>
      </c>
      <c r="L1352" s="49">
        <v>2.0905112731549464</v>
      </c>
      <c r="M1352" s="49">
        <v>2.0193474069342372</v>
      </c>
      <c r="N1352" s="49">
        <v>1.9533355859442947</v>
      </c>
      <c r="O1352" s="49">
        <v>1.890854457230416</v>
      </c>
      <c r="P1352" s="49">
        <v>1.8315778999790604</v>
      </c>
      <c r="Q1352" s="49">
        <v>1.7744834522835811</v>
      </c>
      <c r="R1352" s="49">
        <v>1.7189501536783944</v>
      </c>
      <c r="S1352" s="49">
        <v>1.6661942059894228</v>
      </c>
      <c r="T1352" s="49">
        <v>1.6152904944509012</v>
      </c>
      <c r="U1352" s="49">
        <v>1.5663654526340161</v>
      </c>
      <c r="V1352" s="49">
        <v>1.5186791008133242</v>
      </c>
      <c r="W1352" s="49">
        <v>1.4707638558878884</v>
      </c>
      <c r="X1352" s="49">
        <v>1.4236147989923711</v>
      </c>
      <c r="Y1352" s="49">
        <v>1.3782925605672141</v>
      </c>
      <c r="Z1352" s="49">
        <v>1.3387038223167158</v>
      </c>
      <c r="AA1352" s="49">
        <v>1.2754237077433923</v>
      </c>
      <c r="AB1352" s="49">
        <v>1.2319634658787428</v>
      </c>
      <c r="AC1352" s="49">
        <v>1.1901239222482012</v>
      </c>
      <c r="AD1352" s="49">
        <v>1.1497281246319389</v>
      </c>
      <c r="AE1352" s="49">
        <v>1.1106272867299136</v>
      </c>
      <c r="AF1352" s="50">
        <v>1.0726951630417267</v>
      </c>
    </row>
    <row r="1353" spans="1:32" hidden="1">
      <c r="A1353" s="49" t="s">
        <v>1687</v>
      </c>
      <c r="B1353" s="49">
        <v>3.2584936053925526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2.7328218997419143</v>
      </c>
      <c r="G1353" s="49">
        <v>2.6384826611232244</v>
      </c>
      <c r="H1353" s="49">
        <v>2.5525641182680396</v>
      </c>
      <c r="I1353" s="49">
        <v>2.4734503418649636</v>
      </c>
      <c r="J1353" s="49">
        <v>2.399942757387926</v>
      </c>
      <c r="K1353" s="49">
        <v>2.3311302764429378</v>
      </c>
      <c r="L1353" s="49">
        <v>2.2663057642781292</v>
      </c>
      <c r="M1353" s="49">
        <v>2.1890114854624017</v>
      </c>
      <c r="N1353" s="49">
        <v>2.1173762064631116</v>
      </c>
      <c r="O1353" s="49">
        <v>2.0496171184678538</v>
      </c>
      <c r="P1353" s="49">
        <v>1.9853768467479367</v>
      </c>
      <c r="Q1353" s="49">
        <v>1.9235306314184257</v>
      </c>
      <c r="R1353" s="49">
        <v>1.8633953305687188</v>
      </c>
      <c r="S1353" s="49">
        <v>1.8063119971238069</v>
      </c>
      <c r="T1353" s="49">
        <v>1.7512623516328851</v>
      </c>
      <c r="U1353" s="49">
        <v>1.6983866844908104</v>
      </c>
      <c r="V1353" s="49">
        <v>1.6468700413998589</v>
      </c>
      <c r="W1353" s="49">
        <v>1.5950979944556645</v>
      </c>
      <c r="X1353" s="49">
        <v>1.544154659783546</v>
      </c>
      <c r="Y1353" s="49">
        <v>1.4952085878664407</v>
      </c>
      <c r="Z1353" s="49">
        <v>1.4525623732546955</v>
      </c>
      <c r="AA1353" s="49">
        <v>1.3838054759123528</v>
      </c>
      <c r="AB1353" s="49">
        <v>1.3368658613951041</v>
      </c>
      <c r="AC1353" s="49">
        <v>1.2916945048338204</v>
      </c>
      <c r="AD1353" s="49">
        <v>1.2480957422849031</v>
      </c>
      <c r="AE1353" s="49">
        <v>1.2059050648498064</v>
      </c>
      <c r="AF1353" s="50">
        <v>1.1649828964182953</v>
      </c>
    </row>
    <row r="1354" spans="1:32" hidden="1">
      <c r="A1354" s="49" t="s">
        <v>1688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3.6978995698700063</v>
      </c>
      <c r="K1354" s="49">
        <v>3.4927034336657874</v>
      </c>
      <c r="L1354" s="49">
        <v>3.2876008184286967</v>
      </c>
      <c r="M1354" s="49">
        <v>3.2148844221589767</v>
      </c>
      <c r="N1354" s="49">
        <v>3.1585188252320129</v>
      </c>
      <c r="O1354" s="49">
        <v>3.1039513337593947</v>
      </c>
      <c r="P1354" s="49">
        <v>3.0512976592229957</v>
      </c>
      <c r="Q1354" s="49">
        <v>3.0010784649716702</v>
      </c>
      <c r="R1354" s="49">
        <v>2.9517022395022394</v>
      </c>
      <c r="S1354" s="49">
        <v>2.9034273446093484</v>
      </c>
      <c r="T1354" s="49">
        <v>2.8590313824043179</v>
      </c>
      <c r="U1354" s="49">
        <v>2.8140766383014353</v>
      </c>
      <c r="V1354" s="49">
        <v>2.7688859332211089</v>
      </c>
      <c r="W1354" s="49">
        <v>2.7297779343880642</v>
      </c>
      <c r="X1354" s="49">
        <v>2.6922772737659697</v>
      </c>
      <c r="Y1354" s="49">
        <v>2.6555284555302103</v>
      </c>
      <c r="Z1354" s="49">
        <v>2.624003385586116</v>
      </c>
      <c r="AA1354" s="49">
        <v>2.5526267252413137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2.3633978550007657</v>
      </c>
    </row>
    <row r="1355" spans="1:32" hidden="1">
      <c r="A1355" s="49" t="s">
        <v>1689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5.8411053661115275</v>
      </c>
      <c r="G1355" s="49">
        <v>5.5793569785446815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4.3122572640100305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3.9382620374578563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3.6957459313397383</v>
      </c>
      <c r="V1355" s="49">
        <v>3.6371812072659937</v>
      </c>
      <c r="W1355" s="49">
        <v>3.5868490744187986</v>
      </c>
      <c r="X1355" s="49">
        <v>3.5386612679681746</v>
      </c>
      <c r="Y1355" s="49">
        <v>3.4914643840446953</v>
      </c>
      <c r="Z1355" s="49">
        <v>3.4512808734105738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3.2067565452486946</v>
      </c>
      <c r="AE1355" s="49">
        <v>3.1595026177374872</v>
      </c>
      <c r="AF1355" s="50">
        <v>3.1135117684566342</v>
      </c>
    </row>
    <row r="1356" spans="1:32" hidden="1">
      <c r="A1356" s="49" t="s">
        <v>1690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4.0864810313212026</v>
      </c>
      <c r="P1356" s="49">
        <v>3.9982285047740485</v>
      </c>
      <c r="Q1356" s="49">
        <v>3.9169200879453925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3.6419802675567112</v>
      </c>
      <c r="V1356" s="49">
        <v>3.5808978491217003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3.1266201956297106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1691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4.7037730866998375</v>
      </c>
      <c r="X1357" s="49">
        <v>4.6148066740148801</v>
      </c>
      <c r="Y1357" s="49">
        <v>4.5319594081246546</v>
      </c>
      <c r="Z1357" s="49">
        <v>4.4587737814930986</v>
      </c>
      <c r="AA1357" s="49">
        <v>4.344662183093126</v>
      </c>
      <c r="AB1357" s="49">
        <v>4.2695424580024826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1692</v>
      </c>
      <c r="B1358" s="49">
        <v>5.5343502654792953</v>
      </c>
      <c r="C1358" s="49">
        <v>5.1558306880740625</v>
      </c>
      <c r="D1358" s="49">
        <v>4.8007904572166265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2.2815200496021744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2.0612055284087254</v>
      </c>
      <c r="Q1358" s="49">
        <v>2.0114836410026773</v>
      </c>
      <c r="R1358" s="49">
        <v>1.9627487209612196</v>
      </c>
      <c r="S1358" s="49">
        <v>1.9160092189484539</v>
      </c>
      <c r="T1358" s="49">
        <v>1.8705337801080986</v>
      </c>
      <c r="U1358" s="49">
        <v>1.8264444963613278</v>
      </c>
      <c r="V1358" s="49">
        <v>1.7831493207120896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1.6166694128459214</v>
      </c>
      <c r="AA1358" s="49">
        <v>1.5591901891979443</v>
      </c>
      <c r="AB1358" s="49">
        <v>1.5181648191958401</v>
      </c>
      <c r="AC1358" s="49">
        <v>1.4783416657716457</v>
      </c>
      <c r="AD1358" s="49">
        <v>1.4395859503738502</v>
      </c>
      <c r="AE1358" s="49">
        <v>1.4017846911344549</v>
      </c>
      <c r="AF1358" s="50">
        <v>1.3648423295196046</v>
      </c>
    </row>
    <row r="1359" spans="1:32" hidden="1">
      <c r="A1359" s="49" t="s">
        <v>1693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3.9225363302251175</v>
      </c>
      <c r="H1359" s="49">
        <v>3.6013825314226824</v>
      </c>
      <c r="I1359" s="49">
        <v>3.2848211213346756</v>
      </c>
      <c r="J1359" s="49">
        <v>2.9715668253094756</v>
      </c>
      <c r="K1359" s="49">
        <v>2.6606188803256599</v>
      </c>
      <c r="L1359" s="49">
        <v>2.351178061844001</v>
      </c>
      <c r="M1359" s="49">
        <v>2.2894806644675696</v>
      </c>
      <c r="N1359" s="49">
        <v>2.2316950313243167</v>
      </c>
      <c r="O1359" s="49">
        <v>2.1765131917877034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1.9739778733073905</v>
      </c>
      <c r="T1359" s="49">
        <v>1.9271168706565032</v>
      </c>
      <c r="U1359" s="49">
        <v>1.8816989852015338</v>
      </c>
      <c r="V1359" s="49">
        <v>1.837106759705895</v>
      </c>
      <c r="W1359" s="49">
        <v>1.7920231781645302</v>
      </c>
      <c r="X1359" s="49">
        <v>1.7473907273315405</v>
      </c>
      <c r="Y1359" s="49">
        <v>1.7041417058745969</v>
      </c>
      <c r="Z1359" s="49">
        <v>1.6657126829122695</v>
      </c>
      <c r="AA1359" s="49">
        <v>1.6063218660854743</v>
      </c>
      <c r="AB1359" s="49">
        <v>1.5640865110754922</v>
      </c>
      <c r="AC1359" s="49">
        <v>1.5231037077449876</v>
      </c>
      <c r="AD1359" s="49">
        <v>1.483233230396328</v>
      </c>
      <c r="AE1359" s="49">
        <v>1.4443575331454261</v>
      </c>
      <c r="AF1359" s="50">
        <v>1.4063771990364422</v>
      </c>
    </row>
    <row r="1360" spans="1:32" hidden="1">
      <c r="A1360" s="49" t="s">
        <v>1694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2.4819479821702926</v>
      </c>
      <c r="M1360" s="49">
        <v>2.416492289713883</v>
      </c>
      <c r="N1360" s="49">
        <v>2.3552584172226965</v>
      </c>
      <c r="O1360" s="49">
        <v>2.2968331669228981</v>
      </c>
      <c r="P1360" s="49">
        <v>2.2409583332109966</v>
      </c>
      <c r="Q1360" s="49">
        <v>2.1867350717120053</v>
      </c>
      <c r="R1360" s="49">
        <v>2.1336180220172247</v>
      </c>
      <c r="S1360" s="49">
        <v>2.0827435915074686</v>
      </c>
      <c r="T1360" s="49">
        <v>2.0332872016836911</v>
      </c>
      <c r="U1360" s="49">
        <v>1.9853862268358147</v>
      </c>
      <c r="V1360" s="49">
        <v>1.9383733082043211</v>
      </c>
      <c r="W1360" s="49">
        <v>1.8908199338294791</v>
      </c>
      <c r="X1360" s="49">
        <v>1.8437496421501893</v>
      </c>
      <c r="Y1360" s="49">
        <v>1.7981697291177574</v>
      </c>
      <c r="Z1360" s="49">
        <v>1.7577924547928401</v>
      </c>
      <c r="AA1360" s="49">
        <v>1.6947651739277485</v>
      </c>
      <c r="AB1360" s="49">
        <v>1.6502676777664784</v>
      </c>
      <c r="AC1360" s="49">
        <v>1.6071178354008837</v>
      </c>
      <c r="AD1360" s="49">
        <v>1.5651636833948692</v>
      </c>
      <c r="AE1360" s="49">
        <v>1.524277838839571</v>
      </c>
      <c r="AF1360" s="50">
        <v>1.4843525675713751</v>
      </c>
    </row>
    <row r="1361" spans="1:32" hidden="1">
      <c r="A1361" s="49" t="s">
        <v>1695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3.7001158339554374</v>
      </c>
      <c r="J1361" s="49">
        <v>3.3535638152027403</v>
      </c>
      <c r="K1361" s="49">
        <v>3.0100895192327526</v>
      </c>
      <c r="L1361" s="49">
        <v>2.6687673533791063</v>
      </c>
      <c r="M1361" s="49">
        <v>2.5979422556192109</v>
      </c>
      <c r="N1361" s="49">
        <v>2.531774918117188</v>
      </c>
      <c r="O1361" s="49">
        <v>2.4687045591963566</v>
      </c>
      <c r="P1361" s="49">
        <v>2.4084472357699038</v>
      </c>
      <c r="Q1361" s="49">
        <v>2.350009706677068</v>
      </c>
      <c r="R1361" s="49">
        <v>2.2927892504387444</v>
      </c>
      <c r="S1361" s="49">
        <v>2.2380447907091114</v>
      </c>
      <c r="T1361" s="49">
        <v>2.1848645233555839</v>
      </c>
      <c r="U1361" s="49">
        <v>2.1334014554447291</v>
      </c>
      <c r="V1361" s="49">
        <v>2.0829171489515526</v>
      </c>
      <c r="W1361" s="49">
        <v>2.0318377436418298</v>
      </c>
      <c r="X1361" s="49">
        <v>1.9812879769499339</v>
      </c>
      <c r="Y1361" s="49">
        <v>1.9323843329953725</v>
      </c>
      <c r="Z1361" s="49">
        <v>1.8892418958635755</v>
      </c>
      <c r="AA1361" s="49">
        <v>1.8209879784891225</v>
      </c>
      <c r="AB1361" s="49">
        <v>1.7732669469945601</v>
      </c>
      <c r="AC1361" s="49">
        <v>1.7270350103274126</v>
      </c>
      <c r="AD1361" s="49">
        <v>1.682124123211465</v>
      </c>
      <c r="AE1361" s="49">
        <v>1.6383934278060939</v>
      </c>
      <c r="AF1361" s="50">
        <v>1.5957237984512918</v>
      </c>
    </row>
    <row r="1362" spans="1:32" hidden="1">
      <c r="A1362" s="49" t="s">
        <v>1696</v>
      </c>
      <c r="B1362" s="49">
        <v>5.3390680113929649</v>
      </c>
      <c r="C1362" s="49">
        <v>5.1816096692415075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3.9930126268826216</v>
      </c>
      <c r="P1362" s="49">
        <v>3.9113811463091746</v>
      </c>
      <c r="Q1362" s="49">
        <v>3.8337710439540027</v>
      </c>
      <c r="R1362" s="49">
        <v>3.7578516636782657</v>
      </c>
      <c r="S1362" s="49">
        <v>3.6839739578025519</v>
      </c>
      <c r="T1362" s="49">
        <v>3.616082868487422</v>
      </c>
      <c r="U1362" s="49">
        <v>3.5477995658263417</v>
      </c>
      <c r="V1362" s="49">
        <v>3.4795835838505695</v>
      </c>
      <c r="W1362" s="49">
        <v>3.4205438349352839</v>
      </c>
      <c r="X1362" s="49">
        <v>3.364113070501924</v>
      </c>
      <c r="Y1362" s="49">
        <v>3.3090623285072414</v>
      </c>
      <c r="Z1362" s="49">
        <v>3.2616493764758401</v>
      </c>
      <c r="AA1362" s="49">
        <v>3.1587650662193196</v>
      </c>
      <c r="AB1362" s="49">
        <v>3.0999956553170085</v>
      </c>
      <c r="AC1362" s="49">
        <v>3.043309683806855</v>
      </c>
      <c r="AD1362" s="49">
        <v>2.9885228040851173</v>
      </c>
      <c r="AE1362" s="49">
        <v>2.9354741667192146</v>
      </c>
      <c r="AF1362" s="50">
        <v>2.8840225721677979</v>
      </c>
    </row>
    <row r="1363" spans="1:32" hidden="1">
      <c r="A1363" s="49" t="s">
        <v>1697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6.4574374042706655</v>
      </c>
      <c r="S1363" s="49">
        <v>6.3171707539423032</v>
      </c>
      <c r="T1363" s="49">
        <v>6.1855350523205566</v>
      </c>
      <c r="U1363" s="49">
        <v>6.0630898047956965</v>
      </c>
      <c r="V1363" s="49">
        <v>5.943707799053529</v>
      </c>
      <c r="W1363" s="49">
        <v>5.8077289744707175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1698</v>
      </c>
      <c r="B1364" s="49">
        <v>12.111154295497151</v>
      </c>
      <c r="C1364" s="49">
        <v>11.664456658747522</v>
      </c>
      <c r="D1364" s="49">
        <v>11.293061535504124</v>
      </c>
      <c r="E1364" s="49">
        <v>10.975185930385122</v>
      </c>
      <c r="F1364" s="49">
        <v>10.69718327161978</v>
      </c>
      <c r="G1364" s="49">
        <v>10.449966815384832</v>
      </c>
      <c r="H1364" s="49">
        <v>10.227196567605658</v>
      </c>
      <c r="I1364" s="49">
        <v>10.024282196347102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7.7408961805244925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6.8351346450866055</v>
      </c>
      <c r="AA1364" s="49">
        <v>6.6359584952530382</v>
      </c>
      <c r="AB1364" s="49">
        <v>6.5029278813725595</v>
      </c>
      <c r="AC1364" s="49">
        <v>6.3776255673415374</v>
      </c>
      <c r="AD1364" s="49">
        <v>6.2590668967378313</v>
      </c>
      <c r="AE1364" s="49">
        <v>6.1464444274366725</v>
      </c>
      <c r="AF1364" s="50">
        <v>6.0390879595422611</v>
      </c>
    </row>
    <row r="1365" spans="1:32" hidden="1">
      <c r="A1365" s="49" t="s">
        <v>1699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2.3019363616232553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2.0312335170249582</v>
      </c>
      <c r="O1365" s="49">
        <v>1.9662570580064709</v>
      </c>
      <c r="P1365" s="49">
        <v>1.9046243073639597</v>
      </c>
      <c r="Q1365" s="49">
        <v>1.8452669370657542</v>
      </c>
      <c r="R1365" s="49">
        <v>1.787536206993249</v>
      </c>
      <c r="S1365" s="49">
        <v>1.7327014346785703</v>
      </c>
      <c r="T1365" s="49">
        <v>1.6797963361073081</v>
      </c>
      <c r="U1365" s="49">
        <v>1.6289524940039641</v>
      </c>
      <c r="V1365" s="49">
        <v>1.5793972620883141</v>
      </c>
      <c r="W1365" s="49">
        <v>1.5295993869037474</v>
      </c>
      <c r="X1365" s="49">
        <v>1.4805987232743827</v>
      </c>
      <c r="Y1365" s="49">
        <v>1.4335020391116071</v>
      </c>
      <c r="Z1365" s="49">
        <v>1.3923857642469388</v>
      </c>
      <c r="AA1365" s="49">
        <v>1.3265462329694571</v>
      </c>
      <c r="AB1365" s="49">
        <v>1.2813858731952443</v>
      </c>
      <c r="AC1365" s="49">
        <v>1.2379142686243196</v>
      </c>
      <c r="AD1365" s="49">
        <v>1.1959467137857926</v>
      </c>
      <c r="AE1365" s="49">
        <v>1.1553279061268764</v>
      </c>
      <c r="AF1365" s="50">
        <v>1.1159260738005816</v>
      </c>
    </row>
    <row r="1366" spans="1:32" hidden="1">
      <c r="A1366" s="49" t="s">
        <v>1700</v>
      </c>
      <c r="B1366" s="49">
        <v>3.2864466854230567</v>
      </c>
      <c r="C1366" s="49">
        <v>3.1212109702533555</v>
      </c>
      <c r="D1366" s="49">
        <v>2.9826240005668541</v>
      </c>
      <c r="E1366" s="49">
        <v>2.8628985804152665</v>
      </c>
      <c r="F1366" s="49">
        <v>2.7571460523065614</v>
      </c>
      <c r="G1366" s="49">
        <v>2.6621167774353642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2.2869696747452277</v>
      </c>
      <c r="M1366" s="49">
        <v>2.2090341417075132</v>
      </c>
      <c r="N1366" s="49">
        <v>2.1367781849575342</v>
      </c>
      <c r="O1366" s="49">
        <v>2.0684130942883132</v>
      </c>
      <c r="P1366" s="49">
        <v>2.0035796258233973</v>
      </c>
      <c r="Q1366" s="49">
        <v>1.9411495839178738</v>
      </c>
      <c r="R1366" s="49">
        <v>1.8804377809119628</v>
      </c>
      <c r="S1366" s="49">
        <v>1.8227875886539884</v>
      </c>
      <c r="T1366" s="49">
        <v>1.7671779694752492</v>
      </c>
      <c r="U1366" s="49">
        <v>1.7137489717944936</v>
      </c>
      <c r="V1366" s="49">
        <v>1.6616837005085918</v>
      </c>
      <c r="W1366" s="49">
        <v>1.6093650520313969</v>
      </c>
      <c r="X1366" s="49">
        <v>1.5578880089547813</v>
      </c>
      <c r="Y1366" s="49">
        <v>1.5084244851767923</v>
      </c>
      <c r="Z1366" s="49">
        <v>1.4652911938664475</v>
      </c>
      <c r="AA1366" s="49">
        <v>1.3959770360655348</v>
      </c>
      <c r="AB1366" s="49">
        <v>1.3485567080016874</v>
      </c>
      <c r="AC1366" s="49">
        <v>1.3029232026412401</v>
      </c>
      <c r="AD1366" s="49">
        <v>1.2588813349877328</v>
      </c>
      <c r="AE1366" s="49">
        <v>1.2162669979103968</v>
      </c>
      <c r="AF1366" s="50">
        <v>1.1749409550822278</v>
      </c>
    </row>
    <row r="1367" spans="1:32" hidden="1">
      <c r="A1367" s="49" t="s">
        <v>1701</v>
      </c>
      <c r="B1367" s="49">
        <v>3.6893278844548592</v>
      </c>
      <c r="C1367" s="49">
        <v>3.5034078056675151</v>
      </c>
      <c r="D1367" s="49">
        <v>3.3473820410910227</v>
      </c>
      <c r="E1367" s="49">
        <v>3.2125356542194536</v>
      </c>
      <c r="F1367" s="49">
        <v>3.0933985819164582</v>
      </c>
      <c r="G1367" s="49">
        <v>2.9863351954410056</v>
      </c>
      <c r="H1367" s="49">
        <v>2.8888188820599821</v>
      </c>
      <c r="I1367" s="49">
        <v>2.7990297603612122</v>
      </c>
      <c r="J1367" s="49">
        <v>2.7156178939311895</v>
      </c>
      <c r="K1367" s="49">
        <v>2.6375570051328814</v>
      </c>
      <c r="L1367" s="49">
        <v>2.5640503966553037</v>
      </c>
      <c r="M1367" s="49">
        <v>2.4764921593098439</v>
      </c>
      <c r="N1367" s="49">
        <v>2.3953983784680317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2.1081648518133713</v>
      </c>
      <c r="S1367" s="49">
        <v>2.0436618147012586</v>
      </c>
      <c r="T1367" s="49">
        <v>1.9814726336888433</v>
      </c>
      <c r="U1367" s="49">
        <v>1.9217569754707493</v>
      </c>
      <c r="V1367" s="49">
        <v>1.863583485438427</v>
      </c>
      <c r="W1367" s="49">
        <v>1.8051711949932092</v>
      </c>
      <c r="X1367" s="49">
        <v>1.7476775663396511</v>
      </c>
      <c r="Y1367" s="49">
        <v>1.6924335932281882</v>
      </c>
      <c r="Z1367" s="49">
        <v>1.6443359998143223</v>
      </c>
      <c r="AA1367" s="49">
        <v>1.566483039480157</v>
      </c>
      <c r="AB1367" s="49">
        <v>1.5134487829222429</v>
      </c>
      <c r="AC1367" s="49">
        <v>1.4623952485237888</v>
      </c>
      <c r="AD1367" s="49">
        <v>1.4130967215246426</v>
      </c>
      <c r="AE1367" s="49">
        <v>1.3653633777984697</v>
      </c>
      <c r="AF1367" s="50">
        <v>1.3190341153614393</v>
      </c>
    </row>
    <row r="1368" spans="1:32" hidden="1">
      <c r="A1368" s="49" t="s">
        <v>1702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3.9816023636407527</v>
      </c>
      <c r="N1368" s="49">
        <v>3.912097799474783</v>
      </c>
      <c r="O1368" s="49">
        <v>3.8448690957792659</v>
      </c>
      <c r="P1368" s="49">
        <v>3.7800635799114954</v>
      </c>
      <c r="Q1368" s="49">
        <v>3.7183422167466293</v>
      </c>
      <c r="R1368" s="49">
        <v>3.6576872122953525</v>
      </c>
      <c r="S1368" s="49">
        <v>3.5984265652188729</v>
      </c>
      <c r="T1368" s="49">
        <v>3.544084297876454</v>
      </c>
      <c r="U1368" s="49">
        <v>3.4890315641078384</v>
      </c>
      <c r="V1368" s="49">
        <v>3.4336777571074464</v>
      </c>
      <c r="W1368" s="49">
        <v>3.3860213096137999</v>
      </c>
      <c r="X1368" s="49">
        <v>3.3403931333051649</v>
      </c>
      <c r="Y1368" s="49">
        <v>3.2957075652312744</v>
      </c>
      <c r="Z1368" s="49">
        <v>3.2576371882994044</v>
      </c>
      <c r="AA1368" s="49">
        <v>3.1690045830539235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2.9383494269928896</v>
      </c>
    </row>
    <row r="1369" spans="1:32" hidden="1">
      <c r="A1369" s="49" t="s">
        <v>1703</v>
      </c>
      <c r="B1369" s="49">
        <v>10.684011092589191</v>
      </c>
      <c r="C1369" s="49">
        <v>10.194704624651232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6.4400120107829455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5.2529766507519655</v>
      </c>
      <c r="AA1369" s="49">
        <v>5.1185396838400115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1704</v>
      </c>
      <c r="B1370" s="49">
        <v>12.785855139931501</v>
      </c>
      <c r="C1370" s="49">
        <v>12.210695734605103</v>
      </c>
      <c r="D1370" s="49">
        <v>11.701775155848807</v>
      </c>
      <c r="E1370" s="49">
        <v>11.238713706381136</v>
      </c>
      <c r="F1370" s="49">
        <v>10.808629852476521</v>
      </c>
      <c r="G1370" s="49">
        <v>10.402840662324198</v>
      </c>
      <c r="H1370" s="49">
        <v>10.015187088299536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7.4501573290752905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6.3080002914432365</v>
      </c>
      <c r="AB1370" s="49">
        <v>6.2009769041077707</v>
      </c>
      <c r="AC1370" s="49">
        <v>6.1002131087999745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1705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4.2438584886801936</v>
      </c>
      <c r="H1371" s="49">
        <v>3.9019740980560371</v>
      </c>
      <c r="I1371" s="49">
        <v>3.5651053452942865</v>
      </c>
      <c r="J1371" s="49">
        <v>3.2317776252511452</v>
      </c>
      <c r="K1371" s="49">
        <v>2.9008399484512335</v>
      </c>
      <c r="L1371" s="49">
        <v>2.5713703044165253</v>
      </c>
      <c r="M1371" s="49">
        <v>2.5032317204073937</v>
      </c>
      <c r="N1371" s="49">
        <v>2.4395514093289261</v>
      </c>
      <c r="O1371" s="49">
        <v>2.3788358597282855</v>
      </c>
      <c r="P1371" s="49">
        <v>2.3208139049509877</v>
      </c>
      <c r="Q1371" s="49">
        <v>2.2645348675025554</v>
      </c>
      <c r="R1371" s="49">
        <v>2.2094218078003149</v>
      </c>
      <c r="S1371" s="49">
        <v>2.1566810868975237</v>
      </c>
      <c r="T1371" s="49">
        <v>2.1054396896135161</v>
      </c>
      <c r="U1371" s="49">
        <v>2.0558445877370279</v>
      </c>
      <c r="V1371" s="49">
        <v>2.0071885353542918</v>
      </c>
      <c r="W1371" s="49">
        <v>1.9579626017507601</v>
      </c>
      <c r="X1371" s="49">
        <v>1.9092449845432735</v>
      </c>
      <c r="Y1371" s="49">
        <v>1.8621051094028165</v>
      </c>
      <c r="Z1371" s="49">
        <v>1.8204840978484567</v>
      </c>
      <c r="AA1371" s="49">
        <v>1.7548122239268014</v>
      </c>
      <c r="AB1371" s="49">
        <v>1.708808071957592</v>
      </c>
      <c r="AC1371" s="49">
        <v>1.6642301479608839</v>
      </c>
      <c r="AD1371" s="49">
        <v>1.6209171131368711</v>
      </c>
      <c r="AE1371" s="49">
        <v>1.5787337292179693</v>
      </c>
      <c r="AF1371" s="50">
        <v>1.5375656217149405</v>
      </c>
    </row>
    <row r="1372" spans="1:32" hidden="1">
      <c r="A1372" s="49" t="s">
        <v>1706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4.4363360346604495</v>
      </c>
      <c r="H1372" s="49">
        <v>4.0805846150055354</v>
      </c>
      <c r="I1372" s="49">
        <v>3.7300259630320447</v>
      </c>
      <c r="J1372" s="49">
        <v>3.383094512881637</v>
      </c>
      <c r="K1372" s="49">
        <v>3.0385667355609094</v>
      </c>
      <c r="L1372" s="49">
        <v>2.6954609834731813</v>
      </c>
      <c r="M1372" s="49">
        <v>2.6238760706509447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2.3732988425518142</v>
      </c>
      <c r="R1372" s="49">
        <v>2.3154729555958591</v>
      </c>
      <c r="S1372" s="49">
        <v>2.2601596484475905</v>
      </c>
      <c r="T1372" s="49">
        <v>2.2064346095147793</v>
      </c>
      <c r="U1372" s="49">
        <v>2.1544554064152437</v>
      </c>
      <c r="V1372" s="49">
        <v>2.1034723377882978</v>
      </c>
      <c r="W1372" s="49">
        <v>2.0518952020520573</v>
      </c>
      <c r="X1372" s="49">
        <v>2.0008553682118344</v>
      </c>
      <c r="Y1372" s="49">
        <v>1.9514888083666531</v>
      </c>
      <c r="Z1372" s="49">
        <v>1.9079816917033703</v>
      </c>
      <c r="AA1372" s="49">
        <v>1.8389252342960241</v>
      </c>
      <c r="AB1372" s="49">
        <v>1.7907572682257227</v>
      </c>
      <c r="AC1372" s="49">
        <v>1.7441013759443851</v>
      </c>
      <c r="AD1372" s="49">
        <v>1.6987860866368125</v>
      </c>
      <c r="AE1372" s="49">
        <v>1.6546676708038954</v>
      </c>
      <c r="AF1372" s="50">
        <v>1.6116245744025863</v>
      </c>
    </row>
    <row r="1373" spans="1:32" hidden="1">
      <c r="A1373" s="49" t="s">
        <v>1707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3.7534262665584093</v>
      </c>
      <c r="K1373" s="49">
        <v>3.3748917182057756</v>
      </c>
      <c r="L1373" s="49">
        <v>2.9974435235698529</v>
      </c>
      <c r="M1373" s="49">
        <v>2.9174133275176608</v>
      </c>
      <c r="N1373" s="49">
        <v>2.8427353270687923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2.5735340639152695</v>
      </c>
      <c r="S1373" s="49">
        <v>2.5119927223702483</v>
      </c>
      <c r="T1373" s="49">
        <v>2.4522564463258973</v>
      </c>
      <c r="U1373" s="49">
        <v>2.3945058828296979</v>
      </c>
      <c r="V1373" s="49">
        <v>2.3378865275570315</v>
      </c>
      <c r="W1373" s="49">
        <v>2.2805906184477891</v>
      </c>
      <c r="X1373" s="49">
        <v>2.2239007321295654</v>
      </c>
      <c r="Y1373" s="49">
        <v>2.169110955867847</v>
      </c>
      <c r="Z1373" s="49">
        <v>2.1209876858266621</v>
      </c>
      <c r="AA1373" s="49">
        <v>2.0437595760241742</v>
      </c>
      <c r="AB1373" s="49">
        <v>1.9903173335863074</v>
      </c>
      <c r="AC1373" s="49">
        <v>1.9385868797607753</v>
      </c>
      <c r="AD1373" s="49">
        <v>1.8883712560747212</v>
      </c>
      <c r="AE1373" s="49">
        <v>1.8395053635933709</v>
      </c>
      <c r="AF1373" s="50">
        <v>1.7918495724911443</v>
      </c>
    </row>
    <row r="1374" spans="1:32" hidden="1">
      <c r="A1374" s="49" t="s">
        <v>1708</v>
      </c>
      <c r="B1374" s="49">
        <v>4.0467544341221329</v>
      </c>
      <c r="C1374" s="49">
        <v>3.9276591813846484</v>
      </c>
      <c r="D1374" s="49">
        <v>3.8224003631864956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3.3590775048124812</v>
      </c>
      <c r="K1374" s="49">
        <v>3.2991341531808596</v>
      </c>
      <c r="L1374" s="49">
        <v>3.242398509179881</v>
      </c>
      <c r="M1374" s="49">
        <v>3.1568936110205508</v>
      </c>
      <c r="N1374" s="49">
        <v>3.0898600967731569</v>
      </c>
      <c r="O1374" s="49">
        <v>3.0252315371773859</v>
      </c>
      <c r="P1374" s="49">
        <v>2.9631085008336586</v>
      </c>
      <c r="Q1374" s="49">
        <v>2.9040297988493227</v>
      </c>
      <c r="R1374" s="49">
        <v>2.8462434676610151</v>
      </c>
      <c r="S1374" s="49">
        <v>2.7900138337512024</v>
      </c>
      <c r="T1374" s="49">
        <v>2.7383098357914113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2.3020032962085852</v>
      </c>
      <c r="AD1374" s="49">
        <v>2.2602080220468848</v>
      </c>
      <c r="AE1374" s="49">
        <v>2.2197259104166642</v>
      </c>
      <c r="AF1374" s="50">
        <v>2.1804506088159488</v>
      </c>
    </row>
    <row r="1375" spans="1:32" hidden="1">
      <c r="A1375" s="49" t="s">
        <v>1709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4.8585821530678155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3.9462637021989306</v>
      </c>
      <c r="P1375" s="49">
        <v>3.865856800963738</v>
      </c>
      <c r="Q1375" s="49">
        <v>3.7894586011134286</v>
      </c>
      <c r="R1375" s="49">
        <v>3.71475186755527</v>
      </c>
      <c r="S1375" s="49">
        <v>3.6420864597483775</v>
      </c>
      <c r="T1375" s="49">
        <v>3.5753897034859285</v>
      </c>
      <c r="U1375" s="49">
        <v>3.5083143293560468</v>
      </c>
      <c r="V1375" s="49">
        <v>3.4413174855592543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3.1261545516571436</v>
      </c>
      <c r="AB1375" s="49">
        <v>3.0684242985260157</v>
      </c>
      <c r="AC1375" s="49">
        <v>3.012744154364575</v>
      </c>
      <c r="AD1375" s="49">
        <v>2.9589300247746193</v>
      </c>
      <c r="AE1375" s="49">
        <v>2.9068212339218764</v>
      </c>
      <c r="AF1375" s="50">
        <v>2.8562766869617713</v>
      </c>
    </row>
    <row r="1376" spans="1:32" hidden="1">
      <c r="A1376" s="49" t="s">
        <v>1710</v>
      </c>
      <c r="B1376" s="49">
        <v>7.8350387904482366</v>
      </c>
      <c r="C1376" s="49">
        <v>7.551911875795918</v>
      </c>
      <c r="D1376" s="49">
        <v>7.3150623697454495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6.3694565266731615</v>
      </c>
      <c r="K1376" s="49">
        <v>6.2548834221375005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3.9990813634980995</v>
      </c>
      <c r="AE1376" s="49">
        <v>3.9218605288869006</v>
      </c>
      <c r="AF1376" s="50">
        <v>3.8479154430227118</v>
      </c>
    </row>
    <row r="1377" spans="1:32" hidden="1">
      <c r="A1377" s="49" t="s">
        <v>1711</v>
      </c>
      <c r="B1377" s="49">
        <v>10.287047324635967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5.1874685952556305</v>
      </c>
      <c r="AF1377" s="50">
        <v>5.0931165938298655</v>
      </c>
    </row>
    <row r="1378" spans="1:32" hidden="1">
      <c r="A1378" s="49" t="s">
        <v>1712</v>
      </c>
      <c r="B1378" s="49">
        <v>2.783915189137284</v>
      </c>
      <c r="C1378" s="49">
        <v>2.6477160440163865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2.2656882000232845</v>
      </c>
      <c r="H1378" s="49">
        <v>2.1929533442759972</v>
      </c>
      <c r="I1378" s="49">
        <v>2.1257474571174613</v>
      </c>
      <c r="J1378" s="49">
        <v>2.0630989028358808</v>
      </c>
      <c r="K1378" s="49">
        <v>2.0042690947213759</v>
      </c>
      <c r="L1378" s="49">
        <v>1.9486847802445322</v>
      </c>
      <c r="M1378" s="49">
        <v>1.8826871115654225</v>
      </c>
      <c r="N1378" s="49">
        <v>1.821311762674068</v>
      </c>
      <c r="O1378" s="49">
        <v>1.7631115641077661</v>
      </c>
      <c r="P1378" s="49">
        <v>1.7077949627810542</v>
      </c>
      <c r="Q1378" s="49">
        <v>1.654449292889185</v>
      </c>
      <c r="R1378" s="49">
        <v>1.602520152762831</v>
      </c>
      <c r="S1378" s="49">
        <v>1.5530919141720416</v>
      </c>
      <c r="T1378" s="49">
        <v>1.5053388832984043</v>
      </c>
      <c r="U1378" s="49">
        <v>1.459373368904791</v>
      </c>
      <c r="V1378" s="49">
        <v>1.4145349310401434</v>
      </c>
      <c r="W1378" s="49">
        <v>1.3695206962016115</v>
      </c>
      <c r="X1378" s="49">
        <v>1.3252113179599685</v>
      </c>
      <c r="Y1378" s="49">
        <v>1.2825524040718028</v>
      </c>
      <c r="Z1378" s="49">
        <v>1.2450277358390187</v>
      </c>
      <c r="AA1378" s="49">
        <v>1.1863949708952137</v>
      </c>
      <c r="AB1378" s="49">
        <v>1.1454586127092152</v>
      </c>
      <c r="AC1378" s="49">
        <v>1.105987645040968</v>
      </c>
      <c r="AD1378" s="49">
        <v>1.0678239541311951</v>
      </c>
      <c r="AE1378" s="49">
        <v>1.0308345582972205</v>
      </c>
      <c r="AF1378" s="50">
        <v>0.99490658969398615</v>
      </c>
    </row>
    <row r="1379" spans="1:32" hidden="1">
      <c r="A1379" s="49" t="s">
        <v>1713</v>
      </c>
      <c r="B1379" s="49">
        <v>2.9091629910487167</v>
      </c>
      <c r="C1379" s="49">
        <v>2.7662429150182963</v>
      </c>
      <c r="D1379" s="49">
        <v>2.6459478675589838</v>
      </c>
      <c r="E1379" s="49">
        <v>2.5416715668220133</v>
      </c>
      <c r="F1379" s="49">
        <v>2.4492668213086368</v>
      </c>
      <c r="G1379" s="49">
        <v>2.3659769243613984</v>
      </c>
      <c r="H1379" s="49">
        <v>2.2898859593587266</v>
      </c>
      <c r="I1379" s="49">
        <v>2.219613914415604</v>
      </c>
      <c r="J1379" s="49">
        <v>2.1541371968207343</v>
      </c>
      <c r="K1379" s="49">
        <v>2.0926777292740351</v>
      </c>
      <c r="L1379" s="49">
        <v>2.0346316148423043</v>
      </c>
      <c r="M1379" s="49">
        <v>1.9656617741107381</v>
      </c>
      <c r="N1379" s="49">
        <v>1.9015505404517712</v>
      </c>
      <c r="O1379" s="49">
        <v>1.8407756705713327</v>
      </c>
      <c r="P1379" s="49">
        <v>1.7830308878417827</v>
      </c>
      <c r="Q1379" s="49">
        <v>1.7273560396162848</v>
      </c>
      <c r="R1379" s="49">
        <v>1.6731678706478901</v>
      </c>
      <c r="S1379" s="49">
        <v>1.6216082164195902</v>
      </c>
      <c r="T1379" s="49">
        <v>1.5718082335066299</v>
      </c>
      <c r="U1379" s="49">
        <v>1.5238864774632908</v>
      </c>
      <c r="V1379" s="49">
        <v>1.4771478567366247</v>
      </c>
      <c r="W1379" s="49">
        <v>1.4302104412766148</v>
      </c>
      <c r="X1379" s="49">
        <v>1.3840111015537389</v>
      </c>
      <c r="Y1379" s="49">
        <v>1.3395455659759947</v>
      </c>
      <c r="Z1379" s="49">
        <v>1.3004820821231549</v>
      </c>
      <c r="AA1379" s="49">
        <v>1.2391891536901181</v>
      </c>
      <c r="AB1379" s="49">
        <v>1.1965255951613909</v>
      </c>
      <c r="AC1379" s="49">
        <v>1.1554011351839564</v>
      </c>
      <c r="AD1379" s="49">
        <v>1.1156493221069748</v>
      </c>
      <c r="AE1379" s="49">
        <v>1.0771301687091499</v>
      </c>
      <c r="AF1379" s="50">
        <v>1.0397248677518791</v>
      </c>
    </row>
    <row r="1380" spans="1:32" hidden="1">
      <c r="A1380" s="49" t="s">
        <v>1714</v>
      </c>
      <c r="B1380" s="49">
        <v>3.2931054128941644</v>
      </c>
      <c r="C1380" s="49">
        <v>3.1296483574327802</v>
      </c>
      <c r="D1380" s="49">
        <v>2.992262230200764</v>
      </c>
      <c r="E1380" s="49">
        <v>2.8733354172321426</v>
      </c>
      <c r="F1380" s="49">
        <v>2.7680897628150172</v>
      </c>
      <c r="G1380" s="49">
        <v>2.6733492279410518</v>
      </c>
      <c r="H1380" s="49">
        <v>2.5869065001185447</v>
      </c>
      <c r="I1380" s="49">
        <v>2.5071716961090669</v>
      </c>
      <c r="J1380" s="49">
        <v>2.4329655591420525</v>
      </c>
      <c r="K1380" s="49">
        <v>2.3633916792593093</v>
      </c>
      <c r="L1380" s="49">
        <v>2.2977543055960128</v>
      </c>
      <c r="M1380" s="49">
        <v>2.2196603165872113</v>
      </c>
      <c r="N1380" s="49">
        <v>2.1471637850021352</v>
      </c>
      <c r="O1380" s="49">
        <v>2.0785058459297225</v>
      </c>
      <c r="P1380" s="49">
        <v>2.0133325477141755</v>
      </c>
      <c r="Q1380" s="49">
        <v>1.9505346954094482</v>
      </c>
      <c r="R1380" s="49">
        <v>1.8894386107069678</v>
      </c>
      <c r="S1380" s="49">
        <v>1.8313632122560133</v>
      </c>
      <c r="T1380" s="49">
        <v>1.7753049405014516</v>
      </c>
      <c r="U1380" s="49">
        <v>1.7214007541021501</v>
      </c>
      <c r="V1380" s="49">
        <v>1.6688479343978559</v>
      </c>
      <c r="W1380" s="49">
        <v>1.6160607223331793</v>
      </c>
      <c r="X1380" s="49">
        <v>1.5641089109648072</v>
      </c>
      <c r="Y1380" s="49">
        <v>1.5141420852126966</v>
      </c>
      <c r="Z1380" s="49">
        <v>1.4703941720981217</v>
      </c>
      <c r="AA1380" s="49">
        <v>1.4009718815877323</v>
      </c>
      <c r="AB1380" s="49">
        <v>1.3530371181893774</v>
      </c>
      <c r="AC1380" s="49">
        <v>1.3068621168271333</v>
      </c>
      <c r="AD1380" s="49">
        <v>1.2622544941044969</v>
      </c>
      <c r="AE1380" s="49">
        <v>1.2190524749712508</v>
      </c>
      <c r="AF1380" s="50">
        <v>1.1771187803588443</v>
      </c>
    </row>
    <row r="1381" spans="1:32" hidden="1">
      <c r="A1381" s="49" t="s">
        <v>1715</v>
      </c>
      <c r="B1381" s="49">
        <v>5.1264618431563687</v>
      </c>
      <c r="C1381" s="49">
        <v>4.8956422921077607</v>
      </c>
      <c r="D1381" s="49">
        <v>4.6766536444626885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3.6759205108285755</v>
      </c>
      <c r="J1381" s="49">
        <v>3.4849773012452334</v>
      </c>
      <c r="K1381" s="49">
        <v>3.2950796434402614</v>
      </c>
      <c r="L1381" s="49">
        <v>3.1056340896010481</v>
      </c>
      <c r="M1381" s="49">
        <v>3.0368913996221183</v>
      </c>
      <c r="N1381" s="49">
        <v>2.9837245695583023</v>
      </c>
      <c r="O1381" s="49">
        <v>2.9322698187072112</v>
      </c>
      <c r="P1381" s="49">
        <v>2.882637526235158</v>
      </c>
      <c r="Q1381" s="49">
        <v>2.8353239211661974</v>
      </c>
      <c r="R1381" s="49">
        <v>2.7888127594032723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2.6167580770113905</v>
      </c>
      <c r="W1381" s="49">
        <v>2.5800303712077497</v>
      </c>
      <c r="X1381" s="49">
        <v>2.5448318614619616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2.3390768596680673</v>
      </c>
      <c r="AD1381" s="49">
        <v>2.3036335378117174</v>
      </c>
      <c r="AE1381" s="49">
        <v>2.2691840747975909</v>
      </c>
      <c r="AF1381" s="50">
        <v>2.2356426091534729</v>
      </c>
    </row>
    <row r="1382" spans="1:32" hidden="1">
      <c r="A1382" s="49" t="s">
        <v>1716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3.7815096864021087</v>
      </c>
      <c r="P1382" s="49">
        <v>3.7180070315617471</v>
      </c>
      <c r="Q1382" s="49">
        <v>3.6575634675096818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3.4331466605734073</v>
      </c>
      <c r="V1382" s="49">
        <v>3.3789701497026825</v>
      </c>
      <c r="W1382" s="49">
        <v>3.3324508094501715</v>
      </c>
      <c r="X1382" s="49">
        <v>3.2879553020109866</v>
      </c>
      <c r="Y1382" s="49">
        <v>3.2444042087058764</v>
      </c>
      <c r="Z1382" s="49">
        <v>3.2074423287748415</v>
      </c>
      <c r="AA1382" s="49">
        <v>3.1201717960858577</v>
      </c>
      <c r="AB1382" s="49">
        <v>3.0723020381834183</v>
      </c>
      <c r="AC1382" s="49">
        <v>3.0260269037704797</v>
      </c>
      <c r="AD1382" s="49">
        <v>2.9811972855069166</v>
      </c>
      <c r="AE1382" s="49">
        <v>2.9376834883050353</v>
      </c>
      <c r="AF1382" s="50">
        <v>2.8953720297202294</v>
      </c>
    </row>
    <row r="1383" spans="1:32" hidden="1">
      <c r="A1383" s="49" t="s">
        <v>1717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5.6140459515446555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4.5029470171303325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3.9538342515021836</v>
      </c>
      <c r="AF1383" s="50">
        <v>3.8911121641200266</v>
      </c>
    </row>
    <row r="1384" spans="1:32" hidden="1">
      <c r="A1384" s="49" t="s">
        <v>1718</v>
      </c>
      <c r="B1384" s="49">
        <v>11.558407250514666</v>
      </c>
      <c r="C1384" s="49">
        <v>11.014358111071422</v>
      </c>
      <c r="D1384" s="49">
        <v>10.52586511177045</v>
      </c>
      <c r="E1384" s="49">
        <v>10.075959106986462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6.5762455758228215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1719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3.5937925279742187</v>
      </c>
      <c r="I1385" s="49">
        <v>3.2777825588359528</v>
      </c>
      <c r="J1385" s="49">
        <v>2.9652058959722538</v>
      </c>
      <c r="K1385" s="49">
        <v>2.6550908406177465</v>
      </c>
      <c r="L1385" s="49">
        <v>2.3466634494460132</v>
      </c>
      <c r="M1385" s="49">
        <v>2.2851170825941303</v>
      </c>
      <c r="N1385" s="49">
        <v>2.2274553618648207</v>
      </c>
      <c r="O1385" s="49">
        <v>2.1723798673424533</v>
      </c>
      <c r="P1385" s="49">
        <v>2.1196561921217683</v>
      </c>
      <c r="Q1385" s="49">
        <v>2.0684572084416919</v>
      </c>
      <c r="R1385" s="49">
        <v>2.0182808251051765</v>
      </c>
      <c r="S1385" s="49">
        <v>1.9701800637356488</v>
      </c>
      <c r="T1385" s="49">
        <v>1.9233946415662768</v>
      </c>
      <c r="U1385" s="49">
        <v>1.8780537135034141</v>
      </c>
      <c r="V1385" s="49">
        <v>1.8335407936274626</v>
      </c>
      <c r="W1385" s="49">
        <v>1.7885513936599309</v>
      </c>
      <c r="X1385" s="49">
        <v>1.7440125503252908</v>
      </c>
      <c r="Y1385" s="49">
        <v>1.7008572019204617</v>
      </c>
      <c r="Z1385" s="49">
        <v>1.6625228476850424</v>
      </c>
      <c r="AA1385" s="49">
        <v>1.6032151189025312</v>
      </c>
      <c r="AB1385" s="49">
        <v>1.5610715309058829</v>
      </c>
      <c r="AC1385" s="49">
        <v>1.5201776046355306</v>
      </c>
      <c r="AD1385" s="49">
        <v>1.4803920359184284</v>
      </c>
      <c r="AE1385" s="49">
        <v>1.4415963723381588</v>
      </c>
      <c r="AF1385" s="50">
        <v>1.4036904289124699</v>
      </c>
    </row>
    <row r="1386" spans="1:32" hidden="1">
      <c r="A1386" s="49" t="s">
        <v>1720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3.4075352542124975</v>
      </c>
      <c r="J1386" s="49">
        <v>3.0840578737920068</v>
      </c>
      <c r="K1386" s="49">
        <v>2.7628534408123038</v>
      </c>
      <c r="L1386" s="49">
        <v>2.4430853943438167</v>
      </c>
      <c r="M1386" s="49">
        <v>2.3788982467093627</v>
      </c>
      <c r="N1386" s="49">
        <v>2.3187833670724958</v>
      </c>
      <c r="O1386" s="49">
        <v>2.2613792376892698</v>
      </c>
      <c r="P1386" s="49">
        <v>2.2064410186086105</v>
      </c>
      <c r="Q1386" s="49">
        <v>2.1531009620314148</v>
      </c>
      <c r="R1386" s="49">
        <v>2.1008322447857353</v>
      </c>
      <c r="S1386" s="49">
        <v>2.0507420614393297</v>
      </c>
      <c r="T1386" s="49">
        <v>2.0020322920175024</v>
      </c>
      <c r="U1386" s="49">
        <v>1.954839359648421</v>
      </c>
      <c r="V1386" s="49">
        <v>1.9085157142533786</v>
      </c>
      <c r="W1386" s="49">
        <v>1.8616921289666242</v>
      </c>
      <c r="X1386" s="49">
        <v>1.815340534957516</v>
      </c>
      <c r="Y1386" s="49">
        <v>1.7704418334429985</v>
      </c>
      <c r="Z1386" s="49">
        <v>1.7306100957430637</v>
      </c>
      <c r="AA1386" s="49">
        <v>1.6687255639643748</v>
      </c>
      <c r="AB1386" s="49">
        <v>1.6248855400112667</v>
      </c>
      <c r="AC1386" s="49">
        <v>1.5823574751882155</v>
      </c>
      <c r="AD1386" s="49">
        <v>1.5409927225803322</v>
      </c>
      <c r="AE1386" s="49">
        <v>1.5006666754179485</v>
      </c>
      <c r="AF1386" s="50">
        <v>1.461273944430594</v>
      </c>
    </row>
    <row r="1387" spans="1:32" hidden="1">
      <c r="A1387" s="49" t="s">
        <v>1721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3.8016069865515023</v>
      </c>
      <c r="J1387" s="49">
        <v>3.4446128588227305</v>
      </c>
      <c r="K1387" s="49">
        <v>3.0892904948600757</v>
      </c>
      <c r="L1387" s="49">
        <v>2.7345983287388513</v>
      </c>
      <c r="M1387" s="49">
        <v>2.6624449481106636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2.4091210329134296</v>
      </c>
      <c r="R1387" s="49">
        <v>2.350551960219553</v>
      </c>
      <c r="S1387" s="49">
        <v>2.2944658567771548</v>
      </c>
      <c r="T1387" s="49">
        <v>2.239951601577669</v>
      </c>
      <c r="U1387" s="49">
        <v>2.1871650230397752</v>
      </c>
      <c r="V1387" s="49">
        <v>2.1353668621831856</v>
      </c>
      <c r="W1387" s="49">
        <v>2.0829925720774076</v>
      </c>
      <c r="X1387" s="49">
        <v>2.0311530052461815</v>
      </c>
      <c r="Y1387" s="49">
        <v>1.980967737900686</v>
      </c>
      <c r="Z1387" s="49">
        <v>1.936561312837491</v>
      </c>
      <c r="AA1387" s="49">
        <v>1.8669819746198546</v>
      </c>
      <c r="AB1387" s="49">
        <v>1.8179932703081518</v>
      </c>
      <c r="AC1387" s="49">
        <v>1.7704972580924734</v>
      </c>
      <c r="AD1387" s="49">
        <v>1.7243240119749299</v>
      </c>
      <c r="AE1387" s="49">
        <v>1.6793310889585524</v>
      </c>
      <c r="AF1387" s="50">
        <v>1.6353980160083814</v>
      </c>
    </row>
    <row r="1388" spans="1:32" hidden="1">
      <c r="A1388" s="49" t="s">
        <v>1722</v>
      </c>
      <c r="B1388" s="49">
        <v>3.4607300802092857</v>
      </c>
      <c r="C1388" s="49">
        <v>3.3595670002317579</v>
      </c>
      <c r="D1388" s="49">
        <v>3.2699279022686847</v>
      </c>
      <c r="E1388" s="49">
        <v>3.1892857883007961</v>
      </c>
      <c r="F1388" s="49">
        <v>3.1158498266726502</v>
      </c>
      <c r="G1388" s="49">
        <v>3.0483073592389385</v>
      </c>
      <c r="H1388" s="49">
        <v>2.9856692194195609</v>
      </c>
      <c r="I1388" s="49">
        <v>2.9271725634766907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2.6977970078154025</v>
      </c>
      <c r="N1388" s="49">
        <v>2.6398593558854024</v>
      </c>
      <c r="O1388" s="49">
        <v>2.5839305426765353</v>
      </c>
      <c r="P1388" s="49">
        <v>2.5300929039084292</v>
      </c>
      <c r="Q1388" s="49">
        <v>2.4787926659846877</v>
      </c>
      <c r="R1388" s="49">
        <v>2.4285734744075036</v>
      </c>
      <c r="S1388" s="49">
        <v>2.3796540996873032</v>
      </c>
      <c r="T1388" s="49">
        <v>2.3344979596626936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2.1293548943554224</v>
      </c>
      <c r="Z1388" s="49">
        <v>2.0970784549367742</v>
      </c>
      <c r="AA1388" s="49">
        <v>2.0302004763171326</v>
      </c>
      <c r="AB1388" s="49">
        <v>1.9908393618532232</v>
      </c>
      <c r="AC1388" s="49">
        <v>1.9527734135146142</v>
      </c>
      <c r="AD1388" s="49">
        <v>1.9158863287610766</v>
      </c>
      <c r="AE1388" s="49">
        <v>1.8800765461028088</v>
      </c>
      <c r="AF1388" s="50">
        <v>1.8452548299641718</v>
      </c>
    </row>
    <row r="1389" spans="1:32" hidden="1">
      <c r="A1389" s="49" t="s">
        <v>1723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4.3943437949699105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3.9586623415541045</v>
      </c>
      <c r="K1389" s="49">
        <v>3.8876593691669199</v>
      </c>
      <c r="L1389" s="49">
        <v>3.8204014330506331</v>
      </c>
      <c r="M1389" s="49">
        <v>3.7195469155851413</v>
      </c>
      <c r="N1389" s="49">
        <v>3.6402169930274586</v>
      </c>
      <c r="O1389" s="49">
        <v>3.5636895254649792</v>
      </c>
      <c r="P1389" s="49">
        <v>3.4900806412118826</v>
      </c>
      <c r="Q1389" s="49">
        <v>3.4200166899004651</v>
      </c>
      <c r="R1389" s="49">
        <v>3.3514565586278318</v>
      </c>
      <c r="S1389" s="49">
        <v>3.2847074466722299</v>
      </c>
      <c r="T1389" s="49">
        <v>3.2232243798151083</v>
      </c>
      <c r="U1389" s="49">
        <v>3.1614205735303247</v>
      </c>
      <c r="V1389" s="49">
        <v>3.0996982070938857</v>
      </c>
      <c r="W1389" s="49">
        <v>3.0461732669763415</v>
      </c>
      <c r="X1389" s="49">
        <v>2.9948765969313222</v>
      </c>
      <c r="Y1389" s="49">
        <v>2.9447290808596787</v>
      </c>
      <c r="Z1389" s="49">
        <v>2.9011981970810585</v>
      </c>
      <c r="AA1389" s="49">
        <v>2.8091344716210132</v>
      </c>
      <c r="AB1389" s="49">
        <v>2.7555758645751824</v>
      </c>
      <c r="AC1389" s="49">
        <v>2.7037765385551968</v>
      </c>
      <c r="AD1389" s="49">
        <v>2.6535716442009263</v>
      </c>
      <c r="AE1389" s="49">
        <v>2.6048170131279158</v>
      </c>
      <c r="AF1389" s="50">
        <v>2.5573857577680736</v>
      </c>
    </row>
    <row r="1390" spans="1:32" hidden="1">
      <c r="A1390" s="49" t="s">
        <v>1724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3.8825252741684113</v>
      </c>
      <c r="F1390" s="49">
        <v>3.784723962605991</v>
      </c>
      <c r="G1390" s="49">
        <v>3.6970289459966632</v>
      </c>
      <c r="H1390" s="49">
        <v>3.6173646997586353</v>
      </c>
      <c r="I1390" s="49">
        <v>3.5442284280880378</v>
      </c>
      <c r="J1390" s="49">
        <v>3.4764988012328426</v>
      </c>
      <c r="K1390" s="49">
        <v>3.4133180022584564</v>
      </c>
      <c r="L1390" s="49">
        <v>3.3540158652086518</v>
      </c>
      <c r="M1390" s="49">
        <v>3.2441891397542042</v>
      </c>
      <c r="N1390" s="49">
        <v>3.1487538438911806</v>
      </c>
      <c r="O1390" s="49">
        <v>3.0627191019129687</v>
      </c>
      <c r="P1390" s="49">
        <v>2.9839937498001956</v>
      </c>
      <c r="Q1390" s="49">
        <v>2.9112833537330407</v>
      </c>
      <c r="R1390" s="49">
        <v>2.8441346238985692</v>
      </c>
      <c r="S1390" s="49">
        <v>2.780506659992005</v>
      </c>
      <c r="T1390" s="49">
        <v>2.7205348630605917</v>
      </c>
      <c r="U1390" s="49">
        <v>2.664452457160682</v>
      </c>
      <c r="V1390" s="49">
        <v>2.6097004608450725</v>
      </c>
      <c r="W1390" s="49">
        <v>2.5480607733700524</v>
      </c>
      <c r="X1390" s="49">
        <v>2.4891982261888632</v>
      </c>
      <c r="Y1390" s="49">
        <v>2.4340735536560714</v>
      </c>
      <c r="Z1390" s="49">
        <v>2.3845936766509483</v>
      </c>
      <c r="AA1390" s="49">
        <v>2.3130450640883344</v>
      </c>
      <c r="AB1390" s="49">
        <v>2.2631912283744438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1725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4.7299257885884405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4.3705913015975275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3.7314056693404054</v>
      </c>
      <c r="R1391" s="49">
        <v>3.6467450701834316</v>
      </c>
      <c r="S1391" s="49">
        <v>3.5667191882769518</v>
      </c>
      <c r="T1391" s="49">
        <v>3.4915088915776025</v>
      </c>
      <c r="U1391" s="49">
        <v>3.421425022047714</v>
      </c>
      <c r="V1391" s="49">
        <v>3.3530687907232153</v>
      </c>
      <c r="W1391" s="49">
        <v>3.2754742009049616</v>
      </c>
      <c r="X1391" s="49">
        <v>3.2015450469958937</v>
      </c>
      <c r="Y1391" s="49">
        <v>3.1325599865795155</v>
      </c>
      <c r="Z1391" s="49">
        <v>3.0710561679661175</v>
      </c>
      <c r="AA1391" s="49">
        <v>2.9801920732651364</v>
      </c>
      <c r="AB1391" s="49">
        <v>2.9181469104839324</v>
      </c>
      <c r="AC1391" s="49">
        <v>2.8595187814724095</v>
      </c>
      <c r="AD1391" s="49">
        <v>2.8038799108414008</v>
      </c>
      <c r="AE1391" s="49">
        <v>2.7508794783892911</v>
      </c>
      <c r="AF1391" s="50">
        <v>2.7002262638817154</v>
      </c>
    </row>
    <row r="1392" spans="1:32" hidden="1">
      <c r="A1392" s="49" t="s">
        <v>1726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4.0060239418084205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3.4886182067662244</v>
      </c>
      <c r="J1392" s="49">
        <v>3.3845998744523742</v>
      </c>
      <c r="K1392" s="49">
        <v>3.2873487427691175</v>
      </c>
      <c r="L1392" s="49">
        <v>3.1958472965782745</v>
      </c>
      <c r="M1392" s="49">
        <v>3.0865397898996116</v>
      </c>
      <c r="N1392" s="49">
        <v>2.9853919084756813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2.5473126857252346</v>
      </c>
      <c r="T1392" s="49">
        <v>2.469945941932532</v>
      </c>
      <c r="U1392" s="49">
        <v>2.3956813144497811</v>
      </c>
      <c r="V1392" s="49">
        <v>2.3233430397755246</v>
      </c>
      <c r="W1392" s="49">
        <v>2.2506089992778895</v>
      </c>
      <c r="X1392" s="49">
        <v>2.1790561751937907</v>
      </c>
      <c r="Y1392" s="49">
        <v>2.1103682005054414</v>
      </c>
      <c r="Z1392" s="49">
        <v>2.050744650448197</v>
      </c>
      <c r="AA1392" s="49">
        <v>1.9534917845991444</v>
      </c>
      <c r="AB1392" s="49">
        <v>1.8876585277055669</v>
      </c>
      <c r="AC1392" s="49">
        <v>1.8243633477436529</v>
      </c>
      <c r="AD1392" s="49">
        <v>1.763325351297534</v>
      </c>
      <c r="AE1392" s="49">
        <v>1.7043084027182929</v>
      </c>
      <c r="AF1392" s="50">
        <v>1.6471121841048904</v>
      </c>
    </row>
    <row r="1393" spans="1:32" hidden="1">
      <c r="A1393" s="49" t="s">
        <v>1727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3.9879273355668694</v>
      </c>
      <c r="F1393" s="49">
        <v>3.797452538921712</v>
      </c>
      <c r="G1393" s="49">
        <v>3.6108362077580765</v>
      </c>
      <c r="H1393" s="49">
        <v>3.4269741690438242</v>
      </c>
      <c r="I1393" s="49">
        <v>3.2449851137930859</v>
      </c>
      <c r="J1393" s="49">
        <v>3.0641465017356344</v>
      </c>
      <c r="K1393" s="49">
        <v>2.8838511233089394</v>
      </c>
      <c r="L1393" s="49">
        <v>2.7035767759955558</v>
      </c>
      <c r="M1393" s="49">
        <v>2.6439092393307075</v>
      </c>
      <c r="N1393" s="49">
        <v>2.5972891175577137</v>
      </c>
      <c r="O1393" s="49">
        <v>2.5521069596874235</v>
      </c>
      <c r="P1393" s="49">
        <v>2.5084545687428461</v>
      </c>
      <c r="Q1393" s="49">
        <v>2.4667465615617172</v>
      </c>
      <c r="R1393" s="49">
        <v>2.4257135625211657</v>
      </c>
      <c r="S1393" s="49">
        <v>2.3855612951181797</v>
      </c>
      <c r="T1393" s="49">
        <v>2.3485032405174975</v>
      </c>
      <c r="U1393" s="49">
        <v>2.3110018619226369</v>
      </c>
      <c r="V1393" s="49">
        <v>2.2733145498125151</v>
      </c>
      <c r="W1393" s="49">
        <v>2.2405205728294177</v>
      </c>
      <c r="X1393" s="49">
        <v>2.2090016966675456</v>
      </c>
      <c r="Y1393" s="49">
        <v>2.1780758233673527</v>
      </c>
      <c r="Z1393" s="49">
        <v>2.1513029474755121</v>
      </c>
      <c r="AA1393" s="49">
        <v>2.0928000426018483</v>
      </c>
      <c r="AB1393" s="49">
        <v>2.0591478218737027</v>
      </c>
      <c r="AC1393" s="49">
        <v>2.0264986599728738</v>
      </c>
      <c r="AD1393" s="49">
        <v>1.9947577285647846</v>
      </c>
      <c r="AE1393" s="49">
        <v>1.963842516849275</v>
      </c>
      <c r="AF1393" s="50">
        <v>1.9336808015801872</v>
      </c>
    </row>
    <row r="1394" spans="1:32" hidden="1">
      <c r="A1394" s="49" t="s">
        <v>1728</v>
      </c>
      <c r="B1394" s="49">
        <v>6.0514414960263965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3.9044682163432256</v>
      </c>
      <c r="L1394" s="49">
        <v>3.6761245761061803</v>
      </c>
      <c r="M1394" s="49">
        <v>3.5948054476393665</v>
      </c>
      <c r="N1394" s="49">
        <v>3.5318382335613259</v>
      </c>
      <c r="O1394" s="49">
        <v>3.4708840872665001</v>
      </c>
      <c r="P1394" s="49">
        <v>3.4120721079298137</v>
      </c>
      <c r="Q1394" s="49">
        <v>3.3559856394738299</v>
      </c>
      <c r="R1394" s="49">
        <v>3.3008383152837228</v>
      </c>
      <c r="S1394" s="49">
        <v>3.2469195936648325</v>
      </c>
      <c r="T1394" s="49">
        <v>3.1973439889005073</v>
      </c>
      <c r="U1394" s="49">
        <v>3.14713371690193</v>
      </c>
      <c r="V1394" s="49">
        <v>3.096651025142044</v>
      </c>
      <c r="W1394" s="49">
        <v>3.0530333845064455</v>
      </c>
      <c r="X1394" s="49">
        <v>3.011204798004806</v>
      </c>
      <c r="Y1394" s="49">
        <v>2.9702056895882047</v>
      </c>
      <c r="Z1394" s="49">
        <v>2.9350461983636627</v>
      </c>
      <c r="AA1394" s="49">
        <v>2.8552262750688513</v>
      </c>
      <c r="AB1394" s="49">
        <v>2.8103735333101643</v>
      </c>
      <c r="AC1394" s="49">
        <v>2.7669273396787211</v>
      </c>
      <c r="AD1394" s="49">
        <v>2.7247544468377853</v>
      </c>
      <c r="AE1394" s="49">
        <v>2.6837389187063962</v>
      </c>
      <c r="AF1394" s="50">
        <v>2.6437792772010678</v>
      </c>
    </row>
    <row r="1395" spans="1:32" hidden="1">
      <c r="A1395" s="49" t="s">
        <v>1729</v>
      </c>
      <c r="B1395" s="49">
        <v>5.4108480282764013</v>
      </c>
      <c r="C1395" s="49">
        <v>5.1401816379763963</v>
      </c>
      <c r="D1395" s="49">
        <v>4.8915805034943425</v>
      </c>
      <c r="E1395" s="49">
        <v>4.6581697120031258</v>
      </c>
      <c r="F1395" s="49">
        <v>4.4356054508277847</v>
      </c>
      <c r="G1395" s="49">
        <v>4.2209629486040985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3.1203250708389714</v>
      </c>
      <c r="N1395" s="49">
        <v>3.0426592551122287</v>
      </c>
      <c r="O1395" s="49">
        <v>2.9725882130552619</v>
      </c>
      <c r="P1395" s="49">
        <v>2.9083779036827124</v>
      </c>
      <c r="Q1395" s="49">
        <v>2.8489645885722936</v>
      </c>
      <c r="R1395" s="49">
        <v>2.794005148165061</v>
      </c>
      <c r="S1395" s="49">
        <v>2.7417579264906555</v>
      </c>
      <c r="T1395" s="49">
        <v>2.6923737364965263</v>
      </c>
      <c r="U1395" s="49">
        <v>2.646091077025678</v>
      </c>
      <c r="V1395" s="49">
        <v>2.6006773346389664</v>
      </c>
      <c r="W1395" s="49">
        <v>2.5487880200986091</v>
      </c>
      <c r="X1395" s="49">
        <v>2.4990474943037357</v>
      </c>
      <c r="Y1395" s="49">
        <v>2.4523393800646582</v>
      </c>
      <c r="Z1395" s="49">
        <v>2.4104061724117316</v>
      </c>
      <c r="AA1395" s="49">
        <v>2.3483663212991406</v>
      </c>
      <c r="AB1395" s="49">
        <v>2.3055272377969471</v>
      </c>
      <c r="AC1395" s="49">
        <v>2.2647729203525326</v>
      </c>
      <c r="AD1395" s="49">
        <v>2.2258326639520298</v>
      </c>
      <c r="AE1395" s="49">
        <v>2.1884849770047041</v>
      </c>
      <c r="AF1395" s="50">
        <v>2.1525464408034103</v>
      </c>
    </row>
    <row r="1396" spans="1:32" hidden="1">
      <c r="A1396" s="49" t="s">
        <v>1730</v>
      </c>
      <c r="B1396" s="49">
        <v>6.4422695742829355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5.3323563202455295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3.7920818488981105</v>
      </c>
      <c r="O1396" s="49">
        <v>3.7043478813772039</v>
      </c>
      <c r="P1396" s="49">
        <v>3.6243492423640724</v>
      </c>
      <c r="Q1396" s="49">
        <v>3.5506786637426777</v>
      </c>
      <c r="R1396" s="49">
        <v>3.4828822561406048</v>
      </c>
      <c r="S1396" s="49">
        <v>3.4186559037503876</v>
      </c>
      <c r="T1396" s="49">
        <v>3.3581991998361871</v>
      </c>
      <c r="U1396" s="49">
        <v>3.3018277402366873</v>
      </c>
      <c r="V1396" s="49">
        <v>3.2465879209291657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3.0140601764531807</v>
      </c>
      <c r="AA1396" s="49">
        <v>2.9367377423611161</v>
      </c>
      <c r="AB1396" s="49">
        <v>2.8847942224702829</v>
      </c>
      <c r="AC1396" s="49">
        <v>2.8355887644339988</v>
      </c>
      <c r="AD1396" s="49">
        <v>2.7887631224255127</v>
      </c>
      <c r="AE1396" s="49">
        <v>2.7440241847473748</v>
      </c>
      <c r="AF1396" s="50">
        <v>2.7011292294601374</v>
      </c>
    </row>
    <row r="1397" spans="1:32" hidden="1">
      <c r="A1397" s="49" t="s">
        <v>1731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5.0666276972408575</v>
      </c>
      <c r="J1397" s="49">
        <v>4.6112297198048946</v>
      </c>
      <c r="K1397" s="49">
        <v>4.1577594944343979</v>
      </c>
      <c r="L1397" s="49">
        <v>3.7046135585355207</v>
      </c>
      <c r="M1397" s="49">
        <v>3.6047102944834748</v>
      </c>
      <c r="N1397" s="49">
        <v>3.5117050184513614</v>
      </c>
      <c r="O1397" s="49">
        <v>3.4232798387107666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3.1015395398595533</v>
      </c>
      <c r="T1397" s="49">
        <v>3.0277397537705331</v>
      </c>
      <c r="U1397" s="49">
        <v>2.9564863953903382</v>
      </c>
      <c r="V1397" s="49">
        <v>2.8866778316691413</v>
      </c>
      <c r="W1397" s="49">
        <v>2.8159711838317176</v>
      </c>
      <c r="X1397" s="49">
        <v>2.7460344351021138</v>
      </c>
      <c r="Y1397" s="49">
        <v>2.6785352201856973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2.3937860694083124</v>
      </c>
      <c r="AD1397" s="49">
        <v>2.3321309916518365</v>
      </c>
      <c r="AE1397" s="49">
        <v>2.2722072149797938</v>
      </c>
      <c r="AF1397" s="50">
        <v>2.2138352666882186</v>
      </c>
    </row>
    <row r="1398" spans="1:32" hidden="1">
      <c r="A1398" s="49" t="s">
        <v>1732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3.7814810339168665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3.4840100919248385</v>
      </c>
      <c r="U1398" s="49">
        <v>3.4148112166039262</v>
      </c>
      <c r="V1398" s="49">
        <v>3.3457246413190695</v>
      </c>
      <c r="W1398" s="49">
        <v>3.2851731323880315</v>
      </c>
      <c r="X1398" s="49">
        <v>3.2270055898589547</v>
      </c>
      <c r="Y1398" s="49">
        <v>3.1701039499728725</v>
      </c>
      <c r="Z1398" s="49">
        <v>3.1201424334027363</v>
      </c>
      <c r="AA1398" s="49">
        <v>3.0198894611647544</v>
      </c>
      <c r="AB1398" s="49">
        <v>2.9596643535322786</v>
      </c>
      <c r="AC1398" s="49">
        <v>2.9013398766236307</v>
      </c>
      <c r="AD1398" s="49">
        <v>2.8447464603369212</v>
      </c>
      <c r="AE1398" s="49">
        <v>2.7897360030986915</v>
      </c>
      <c r="AF1398" s="50">
        <v>2.7361783558904005</v>
      </c>
    </row>
    <row r="1399" spans="1:32" hidden="1">
      <c r="A1399" s="49" t="s">
        <v>1733</v>
      </c>
      <c r="B1399" s="49">
        <v>5.9910610431789078</v>
      </c>
      <c r="C1399" s="49">
        <v>5.7757087052632325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5.1796966673936105</v>
      </c>
      <c r="H1399" s="49">
        <v>5.0682278133463985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4.5465159662913175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3.8982101933556947</v>
      </c>
      <c r="T1399" s="49">
        <v>3.8145870465247751</v>
      </c>
      <c r="U1399" s="49">
        <v>3.7364477965890592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3.1111533408438508</v>
      </c>
      <c r="AD1399" s="49">
        <v>3.0485916291304584</v>
      </c>
      <c r="AE1399" s="49">
        <v>2.9888454063437533</v>
      </c>
      <c r="AF1399" s="50">
        <v>2.9316038028718809</v>
      </c>
    </row>
    <row r="1400" spans="1:32" hidden="1">
      <c r="A1400" s="49" t="s">
        <v>1734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6.9373151220812534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5.9164135537826095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5.1240688900582345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4.3769331770126865</v>
      </c>
      <c r="AB1400" s="49">
        <v>4.2863770246116673</v>
      </c>
      <c r="AC1400" s="49">
        <v>4.2008472572382916</v>
      </c>
      <c r="AD1400" s="49">
        <v>4.1197117935349015</v>
      </c>
      <c r="AE1400" s="49">
        <v>4.0424522786389723</v>
      </c>
      <c r="AF1400" s="50">
        <v>3.9686384359261817</v>
      </c>
    </row>
    <row r="1401" spans="1:32" hidden="1">
      <c r="A1401" s="49" t="s">
        <v>1735</v>
      </c>
      <c r="B1401" s="49">
        <v>3.0612847053872407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2.3378061896658577</v>
      </c>
      <c r="J1401" s="49">
        <v>2.2688974107554278</v>
      </c>
      <c r="K1401" s="49">
        <v>2.2041874708390381</v>
      </c>
      <c r="L1401" s="49">
        <v>2.1430479414095895</v>
      </c>
      <c r="M1401" s="49">
        <v>2.070463440015371</v>
      </c>
      <c r="N1401" s="49">
        <v>2.0029665742851739</v>
      </c>
      <c r="O1401" s="49">
        <v>1.9389639871651267</v>
      </c>
      <c r="P1401" s="49">
        <v>1.8781344395892692</v>
      </c>
      <c r="Q1401" s="49">
        <v>1.8194731931104622</v>
      </c>
      <c r="R1401" s="49">
        <v>1.7623699448210508</v>
      </c>
      <c r="S1401" s="49">
        <v>1.7080178539743567</v>
      </c>
      <c r="T1401" s="49">
        <v>1.6555080636967323</v>
      </c>
      <c r="U1401" s="49">
        <v>1.6049639909437596</v>
      </c>
      <c r="V1401" s="49">
        <v>1.5556587843797303</v>
      </c>
      <c r="W1401" s="49">
        <v>1.5061574175922079</v>
      </c>
      <c r="X1401" s="49">
        <v>1.4574276435582258</v>
      </c>
      <c r="Y1401" s="49">
        <v>1.4105091450127492</v>
      </c>
      <c r="Z1401" s="49">
        <v>1.3692314282448108</v>
      </c>
      <c r="AA1401" s="49">
        <v>1.3047445935160611</v>
      </c>
      <c r="AB1401" s="49">
        <v>1.2597099350337553</v>
      </c>
      <c r="AC1401" s="49">
        <v>1.2162813819630975</v>
      </c>
      <c r="AD1401" s="49">
        <v>1.1742845108160598</v>
      </c>
      <c r="AE1401" s="49">
        <v>1.1335726223110265</v>
      </c>
      <c r="AF1401" s="50">
        <v>1.0940212058009062</v>
      </c>
    </row>
    <row r="1402" spans="1:32" hidden="1">
      <c r="A1402" s="49" t="s">
        <v>1736</v>
      </c>
      <c r="B1402" s="49">
        <v>3.6323375439506607</v>
      </c>
      <c r="C1402" s="49">
        <v>3.4521979033610606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2.7664221482183113</v>
      </c>
      <c r="J1402" s="49">
        <v>2.6846554241774077</v>
      </c>
      <c r="K1402" s="49">
        <v>2.6079779930728435</v>
      </c>
      <c r="L1402" s="49">
        <v>2.5356215875534422</v>
      </c>
      <c r="M1402" s="49">
        <v>2.4495003249035974</v>
      </c>
      <c r="N1402" s="49">
        <v>2.3695227769030973</v>
      </c>
      <c r="O1402" s="49">
        <v>2.2937603640701814</v>
      </c>
      <c r="P1402" s="49">
        <v>2.221825342613045</v>
      </c>
      <c r="Q1402" s="49">
        <v>2.1525012630930052</v>
      </c>
      <c r="R1402" s="49">
        <v>2.0850492366032682</v>
      </c>
      <c r="S1402" s="49">
        <v>2.0209166476397873</v>
      </c>
      <c r="T1402" s="49">
        <v>1.9590026610586775</v>
      </c>
      <c r="U1402" s="49">
        <v>1.8994578050397011</v>
      </c>
      <c r="V1402" s="49">
        <v>1.8414013600657493</v>
      </c>
      <c r="W1402" s="49">
        <v>1.7830729231654723</v>
      </c>
      <c r="X1402" s="49">
        <v>1.7256733817663377</v>
      </c>
      <c r="Y1402" s="49">
        <v>1.6704657400293548</v>
      </c>
      <c r="Z1402" s="49">
        <v>1.6221034069700284</v>
      </c>
      <c r="AA1402" s="49">
        <v>1.5455388718707055</v>
      </c>
      <c r="AB1402" s="49">
        <v>1.4925963209293966</v>
      </c>
      <c r="AC1402" s="49">
        <v>1.4416011164696758</v>
      </c>
      <c r="AD1402" s="49">
        <v>1.3923429085213661</v>
      </c>
      <c r="AE1402" s="49">
        <v>1.3446448080562532</v>
      </c>
      <c r="AF1402" s="50">
        <v>1.2983567046964724</v>
      </c>
    </row>
    <row r="1403" spans="1:32" hidden="1">
      <c r="A1403" s="49" t="s">
        <v>1737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4.9917341194896565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3.9513502956264093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3.6879839634256046</v>
      </c>
      <c r="S1403" s="49">
        <v>3.6261665438512285</v>
      </c>
      <c r="T1403" s="49">
        <v>3.5688919321219585</v>
      </c>
      <c r="U1403" s="49">
        <v>3.510957437134548</v>
      </c>
      <c r="V1403" s="49">
        <v>3.452741877235499</v>
      </c>
      <c r="W1403" s="49">
        <v>3.4018042361742626</v>
      </c>
      <c r="X1403" s="49">
        <v>3.3527249347151931</v>
      </c>
      <c r="Y1403" s="49">
        <v>3.3045010816352525</v>
      </c>
      <c r="Z1403" s="49">
        <v>3.2623544762010468</v>
      </c>
      <c r="AA1403" s="49">
        <v>3.1736526403668179</v>
      </c>
      <c r="AB1403" s="49">
        <v>3.1213954547726614</v>
      </c>
      <c r="AC1403" s="49">
        <v>3.0705950527072674</v>
      </c>
      <c r="AD1403" s="49">
        <v>3.0211109015643092</v>
      </c>
      <c r="AE1403" s="49">
        <v>2.9728206600059419</v>
      </c>
      <c r="AF1403" s="50">
        <v>2.9256171797325967</v>
      </c>
    </row>
    <row r="1404" spans="1:32" hidden="1">
      <c r="A1404" s="49" t="s">
        <v>1738</v>
      </c>
      <c r="B1404" s="49">
        <v>7.3707550792123042</v>
      </c>
      <c r="C1404" s="49">
        <v>7.0095294982169847</v>
      </c>
      <c r="D1404" s="49">
        <v>6.6794559156805295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3.9593852335977364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3.4759532142904854</v>
      </c>
      <c r="Y1404" s="49">
        <v>3.4115137966212288</v>
      </c>
      <c r="Z1404" s="49">
        <v>3.3538396214848101</v>
      </c>
      <c r="AA1404" s="49">
        <v>3.2676108595164832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3.0478623646549456</v>
      </c>
      <c r="AF1404" s="50">
        <v>2.9986066842115195</v>
      </c>
    </row>
    <row r="1405" spans="1:32" hidden="1">
      <c r="A1405" s="49" t="s">
        <v>1739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6.7291141890662125</v>
      </c>
      <c r="J1405" s="49">
        <v>6.4272831396103793</v>
      </c>
      <c r="K1405" s="49">
        <v>6.1302948536827415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4.0064328664455005</v>
      </c>
      <c r="AF1405" s="50">
        <v>3.9446271575234935</v>
      </c>
    </row>
    <row r="1406" spans="1:32" hidden="1">
      <c r="A1406" s="49" t="s">
        <v>1740</v>
      </c>
      <c r="B1406" s="49">
        <v>6.2051630978562438</v>
      </c>
      <c r="C1406" s="49">
        <v>5.7798539581992046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3.9315786259659022</v>
      </c>
      <c r="I1406" s="49">
        <v>3.586650099830508</v>
      </c>
      <c r="J1406" s="49">
        <v>3.2449537216365174</v>
      </c>
      <c r="K1406" s="49">
        <v>2.9053175874028616</v>
      </c>
      <c r="L1406" s="49">
        <v>2.5667988263762522</v>
      </c>
      <c r="M1406" s="49">
        <v>2.499345077147241</v>
      </c>
      <c r="N1406" s="49">
        <v>2.4361869078948279</v>
      </c>
      <c r="O1406" s="49">
        <v>2.3758876254938874</v>
      </c>
      <c r="P1406" s="49">
        <v>2.3181853911370425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2.0052759575533443</v>
      </c>
      <c r="W1406" s="49">
        <v>1.956068609009439</v>
      </c>
      <c r="X1406" s="49">
        <v>1.9073565177566818</v>
      </c>
      <c r="Y1406" s="49">
        <v>1.8601662341731862</v>
      </c>
      <c r="Z1406" s="49">
        <v>1.818281656882766</v>
      </c>
      <c r="AA1406" s="49">
        <v>1.7533150431719045</v>
      </c>
      <c r="AB1406" s="49">
        <v>1.7072365368345381</v>
      </c>
      <c r="AC1406" s="49">
        <v>1.6625356154892215</v>
      </c>
      <c r="AD1406" s="49">
        <v>1.6190578360882095</v>
      </c>
      <c r="AE1406" s="49">
        <v>1.5766737359985044</v>
      </c>
      <c r="AF1406" s="50">
        <v>1.5352738205268426</v>
      </c>
    </row>
    <row r="1407" spans="1:32" hidden="1">
      <c r="A1407" s="49" t="s">
        <v>1741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3.7814329349956224</v>
      </c>
      <c r="K1407" s="49">
        <v>3.396405455370767</v>
      </c>
      <c r="L1407" s="49">
        <v>3.0139994188460495</v>
      </c>
      <c r="M1407" s="49">
        <v>2.9339009557377747</v>
      </c>
      <c r="N1407" s="49">
        <v>2.859089239088787</v>
      </c>
      <c r="O1407" s="49">
        <v>2.7877923744094577</v>
      </c>
      <c r="P1407" s="49">
        <v>2.7196895534642307</v>
      </c>
      <c r="Q1407" s="49">
        <v>2.6536525033806515</v>
      </c>
      <c r="R1407" s="49">
        <v>2.5889964402342134</v>
      </c>
      <c r="S1407" s="49">
        <v>2.5271554074293938</v>
      </c>
      <c r="T1407" s="49">
        <v>2.4670928362285753</v>
      </c>
      <c r="U1407" s="49">
        <v>2.4089840325787857</v>
      </c>
      <c r="V1407" s="49">
        <v>2.3519888946394909</v>
      </c>
      <c r="W1407" s="49">
        <v>2.2943209005537621</v>
      </c>
      <c r="X1407" s="49">
        <v>2.2372537825287218</v>
      </c>
      <c r="Y1407" s="49">
        <v>2.1820585082145576</v>
      </c>
      <c r="Z1407" s="49">
        <v>2.133418479041147</v>
      </c>
      <c r="AA1407" s="49">
        <v>2.056193254294933</v>
      </c>
      <c r="AB1407" s="49">
        <v>2.0023381934011826</v>
      </c>
      <c r="AC1407" s="49">
        <v>1.9501741439140399</v>
      </c>
      <c r="AD1407" s="49">
        <v>1.8995090945030202</v>
      </c>
      <c r="AE1407" s="49">
        <v>1.8501820978174754</v>
      </c>
      <c r="AF1407" s="50">
        <v>1.8020570381610916</v>
      </c>
    </row>
    <row r="1408" spans="1:32" hidden="1">
      <c r="A1408" s="49" t="s">
        <v>1742</v>
      </c>
      <c r="B1408" s="49">
        <v>7.3965916945075909</v>
      </c>
      <c r="C1408" s="49">
        <v>7.131203411565596</v>
      </c>
      <c r="D1408" s="49">
        <v>6.9087130004409225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3.9191281551921264</v>
      </c>
      <c r="AC1408" s="49">
        <v>3.8376465768065757</v>
      </c>
      <c r="AD1408" s="49">
        <v>3.7600855187832747</v>
      </c>
      <c r="AE1408" s="49">
        <v>3.6859845953558454</v>
      </c>
      <c r="AF1408" s="50">
        <v>3.6149615446693382</v>
      </c>
    </row>
    <row r="1409" spans="1:32" hidden="1">
      <c r="A1409" s="49" t="s">
        <v>1743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7.1251866323605375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1744</v>
      </c>
      <c r="B1410" s="49">
        <v>2.7169910722197477</v>
      </c>
      <c r="C1410" s="49">
        <v>2.5826451557610737</v>
      </c>
      <c r="D1410" s="49">
        <v>2.4697170824180317</v>
      </c>
      <c r="E1410" s="49">
        <v>2.3719465672498696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1.9522496279464412</v>
      </c>
      <c r="L1410" s="49">
        <v>1.8981239000062864</v>
      </c>
      <c r="M1410" s="49">
        <v>1.8337157098601509</v>
      </c>
      <c r="N1410" s="49">
        <v>1.7738727791941025</v>
      </c>
      <c r="O1410" s="49">
        <v>1.7171639059930484</v>
      </c>
      <c r="P1410" s="49">
        <v>1.6633016752068275</v>
      </c>
      <c r="Q1410" s="49">
        <v>1.6113831449804661</v>
      </c>
      <c r="R1410" s="49">
        <v>1.5608597897444723</v>
      </c>
      <c r="S1410" s="49">
        <v>1.5128068199901596</v>
      </c>
      <c r="T1410" s="49">
        <v>1.4664068927215843</v>
      </c>
      <c r="U1410" s="49">
        <v>1.4217720370047058</v>
      </c>
      <c r="V1410" s="49">
        <v>1.3782481608526433</v>
      </c>
      <c r="W1410" s="49">
        <v>1.3345124517805176</v>
      </c>
      <c r="X1410" s="49">
        <v>1.2914743172589302</v>
      </c>
      <c r="Y1410" s="49">
        <v>1.2500725774304429</v>
      </c>
      <c r="Z1410" s="49">
        <v>1.2137670176063802</v>
      </c>
      <c r="AA1410" s="49">
        <v>1.1565018181645847</v>
      </c>
      <c r="AB1410" s="49">
        <v>1.1168044219338316</v>
      </c>
      <c r="AC1410" s="49">
        <v>1.0785625799912451</v>
      </c>
      <c r="AD1410" s="49">
        <v>1.0416202766538245</v>
      </c>
      <c r="AE1410" s="49">
        <v>1.0058463047824047</v>
      </c>
      <c r="AF1410" s="50">
        <v>0.97112931139455583</v>
      </c>
    </row>
    <row r="1411" spans="1:32" hidden="1">
      <c r="A1411" s="49" t="s">
        <v>1745</v>
      </c>
      <c r="B1411" s="49">
        <v>2.833737696755164</v>
      </c>
      <c r="C1411" s="49">
        <v>2.692993487282362</v>
      </c>
      <c r="D1411" s="49">
        <v>2.5747647358144174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2.1577206821755794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1.9105499254730332</v>
      </c>
      <c r="N1411" s="49">
        <v>1.8481690777069335</v>
      </c>
      <c r="O1411" s="49">
        <v>1.7890769979175158</v>
      </c>
      <c r="P1411" s="49">
        <v>1.7329710468841848</v>
      </c>
      <c r="Q1411" s="49">
        <v>1.6789019944143098</v>
      </c>
      <c r="R1411" s="49">
        <v>1.6262932726931649</v>
      </c>
      <c r="S1411" s="49">
        <v>1.5762741590044094</v>
      </c>
      <c r="T1411" s="49">
        <v>1.5279856765938711</v>
      </c>
      <c r="U1411" s="49">
        <v>1.4815452297139067</v>
      </c>
      <c r="V1411" s="49">
        <v>1.4362656257697681</v>
      </c>
      <c r="W1411" s="49">
        <v>1.3907571195094792</v>
      </c>
      <c r="X1411" s="49">
        <v>1.3459804141336331</v>
      </c>
      <c r="Y1411" s="49">
        <v>1.3029221093227132</v>
      </c>
      <c r="Z1411" s="49">
        <v>1.2652186699137382</v>
      </c>
      <c r="AA1411" s="49">
        <v>1.2054868787335502</v>
      </c>
      <c r="AB1411" s="49">
        <v>1.164216202326297</v>
      </c>
      <c r="AC1411" s="49">
        <v>1.1244754856893453</v>
      </c>
      <c r="AD1411" s="49">
        <v>1.0861013037980127</v>
      </c>
      <c r="AE1411" s="49">
        <v>1.048956220910954</v>
      </c>
      <c r="AF1411" s="50">
        <v>1.0129235999491837</v>
      </c>
    </row>
    <row r="1412" spans="1:32" hidden="1">
      <c r="A1412" s="49" t="s">
        <v>1746</v>
      </c>
      <c r="B1412" s="49">
        <v>2.9300931329117219</v>
      </c>
      <c r="C1412" s="49">
        <v>2.7840065987677542</v>
      </c>
      <c r="D1412" s="49">
        <v>2.6613631512023845</v>
      </c>
      <c r="E1412" s="49">
        <v>2.5553088552365377</v>
      </c>
      <c r="F1412" s="49">
        <v>2.4615406734095915</v>
      </c>
      <c r="G1412" s="49">
        <v>2.3771981001569045</v>
      </c>
      <c r="H1412" s="49">
        <v>2.3002929722402188</v>
      </c>
      <c r="I1412" s="49">
        <v>2.2293931928985145</v>
      </c>
      <c r="J1412" s="49">
        <v>2.1634365270163505</v>
      </c>
      <c r="K1412" s="49">
        <v>2.1016155370937568</v>
      </c>
      <c r="L1412" s="49">
        <v>2.0433035668181985</v>
      </c>
      <c r="M1412" s="49">
        <v>1.9738392600386878</v>
      </c>
      <c r="N1412" s="49">
        <v>1.9093592210458215</v>
      </c>
      <c r="O1412" s="49">
        <v>1.8482977378786114</v>
      </c>
      <c r="P1412" s="49">
        <v>1.7903404069093529</v>
      </c>
      <c r="Q1412" s="49">
        <v>1.7344995225124502</v>
      </c>
      <c r="R1412" s="49">
        <v>1.6801751315292157</v>
      </c>
      <c r="S1412" s="49">
        <v>1.6285434493477442</v>
      </c>
      <c r="T1412" s="49">
        <v>1.5787104643457974</v>
      </c>
      <c r="U1412" s="49">
        <v>1.5307987857922121</v>
      </c>
      <c r="V1412" s="49">
        <v>1.4840930311360672</v>
      </c>
      <c r="W1412" s="49">
        <v>1.4371418757184897</v>
      </c>
      <c r="X1412" s="49">
        <v>1.3909479435960281</v>
      </c>
      <c r="Y1412" s="49">
        <v>1.3465387292048998</v>
      </c>
      <c r="Z1412" s="49">
        <v>1.3077010746596993</v>
      </c>
      <c r="AA1412" s="49">
        <v>1.2459192105790819</v>
      </c>
      <c r="AB1412" s="49">
        <v>1.2033575850763338</v>
      </c>
      <c r="AC1412" s="49">
        <v>1.1623843172595247</v>
      </c>
      <c r="AD1412" s="49">
        <v>1.1228291530715129</v>
      </c>
      <c r="AE1412" s="49">
        <v>1.0845489224477842</v>
      </c>
      <c r="AF1412" s="50">
        <v>1.0474221299442399</v>
      </c>
    </row>
    <row r="1413" spans="1:32" hidden="1">
      <c r="A1413" s="49" t="s">
        <v>1747</v>
      </c>
      <c r="B1413" s="49">
        <v>3.3096157512141637</v>
      </c>
      <c r="C1413" s="49">
        <v>3.142401846582918</v>
      </c>
      <c r="D1413" s="49">
        <v>3.0022918863330958</v>
      </c>
      <c r="E1413" s="49">
        <v>2.8813604935369854</v>
      </c>
      <c r="F1413" s="49">
        <v>2.7746320567338421</v>
      </c>
      <c r="G1413" s="49">
        <v>2.6787990279287808</v>
      </c>
      <c r="H1413" s="49">
        <v>2.5915625702480707</v>
      </c>
      <c r="I1413" s="49">
        <v>2.5112668296134117</v>
      </c>
      <c r="J1413" s="49">
        <v>2.4366836180026721</v>
      </c>
      <c r="K1413" s="49">
        <v>2.3668793616650374</v>
      </c>
      <c r="L1413" s="49">
        <v>2.3011295149664424</v>
      </c>
      <c r="M1413" s="49">
        <v>2.222640458646663</v>
      </c>
      <c r="N1413" s="49">
        <v>2.149903470061977</v>
      </c>
      <c r="O1413" s="49">
        <v>2.0811055047684075</v>
      </c>
      <c r="P1413" s="49">
        <v>2.0158825395966602</v>
      </c>
      <c r="Q1413" s="49">
        <v>1.9530910339524152</v>
      </c>
      <c r="R1413" s="49">
        <v>1.8920365042648204</v>
      </c>
      <c r="S1413" s="49">
        <v>1.8340808773247619</v>
      </c>
      <c r="T1413" s="49">
        <v>1.77818920483263</v>
      </c>
      <c r="U1413" s="49">
        <v>1.7245035637136346</v>
      </c>
      <c r="V1413" s="49">
        <v>1.672195920756236</v>
      </c>
      <c r="W1413" s="49">
        <v>1.6195985724908748</v>
      </c>
      <c r="X1413" s="49">
        <v>1.5678569814056194</v>
      </c>
      <c r="Y1413" s="49">
        <v>1.5181602375614314</v>
      </c>
      <c r="Z1413" s="49">
        <v>1.4748893486585728</v>
      </c>
      <c r="AA1413" s="49">
        <v>1.4050537391104703</v>
      </c>
      <c r="AB1413" s="49">
        <v>1.3574358917031795</v>
      </c>
      <c r="AC1413" s="49">
        <v>1.3116352799003719</v>
      </c>
      <c r="AD1413" s="49">
        <v>1.2674546709241623</v>
      </c>
      <c r="AE1413" s="49">
        <v>1.2247282408082523</v>
      </c>
      <c r="AF1413" s="50">
        <v>1.1833153007400095</v>
      </c>
    </row>
    <row r="1414" spans="1:32" hidden="1">
      <c r="A1414" s="49" t="s">
        <v>1748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3.9074658330216527</v>
      </c>
      <c r="AD1414" s="49">
        <v>3.8406781357541511</v>
      </c>
      <c r="AE1414" s="49">
        <v>3.7766328797654345</v>
      </c>
      <c r="AF1414" s="50">
        <v>3.7150089202812149</v>
      </c>
    </row>
    <row r="1415" spans="1:32" hidden="1">
      <c r="A1415" s="49" t="s">
        <v>1749</v>
      </c>
      <c r="B1415" s="49">
        <v>11.52068039693979</v>
      </c>
      <c r="C1415" s="49">
        <v>10.974707921274927</v>
      </c>
      <c r="D1415" s="49">
        <v>10.481449317551796</v>
      </c>
      <c r="E1415" s="49">
        <v>10.024257631463628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1750</v>
      </c>
      <c r="B1416" s="49">
        <v>5.5099471266888145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3.7929503702366136</v>
      </c>
      <c r="H1416" s="49">
        <v>3.4811696994367192</v>
      </c>
      <c r="I1416" s="49">
        <v>3.1744115459994542</v>
      </c>
      <c r="J1416" s="49">
        <v>2.8715211218984287</v>
      </c>
      <c r="K1416" s="49">
        <v>2.5716067555501607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2.1049726544564793</v>
      </c>
      <c r="P1416" s="49">
        <v>2.0538698054321003</v>
      </c>
      <c r="Q1416" s="49">
        <v>2.0042502472935309</v>
      </c>
      <c r="R1416" s="49">
        <v>1.9556253068599943</v>
      </c>
      <c r="S1416" s="49">
        <v>1.9090179075365996</v>
      </c>
      <c r="T1416" s="49">
        <v>1.8636884115580088</v>
      </c>
      <c r="U1416" s="49">
        <v>1.8197617502247603</v>
      </c>
      <c r="V1416" s="49">
        <v>1.7766385115430097</v>
      </c>
      <c r="W1416" s="49">
        <v>1.7330427303130582</v>
      </c>
      <c r="X1416" s="49">
        <v>1.6898846451755887</v>
      </c>
      <c r="Y1416" s="49">
        <v>1.6480709710794965</v>
      </c>
      <c r="Z1416" s="49">
        <v>1.6109431417263935</v>
      </c>
      <c r="AA1416" s="49">
        <v>1.5534298913332802</v>
      </c>
      <c r="AB1416" s="49">
        <v>1.5125989601290741</v>
      </c>
      <c r="AC1416" s="49">
        <v>1.4729835168812282</v>
      </c>
      <c r="AD1416" s="49">
        <v>1.4344466225549755</v>
      </c>
      <c r="AE1416" s="49">
        <v>1.39687348571591</v>
      </c>
      <c r="AF1416" s="50">
        <v>1.3601670190491357</v>
      </c>
    </row>
    <row r="1417" spans="1:32" hidden="1">
      <c r="A1417" s="49" t="s">
        <v>1751</v>
      </c>
      <c r="B1417" s="49">
        <v>5.6967965823196325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3.6073493864428263</v>
      </c>
      <c r="I1417" s="49">
        <v>3.291139493994538</v>
      </c>
      <c r="J1417" s="49">
        <v>2.9786126717789516</v>
      </c>
      <c r="K1417" s="49">
        <v>2.6688038847214433</v>
      </c>
      <c r="L1417" s="49">
        <v>2.3609467420749009</v>
      </c>
      <c r="M1417" s="49">
        <v>2.2988620493742635</v>
      </c>
      <c r="N1417" s="49">
        <v>2.2407312750582702</v>
      </c>
      <c r="O1417" s="49">
        <v>2.1852321266158206</v>
      </c>
      <c r="P1417" s="49">
        <v>2.1321259021303436</v>
      </c>
      <c r="Q1417" s="49">
        <v>2.0805702681539677</v>
      </c>
      <c r="R1417" s="49">
        <v>2.0300539074239232</v>
      </c>
      <c r="S1417" s="49">
        <v>1.9816492385731401</v>
      </c>
      <c r="T1417" s="49">
        <v>1.9345819997999718</v>
      </c>
      <c r="U1417" s="49">
        <v>1.8889837375436438</v>
      </c>
      <c r="V1417" s="49">
        <v>1.8442266309614437</v>
      </c>
      <c r="W1417" s="49">
        <v>1.7989786426869916</v>
      </c>
      <c r="X1417" s="49">
        <v>1.7541878234028734</v>
      </c>
      <c r="Y1417" s="49">
        <v>1.710804745599356</v>
      </c>
      <c r="Z1417" s="49">
        <v>1.6723323400502663</v>
      </c>
      <c r="AA1417" s="49">
        <v>1.6124872750222141</v>
      </c>
      <c r="AB1417" s="49">
        <v>1.5701294662335954</v>
      </c>
      <c r="AC1417" s="49">
        <v>1.5290440687829481</v>
      </c>
      <c r="AD1417" s="49">
        <v>1.4890874586733363</v>
      </c>
      <c r="AE1417" s="49">
        <v>1.4501392417624217</v>
      </c>
      <c r="AF1417" s="50">
        <v>1.4120975932128639</v>
      </c>
    </row>
    <row r="1418" spans="1:32" hidden="1">
      <c r="A1418" s="49" t="s">
        <v>1752</v>
      </c>
      <c r="B1418" s="49">
        <v>5.8503076448925615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4.0376272405098526</v>
      </c>
      <c r="H1418" s="49">
        <v>3.7088028104132515</v>
      </c>
      <c r="I1418" s="49">
        <v>3.3850141078452571</v>
      </c>
      <c r="J1418" s="49">
        <v>3.0649527620435286</v>
      </c>
      <c r="K1418" s="49">
        <v>2.7476035010902145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2.0909013052673733</v>
      </c>
      <c r="S1418" s="49">
        <v>2.0410422854016739</v>
      </c>
      <c r="T1418" s="49">
        <v>1.9925711835212323</v>
      </c>
      <c r="U1418" s="49">
        <v>1.9456233309010318</v>
      </c>
      <c r="V1418" s="49">
        <v>1.8995459479140568</v>
      </c>
      <c r="W1418" s="49">
        <v>1.8529457072795046</v>
      </c>
      <c r="X1418" s="49">
        <v>1.8068185026002093</v>
      </c>
      <c r="Y1418" s="49">
        <v>1.7621505994360125</v>
      </c>
      <c r="Z1418" s="49">
        <v>1.7225763559457983</v>
      </c>
      <c r="AA1418" s="49">
        <v>1.6608260286604701</v>
      </c>
      <c r="AB1418" s="49">
        <v>1.6172180603155542</v>
      </c>
      <c r="AC1418" s="49">
        <v>1.5749288365065697</v>
      </c>
      <c r="AD1418" s="49">
        <v>1.5338092884517835</v>
      </c>
      <c r="AE1418" s="49">
        <v>1.4937344586490893</v>
      </c>
      <c r="AF1418" s="50">
        <v>1.4545986635425363</v>
      </c>
    </row>
    <row r="1419" spans="1:32" hidden="1">
      <c r="A1419" s="49" t="s">
        <v>1753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3.7496312152180122</v>
      </c>
      <c r="J1419" s="49">
        <v>3.4006025739842407</v>
      </c>
      <c r="K1419" s="49">
        <v>3.0544455874837335</v>
      </c>
      <c r="L1419" s="49">
        <v>2.7102009681421855</v>
      </c>
      <c r="M1419" s="49">
        <v>2.6381412314207977</v>
      </c>
      <c r="N1419" s="49">
        <v>2.5708466514445005</v>
      </c>
      <c r="O1419" s="49">
        <v>2.5067199767327137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2.0629797273678903</v>
      </c>
      <c r="X1419" s="49">
        <v>2.0116679499387793</v>
      </c>
      <c r="Y1419" s="49">
        <v>1.9620411592772622</v>
      </c>
      <c r="Z1419" s="49">
        <v>1.9183159799911929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1.6636460789432812</v>
      </c>
      <c r="AF1419" s="50">
        <v>1.6203864585421472</v>
      </c>
    </row>
    <row r="1420" spans="1:32" hidden="1">
      <c r="A1420" s="49" t="s">
        <v>1754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4.5199841565755925</v>
      </c>
      <c r="I1420" s="49">
        <v>4.4313160349189458</v>
      </c>
      <c r="J1420" s="49">
        <v>4.3479916357699615</v>
      </c>
      <c r="K1420" s="49">
        <v>4.269288329535323</v>
      </c>
      <c r="L1420" s="49">
        <v>4.1946195618460669</v>
      </c>
      <c r="M1420" s="49">
        <v>4.0835915043463356</v>
      </c>
      <c r="N1420" s="49">
        <v>3.9957377227056119</v>
      </c>
      <c r="O1420" s="49">
        <v>3.9109183657412689</v>
      </c>
      <c r="P1420" s="49">
        <v>3.8292575397227315</v>
      </c>
      <c r="Q1420" s="49">
        <v>3.7514279753211213</v>
      </c>
      <c r="R1420" s="49">
        <v>3.6752339946310526</v>
      </c>
      <c r="S1420" s="49">
        <v>3.6010053865004545</v>
      </c>
      <c r="T1420" s="49">
        <v>3.5324561507634726</v>
      </c>
      <c r="U1420" s="49">
        <v>3.4635788916658381</v>
      </c>
      <c r="V1420" s="49">
        <v>3.3948058259682163</v>
      </c>
      <c r="W1420" s="49">
        <v>3.3347901320892586</v>
      </c>
      <c r="X1420" s="49">
        <v>3.2772402064231607</v>
      </c>
      <c r="Y1420" s="49">
        <v>3.2209976960774247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2.9532744779555755</v>
      </c>
      <c r="AD1420" s="49">
        <v>2.8973243040308985</v>
      </c>
      <c r="AE1420" s="49">
        <v>2.8430135901290967</v>
      </c>
      <c r="AF1420" s="50">
        <v>2.7902081800196958</v>
      </c>
    </row>
    <row r="1421" spans="1:32" hidden="1">
      <c r="A1421" s="49" t="s">
        <v>1755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3.7542577996336166</v>
      </c>
      <c r="T1421" s="49">
        <v>3.674437979387029</v>
      </c>
      <c r="U1421" s="49">
        <v>3.5999579252991016</v>
      </c>
      <c r="V1421" s="49">
        <v>3.527283956836321</v>
      </c>
      <c r="W1421" s="49">
        <v>3.4450801497564951</v>
      </c>
      <c r="X1421" s="49">
        <v>3.3666817596936216</v>
      </c>
      <c r="Y1421" s="49">
        <v>3.2934157189957727</v>
      </c>
      <c r="Z1421" s="49">
        <v>3.2279154596312685</v>
      </c>
      <c r="AA1421" s="49">
        <v>3.1319121771659901</v>
      </c>
      <c r="AB1421" s="49">
        <v>3.0658384694245226</v>
      </c>
      <c r="AC1421" s="49">
        <v>3.0033051530810853</v>
      </c>
      <c r="AD1421" s="49">
        <v>2.9438665616218169</v>
      </c>
      <c r="AE1421" s="49">
        <v>2.8871571578761634</v>
      </c>
      <c r="AF1421" s="50">
        <v>2.8328734643432729</v>
      </c>
    </row>
    <row r="1422" spans="1:32" hidden="1">
      <c r="A1422" s="49" t="s">
        <v>1756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5.1640094852816505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4.5345582568484595</v>
      </c>
      <c r="W1422" s="49">
        <v>4.4306737807971972</v>
      </c>
      <c r="X1422" s="49">
        <v>4.3317876521308785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3.8747710306815604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1757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3.7940762054671113</v>
      </c>
      <c r="F1423" s="49">
        <v>3.6528297594636063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3.2060767814665807</v>
      </c>
      <c r="K1423" s="49">
        <v>3.1139520138021153</v>
      </c>
      <c r="L1423" s="49">
        <v>3.0272475311014744</v>
      </c>
      <c r="M1423" s="49">
        <v>2.9237693867017915</v>
      </c>
      <c r="N1423" s="49">
        <v>2.8279800409543503</v>
      </c>
      <c r="O1423" s="49">
        <v>2.7374496150601093</v>
      </c>
      <c r="P1423" s="49">
        <v>2.6516892007929709</v>
      </c>
      <c r="Q1423" s="49">
        <v>2.5691668815325621</v>
      </c>
      <c r="R1423" s="49">
        <v>2.4889525234919216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2.2005382507628264</v>
      </c>
      <c r="W1423" s="49">
        <v>2.1316242524188049</v>
      </c>
      <c r="X1423" s="49">
        <v>2.0638199261365324</v>
      </c>
      <c r="Y1423" s="49">
        <v>1.9987123321982523</v>
      </c>
      <c r="Z1423" s="49">
        <v>1.9421443486446561</v>
      </c>
      <c r="AA1423" s="49">
        <v>1.8501037087353325</v>
      </c>
      <c r="AB1423" s="49">
        <v>1.7876753739184905</v>
      </c>
      <c r="AC1423" s="49">
        <v>1.7276331538653675</v>
      </c>
      <c r="AD1423" s="49">
        <v>1.6697113808497175</v>
      </c>
      <c r="AE1423" s="49">
        <v>1.6136867059410569</v>
      </c>
      <c r="AF1423" s="50">
        <v>1.5593696464487501</v>
      </c>
    </row>
    <row r="1424" spans="1:32" hidden="1">
      <c r="A1424" s="49" t="s">
        <v>1758</v>
      </c>
      <c r="B1424" s="49">
        <v>6.9599081971828456</v>
      </c>
      <c r="C1424" s="49">
        <v>6.6434955179148876</v>
      </c>
      <c r="D1424" s="49">
        <v>6.3414263598825995</v>
      </c>
      <c r="E1424" s="49">
        <v>6.0495077866953295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3.9403367254016564</v>
      </c>
      <c r="O1424" s="49">
        <v>3.8717204695730105</v>
      </c>
      <c r="P1424" s="49">
        <v>3.8054185755253878</v>
      </c>
      <c r="Q1424" s="49">
        <v>3.7420578272984066</v>
      </c>
      <c r="R1424" s="49">
        <v>3.6797194601856074</v>
      </c>
      <c r="S1424" s="49">
        <v>3.6187144683543737</v>
      </c>
      <c r="T1424" s="49">
        <v>3.5623888862724593</v>
      </c>
      <c r="U1424" s="49">
        <v>3.5053952518086571</v>
      </c>
      <c r="V1424" s="49">
        <v>3.4481226316172009</v>
      </c>
      <c r="W1424" s="49">
        <v>3.3982427402519457</v>
      </c>
      <c r="X1424" s="49">
        <v>3.3502926601915943</v>
      </c>
      <c r="Y1424" s="49">
        <v>3.3032413047159572</v>
      </c>
      <c r="Z1424" s="49">
        <v>3.2624703838907791</v>
      </c>
      <c r="AA1424" s="49">
        <v>3.173734902047038</v>
      </c>
      <c r="AB1424" s="49">
        <v>3.1225687472245123</v>
      </c>
      <c r="AC1424" s="49">
        <v>3.0729212274668725</v>
      </c>
      <c r="AD1424" s="49">
        <v>3.0246490249199001</v>
      </c>
      <c r="AE1424" s="49">
        <v>2.9776274406657048</v>
      </c>
      <c r="AF1424" s="50">
        <v>2.9317473263142526</v>
      </c>
    </row>
    <row r="1425" spans="1:32" hidden="1">
      <c r="A1425" s="49" t="s">
        <v>1759</v>
      </c>
      <c r="B1425" s="49">
        <v>6.9237738103600215</v>
      </c>
      <c r="C1425" s="49">
        <v>6.5865413812011173</v>
      </c>
      <c r="D1425" s="49">
        <v>6.2796417698486788</v>
      </c>
      <c r="E1425" s="49">
        <v>5.9937107951107365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4.7255004636554165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3.8517172059117475</v>
      </c>
      <c r="Q1425" s="49">
        <v>3.7733048992922193</v>
      </c>
      <c r="R1425" s="49">
        <v>3.701028874278069</v>
      </c>
      <c r="S1425" s="49">
        <v>3.6324838176128091</v>
      </c>
      <c r="T1425" s="49">
        <v>3.5678777309575795</v>
      </c>
      <c r="U1425" s="49">
        <v>3.5075396585327683</v>
      </c>
      <c r="V1425" s="49">
        <v>3.4483868134818514</v>
      </c>
      <c r="W1425" s="49">
        <v>3.3802866599235664</v>
      </c>
      <c r="X1425" s="49">
        <v>3.3151374926388373</v>
      </c>
      <c r="Y1425" s="49">
        <v>3.2541585833116144</v>
      </c>
      <c r="Z1425" s="49">
        <v>3.1997543773484391</v>
      </c>
      <c r="AA1425" s="49">
        <v>3.1175817917751107</v>
      </c>
      <c r="AB1425" s="49">
        <v>3.0618954995352423</v>
      </c>
      <c r="AC1425" s="49">
        <v>3.0090696858632144</v>
      </c>
      <c r="AD1425" s="49">
        <v>2.9587302957712254</v>
      </c>
      <c r="AE1425" s="49">
        <v>2.9105712752602568</v>
      </c>
      <c r="AF1425" s="50">
        <v>2.8643391783807348</v>
      </c>
    </row>
    <row r="1426" spans="1:32" hidden="1">
      <c r="A1426" s="49" t="s">
        <v>1760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6.6597368425113075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4.0862435281548635</v>
      </c>
      <c r="Z1426" s="49">
        <v>4.0198213906115798</v>
      </c>
      <c r="AA1426" s="49">
        <v>3.9168747244725397</v>
      </c>
      <c r="AB1426" s="49">
        <v>3.8487439671749186</v>
      </c>
      <c r="AC1426" s="49">
        <v>3.7843659615270595</v>
      </c>
      <c r="AD1426" s="49">
        <v>3.723249936414871</v>
      </c>
      <c r="AE1426" s="49">
        <v>3.6649943718209288</v>
      </c>
      <c r="AF1426" s="50">
        <v>3.6092667938438767</v>
      </c>
    </row>
    <row r="1427" spans="1:32" hidden="1">
      <c r="A1427" s="49" t="s">
        <v>1761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3.5281278943572953</v>
      </c>
      <c r="M1427" s="49">
        <v>3.4335767313332601</v>
      </c>
      <c r="N1427" s="49">
        <v>3.3454405471008242</v>
      </c>
      <c r="O1427" s="49">
        <v>3.2615657624612453</v>
      </c>
      <c r="P1427" s="49">
        <v>3.1815612143598089</v>
      </c>
      <c r="Q1427" s="49">
        <v>3.1040561891551537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2.8175831011147245</v>
      </c>
      <c r="V1427" s="49">
        <v>2.7510007680385185</v>
      </c>
      <c r="W1427" s="49">
        <v>2.68358236254269</v>
      </c>
      <c r="X1427" s="49">
        <v>2.6168834394632681</v>
      </c>
      <c r="Y1427" s="49">
        <v>2.5524450470017115</v>
      </c>
      <c r="Z1427" s="49">
        <v>2.4959456106756726</v>
      </c>
      <c r="AA1427" s="49">
        <v>2.4047789938639275</v>
      </c>
      <c r="AB1427" s="49">
        <v>2.3419388305235591</v>
      </c>
      <c r="AC1427" s="49">
        <v>2.2811400060898226</v>
      </c>
      <c r="AD1427" s="49">
        <v>2.2221497154773702</v>
      </c>
      <c r="AE1427" s="49">
        <v>2.1647728241169455</v>
      </c>
      <c r="AF1427" s="50">
        <v>2.1088443101496464</v>
      </c>
    </row>
    <row r="1428" spans="1:32" hidden="1">
      <c r="A1428" s="49" t="s">
        <v>1762</v>
      </c>
      <c r="B1428" s="49">
        <v>3.2186981470081353</v>
      </c>
      <c r="C1428" s="49">
        <v>3.1252173730793489</v>
      </c>
      <c r="D1428" s="49">
        <v>3.0421711352827114</v>
      </c>
      <c r="E1428" s="49">
        <v>2.9672741896923247</v>
      </c>
      <c r="F1428" s="49">
        <v>2.8989070385589457</v>
      </c>
      <c r="G1428" s="49">
        <v>2.8358826114527749</v>
      </c>
      <c r="H1428" s="49">
        <v>2.777306378155628</v>
      </c>
      <c r="I1428" s="49">
        <v>2.7224884746433173</v>
      </c>
      <c r="J1428" s="49">
        <v>2.6708863236563012</v>
      </c>
      <c r="K1428" s="49">
        <v>2.6220659228935257</v>
      </c>
      <c r="L1428" s="49">
        <v>2.5756749868280266</v>
      </c>
      <c r="M1428" s="49">
        <v>2.5072879730530158</v>
      </c>
      <c r="N1428" s="49">
        <v>2.4528354221181101</v>
      </c>
      <c r="O1428" s="49">
        <v>2.4002237477340964</v>
      </c>
      <c r="P1428" s="49">
        <v>2.3495273316676291</v>
      </c>
      <c r="Q1428" s="49">
        <v>2.3011500460182748</v>
      </c>
      <c r="R1428" s="49">
        <v>2.253773168455047</v>
      </c>
      <c r="S1428" s="49">
        <v>2.2075945817773444</v>
      </c>
      <c r="T1428" s="49">
        <v>2.1648447173126337</v>
      </c>
      <c r="U1428" s="49">
        <v>2.1219155333025901</v>
      </c>
      <c r="V1428" s="49">
        <v>2.0790663797805196</v>
      </c>
      <c r="W1428" s="49">
        <v>2.0414802736242805</v>
      </c>
      <c r="X1428" s="49">
        <v>2.0053952904112697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1.8396108134371794</v>
      </c>
      <c r="AC1428" s="49">
        <v>1.8035079837681709</v>
      </c>
      <c r="AD1428" s="49">
        <v>1.7685015582346271</v>
      </c>
      <c r="AE1428" s="49">
        <v>1.7344998874322057</v>
      </c>
      <c r="AF1428" s="50">
        <v>1.7014224748924338</v>
      </c>
    </row>
    <row r="1429" spans="1:32" hidden="1">
      <c r="A1429" s="49" t="s">
        <v>1763</v>
      </c>
      <c r="B1429" s="49">
        <v>3.982867898298919</v>
      </c>
      <c r="C1429" s="49">
        <v>3.8670225051323444</v>
      </c>
      <c r="D1429" s="49">
        <v>3.7641695991364781</v>
      </c>
      <c r="E1429" s="49">
        <v>3.6714626719655667</v>
      </c>
      <c r="F1429" s="49">
        <v>3.5868844642182491</v>
      </c>
      <c r="G1429" s="49">
        <v>3.5089563477117647</v>
      </c>
      <c r="H1429" s="49">
        <v>3.4365640839613647</v>
      </c>
      <c r="I1429" s="49">
        <v>3.3688483690456077</v>
      </c>
      <c r="J1429" s="49">
        <v>3.3051333619952583</v>
      </c>
      <c r="K1429" s="49">
        <v>3.2448784653193896</v>
      </c>
      <c r="L1429" s="49">
        <v>3.1876448702880076</v>
      </c>
      <c r="M1429" s="49">
        <v>3.1030924559416806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2.7903246058776006</v>
      </c>
      <c r="S1429" s="49">
        <v>2.7333859250108272</v>
      </c>
      <c r="T1429" s="49">
        <v>2.6807105054988103</v>
      </c>
      <c r="U1429" s="49">
        <v>2.6278059896344383</v>
      </c>
      <c r="V1429" s="49">
        <v>2.5749953672112702</v>
      </c>
      <c r="W1429" s="49">
        <v>2.5287169722271905</v>
      </c>
      <c r="X1429" s="49">
        <v>2.4843026061266271</v>
      </c>
      <c r="Y1429" s="49">
        <v>2.4408860409092292</v>
      </c>
      <c r="Z1429" s="49">
        <v>2.4028703684834238</v>
      </c>
      <c r="AA1429" s="49">
        <v>2.3258462591199716</v>
      </c>
      <c r="AB1429" s="49">
        <v>2.2798939521322934</v>
      </c>
      <c r="AC1429" s="49">
        <v>2.2354326757964817</v>
      </c>
      <c r="AD1429" s="49">
        <v>2.1923317413029397</v>
      </c>
      <c r="AE1429" s="49">
        <v>2.1504770625727012</v>
      </c>
      <c r="AF1429" s="50">
        <v>2.1097684386440418</v>
      </c>
    </row>
    <row r="1430" spans="1:32" hidden="1">
      <c r="A1430" s="49" t="s">
        <v>1764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4.6644482274638115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3.8687634550060377</v>
      </c>
      <c r="R1430" s="49">
        <v>3.7897724647244231</v>
      </c>
      <c r="S1430" s="49">
        <v>3.7128058772173946</v>
      </c>
      <c r="T1430" s="49">
        <v>3.6416632059452798</v>
      </c>
      <c r="U1430" s="49">
        <v>3.5701988856429656</v>
      </c>
      <c r="V1430" s="49">
        <v>3.4988548907474017</v>
      </c>
      <c r="W1430" s="49">
        <v>3.4365116602579233</v>
      </c>
      <c r="X1430" s="49">
        <v>3.3766918296736379</v>
      </c>
      <c r="Y1430" s="49">
        <v>3.3182100199176929</v>
      </c>
      <c r="Z1430" s="49">
        <v>3.2670871275911035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2.9823785899619026</v>
      </c>
      <c r="AE1430" s="49">
        <v>2.9258751480291876</v>
      </c>
      <c r="AF1430" s="50">
        <v>2.8709106676289569</v>
      </c>
    </row>
    <row r="1431" spans="1:32" hidden="1">
      <c r="A1431" s="49" t="s">
        <v>1765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4.6363906677873175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3.9013558750245814</v>
      </c>
      <c r="K1431" s="49">
        <v>3.788339943337923</v>
      </c>
      <c r="L1431" s="49">
        <v>3.6825190468219313</v>
      </c>
      <c r="M1431" s="49">
        <v>3.5551362310936865</v>
      </c>
      <c r="N1431" s="49">
        <v>3.4379071226577747</v>
      </c>
      <c r="O1431" s="49">
        <v>3.327591096921533</v>
      </c>
      <c r="P1431" s="49">
        <v>3.2235385620890522</v>
      </c>
      <c r="Q1431" s="49">
        <v>3.1237064633682348</v>
      </c>
      <c r="R1431" s="49">
        <v>3.02685480171895</v>
      </c>
      <c r="S1431" s="49">
        <v>2.9354196419731355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2.5994767179559277</v>
      </c>
      <c r="X1431" s="49">
        <v>2.5185556678193124</v>
      </c>
      <c r="Y1431" s="49">
        <v>2.4411710260233068</v>
      </c>
      <c r="Z1431" s="49">
        <v>2.3751488528691573</v>
      </c>
      <c r="AA1431" s="49">
        <v>2.2615639604473814</v>
      </c>
      <c r="AB1431" s="49">
        <v>2.1875530282885531</v>
      </c>
      <c r="AC1431" s="49">
        <v>2.1166752118492815</v>
      </c>
      <c r="AD1431" s="49">
        <v>2.0485786607335918</v>
      </c>
      <c r="AE1431" s="49">
        <v>1.9829677335646962</v>
      </c>
      <c r="AF1431" s="50">
        <v>1.9195917660385908</v>
      </c>
    </row>
    <row r="1432" spans="1:32" hidden="1">
      <c r="A1432" s="49" t="s">
        <v>1766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3.8956240077814233</v>
      </c>
      <c r="F1432" s="49">
        <v>3.6995894903293571</v>
      </c>
      <c r="G1432" s="49">
        <v>3.5068671497430364</v>
      </c>
      <c r="H1432" s="49">
        <v>3.3164300598668728</v>
      </c>
      <c r="I1432" s="49">
        <v>3.1274562349785047</v>
      </c>
      <c r="J1432" s="49">
        <v>2.939269614472158</v>
      </c>
      <c r="K1432" s="49">
        <v>2.7513000594756445</v>
      </c>
      <c r="L1432" s="49">
        <v>2.5630554205687139</v>
      </c>
      <c r="M1432" s="49">
        <v>2.5066706338378477</v>
      </c>
      <c r="N1432" s="49">
        <v>2.462083810302206</v>
      </c>
      <c r="O1432" s="49">
        <v>2.4188052614296582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2.1864156748444756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2.0567528653673115</v>
      </c>
      <c r="Z1432" s="49">
        <v>2.0301936592405565</v>
      </c>
      <c r="AA1432" s="49">
        <v>1.9749735343159263</v>
      </c>
      <c r="AB1432" s="49">
        <v>1.9422176022155044</v>
      </c>
      <c r="AC1432" s="49">
        <v>1.9103778127286717</v>
      </c>
      <c r="AD1432" s="49">
        <v>1.8793685285725674</v>
      </c>
      <c r="AE1432" s="49">
        <v>1.8491152421777528</v>
      </c>
      <c r="AF1432" s="50">
        <v>1.8195527417279798</v>
      </c>
    </row>
    <row r="1433" spans="1:32" hidden="1">
      <c r="A1433" s="49" t="s">
        <v>1767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3.3777611267994088</v>
      </c>
      <c r="L1433" s="49">
        <v>3.15196541887329</v>
      </c>
      <c r="M1433" s="49">
        <v>3.0825455363717715</v>
      </c>
      <c r="N1433" s="49">
        <v>3.0278751662596282</v>
      </c>
      <c r="O1433" s="49">
        <v>2.9748394955613175</v>
      </c>
      <c r="P1433" s="49">
        <v>2.9235427451066029</v>
      </c>
      <c r="Q1433" s="49">
        <v>2.8744540843584803</v>
      </c>
      <c r="R1433" s="49">
        <v>2.8261391803447817</v>
      </c>
      <c r="S1433" s="49">
        <v>2.7788308095230239</v>
      </c>
      <c r="T1433" s="49">
        <v>2.7350321354592779</v>
      </c>
      <c r="U1433" s="49">
        <v>2.6907437732601474</v>
      </c>
      <c r="V1433" s="49">
        <v>2.6462565824918309</v>
      </c>
      <c r="W1433" s="49">
        <v>2.6072863467844414</v>
      </c>
      <c r="X1433" s="49">
        <v>2.5697658836578303</v>
      </c>
      <c r="Y1433" s="49">
        <v>2.5329237436781362</v>
      </c>
      <c r="Z1433" s="49">
        <v>2.5007864568270946</v>
      </c>
      <c r="AA1433" s="49">
        <v>2.4327685794408227</v>
      </c>
      <c r="AB1433" s="49">
        <v>2.3928655113190733</v>
      </c>
      <c r="AC1433" s="49">
        <v>2.354104570040076</v>
      </c>
      <c r="AD1433" s="49">
        <v>2.3163785312281449</v>
      </c>
      <c r="AE1433" s="49">
        <v>2.2795941033307057</v>
      </c>
      <c r="AF1433" s="50">
        <v>2.2436696316611267</v>
      </c>
    </row>
    <row r="1434" spans="1:32" hidden="1">
      <c r="A1434" s="49" t="s">
        <v>1768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3.9463995017729783</v>
      </c>
      <c r="Q1434" s="49">
        <v>3.8805316933828373</v>
      </c>
      <c r="R1434" s="49">
        <v>3.8157101852666249</v>
      </c>
      <c r="S1434" s="49">
        <v>3.75225434760844</v>
      </c>
      <c r="T1434" s="49">
        <v>3.6936042947404637</v>
      </c>
      <c r="U1434" s="49">
        <v>3.6342595750771562</v>
      </c>
      <c r="V1434" s="49">
        <v>3.5746205616505971</v>
      </c>
      <c r="W1434" s="49">
        <v>3.5226150041220183</v>
      </c>
      <c r="X1434" s="49">
        <v>3.4725767736462978</v>
      </c>
      <c r="Y1434" s="49">
        <v>3.4234451853843053</v>
      </c>
      <c r="Z1434" s="49">
        <v>3.3807462346244948</v>
      </c>
      <c r="AA1434" s="49">
        <v>3.2887812225760529</v>
      </c>
      <c r="AB1434" s="49">
        <v>3.2353832026245666</v>
      </c>
      <c r="AC1434" s="49">
        <v>3.183528257708923</v>
      </c>
      <c r="AD1434" s="49">
        <v>3.133068045825651</v>
      </c>
      <c r="AE1434" s="49">
        <v>3.0838734422256526</v>
      </c>
      <c r="AF1434" s="50">
        <v>3.0358313720243402</v>
      </c>
    </row>
    <row r="1435" spans="1:32" hidden="1">
      <c r="A1435" s="49" t="s">
        <v>1769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3.9888869862494762</v>
      </c>
      <c r="N1435" s="49">
        <v>3.8834907981649653</v>
      </c>
      <c r="O1435" s="49">
        <v>3.7837846146542113</v>
      </c>
      <c r="P1435" s="49">
        <v>3.6892410833088847</v>
      </c>
      <c r="Q1435" s="49">
        <v>3.5980147790477508</v>
      </c>
      <c r="R1435" s="49">
        <v>3.5089859989830847</v>
      </c>
      <c r="S1435" s="49">
        <v>3.4244944734765621</v>
      </c>
      <c r="T1435" s="49">
        <v>3.3428461254850736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2.9585896578260025</v>
      </c>
      <c r="Z1435" s="49">
        <v>2.8952098570319156</v>
      </c>
      <c r="AA1435" s="49">
        <v>2.7851267743821033</v>
      </c>
      <c r="AB1435" s="49">
        <v>2.7131215763686094</v>
      </c>
      <c r="AC1435" s="49">
        <v>2.6438203165663139</v>
      </c>
      <c r="AD1435" s="49">
        <v>2.5769105651340496</v>
      </c>
      <c r="AE1435" s="49">
        <v>2.5121304856917597</v>
      </c>
      <c r="AF1435" s="50">
        <v>2.4492586837595898</v>
      </c>
    </row>
    <row r="1436" spans="1:32" hidden="1">
      <c r="A1436" s="49" t="s">
        <v>1770</v>
      </c>
      <c r="B1436" s="49">
        <v>4.2684019764126422</v>
      </c>
      <c r="C1436" s="49">
        <v>4.1436462448851605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3.5424850303546567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3.2558242271336173</v>
      </c>
      <c r="O1436" s="49">
        <v>3.1868268899796117</v>
      </c>
      <c r="P1436" s="49">
        <v>3.1204240632031452</v>
      </c>
      <c r="Q1436" s="49">
        <v>3.0571676851699987</v>
      </c>
      <c r="R1436" s="49">
        <v>2.9952607410564376</v>
      </c>
      <c r="S1436" s="49">
        <v>2.9349738214009533</v>
      </c>
      <c r="T1436" s="49">
        <v>2.879350548684346</v>
      </c>
      <c r="U1436" s="49">
        <v>2.8234701850168564</v>
      </c>
      <c r="V1436" s="49">
        <v>2.7676866063349772</v>
      </c>
      <c r="W1436" s="49">
        <v>2.7189696121065863</v>
      </c>
      <c r="X1436" s="49">
        <v>2.6723097966746105</v>
      </c>
      <c r="Y1436" s="49">
        <v>2.6267586721463769</v>
      </c>
      <c r="Z1436" s="49">
        <v>2.5871477011422921</v>
      </c>
      <c r="AA1436" s="49">
        <v>2.5047481962838685</v>
      </c>
      <c r="AB1436" s="49">
        <v>2.4564505783625594</v>
      </c>
      <c r="AC1436" s="49">
        <v>2.4098036138846863</v>
      </c>
      <c r="AD1436" s="49">
        <v>2.3646651505651168</v>
      </c>
      <c r="AE1436" s="49">
        <v>2.3209111540771192</v>
      </c>
      <c r="AF1436" s="50">
        <v>2.2784327429231226</v>
      </c>
    </row>
    <row r="1437" spans="1:32" hidden="1">
      <c r="A1437" s="49" t="s">
        <v>1771</v>
      </c>
      <c r="B1437" s="49">
        <v>5.2692871537032415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4.7435006922765295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3.9361181838540804</v>
      </c>
      <c r="P1437" s="49">
        <v>3.8545792258620062</v>
      </c>
      <c r="Q1437" s="49">
        <v>3.7769561617336742</v>
      </c>
      <c r="R1437" s="49">
        <v>3.7010062581259238</v>
      </c>
      <c r="S1437" s="49">
        <v>3.6270675638252516</v>
      </c>
      <c r="T1437" s="49">
        <v>3.558939918264616</v>
      </c>
      <c r="U1437" s="49">
        <v>3.4904808990613527</v>
      </c>
      <c r="V1437" s="49">
        <v>3.4221323796786427</v>
      </c>
      <c r="W1437" s="49">
        <v>3.3626043008961242</v>
      </c>
      <c r="X1437" s="49">
        <v>3.3056221868235225</v>
      </c>
      <c r="Y1437" s="49">
        <v>3.2500018826764672</v>
      </c>
      <c r="Z1437" s="49">
        <v>3.2017738196012004</v>
      </c>
      <c r="AA1437" s="49">
        <v>3.1001188475666988</v>
      </c>
      <c r="AB1437" s="49">
        <v>3.0410074342078128</v>
      </c>
      <c r="AC1437" s="49">
        <v>2.9839348670987826</v>
      </c>
      <c r="AD1437" s="49">
        <v>2.9287235709228665</v>
      </c>
      <c r="AE1437" s="49">
        <v>2.8752186049028317</v>
      </c>
      <c r="AF1437" s="50">
        <v>2.8232839576792506</v>
      </c>
    </row>
    <row r="1438" spans="1:32" hidden="1">
      <c r="A1438" s="49" t="s">
        <v>1772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7.4589717721797735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6.5580386129634345</v>
      </c>
      <c r="L1438" s="49">
        <v>6.4443187616887094</v>
      </c>
      <c r="M1438" s="49">
        <v>6.2332371661889532</v>
      </c>
      <c r="N1438" s="49">
        <v>6.0498988912233305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5.0155681327748685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1773</v>
      </c>
      <c r="B1439" s="49">
        <v>10.179688816057368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7.9876032091396985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7.1087130682192194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5.2151544010513105</v>
      </c>
      <c r="AE1439" s="49">
        <v>5.1168155635160826</v>
      </c>
      <c r="AF1439" s="50">
        <v>5.0228497314002638</v>
      </c>
    </row>
    <row r="1440" spans="1:32" hidden="1">
      <c r="A1440" s="49" t="s">
        <v>1774</v>
      </c>
      <c r="B1440" s="49">
        <v>2.7006712604913421</v>
      </c>
      <c r="C1440" s="49">
        <v>2.566710176322192</v>
      </c>
      <c r="D1440" s="49">
        <v>2.4541516638967824</v>
      </c>
      <c r="E1440" s="49">
        <v>2.3567402760741674</v>
      </c>
      <c r="F1440" s="49">
        <v>2.2705487871765828</v>
      </c>
      <c r="G1440" s="49">
        <v>2.1929665555271272</v>
      </c>
      <c r="H1440" s="49">
        <v>2.1221791025472725</v>
      </c>
      <c r="I1440" s="49">
        <v>2.0568794470985541</v>
      </c>
      <c r="J1440" s="49">
        <v>1.9960981584164597</v>
      </c>
      <c r="K1440" s="49">
        <v>1.9390983399960817</v>
      </c>
      <c r="L1440" s="49">
        <v>1.8853080776056528</v>
      </c>
      <c r="M1440" s="49">
        <v>1.8212854035784236</v>
      </c>
      <c r="N1440" s="49">
        <v>1.7618248732324822</v>
      </c>
      <c r="O1440" s="49">
        <v>1.7054946627827396</v>
      </c>
      <c r="P1440" s="49">
        <v>1.6520069220364499</v>
      </c>
      <c r="Q1440" s="49">
        <v>1.6004585109308063</v>
      </c>
      <c r="R1440" s="49">
        <v>1.5503008416064445</v>
      </c>
      <c r="S1440" s="49">
        <v>1.5026085609179982</v>
      </c>
      <c r="T1440" s="49">
        <v>1.4565643482480986</v>
      </c>
      <c r="U1440" s="49">
        <v>1.4122799775617521</v>
      </c>
      <c r="V1440" s="49">
        <v>1.3691015392967127</v>
      </c>
      <c r="W1440" s="49">
        <v>1.3257091662018725</v>
      </c>
      <c r="X1440" s="49">
        <v>1.2830124098083391</v>
      </c>
      <c r="Y1440" s="49">
        <v>1.2419498688864503</v>
      </c>
      <c r="Z1440" s="49">
        <v>1.2059807678271492</v>
      </c>
      <c r="AA1440" s="49">
        <v>1.1490552309133359</v>
      </c>
      <c r="AB1440" s="49">
        <v>1.1096915855507967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1775</v>
      </c>
      <c r="B1441" s="49">
        <v>2.8373912683477762</v>
      </c>
      <c r="C1441" s="49">
        <v>2.6958703444327003</v>
      </c>
      <c r="D1441" s="49">
        <v>2.5770547111929405</v>
      </c>
      <c r="E1441" s="49">
        <v>2.4743075828719512</v>
      </c>
      <c r="F1441" s="49">
        <v>2.3834623306560929</v>
      </c>
      <c r="G1441" s="49">
        <v>2.3017491715809015</v>
      </c>
      <c r="H1441" s="49">
        <v>2.2272430209550684</v>
      </c>
      <c r="I1441" s="49">
        <v>2.1585572288331458</v>
      </c>
      <c r="J1441" s="49">
        <v>2.0946632726158381</v>
      </c>
      <c r="K1441" s="49">
        <v>2.0347793390033306</v>
      </c>
      <c r="L1441" s="49">
        <v>1.9782986539903926</v>
      </c>
      <c r="M1441" s="49">
        <v>1.9110276024436204</v>
      </c>
      <c r="N1441" s="49">
        <v>1.8485893861482632</v>
      </c>
      <c r="O1441" s="49">
        <v>1.7894660758199736</v>
      </c>
      <c r="P1441" s="49">
        <v>1.7333533485782227</v>
      </c>
      <c r="Q1441" s="49">
        <v>1.6792934163700282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1.4821322452271644</v>
      </c>
      <c r="V1441" s="49">
        <v>1.4369375552865051</v>
      </c>
      <c r="W1441" s="49">
        <v>1.391520253035333</v>
      </c>
      <c r="X1441" s="49">
        <v>1.3468305367968618</v>
      </c>
      <c r="Y1441" s="49">
        <v>1.3038649880081841</v>
      </c>
      <c r="Z1441" s="49">
        <v>1.2662953047886112</v>
      </c>
      <c r="AA1441" s="49">
        <v>1.2064689102826964</v>
      </c>
      <c r="AB1441" s="49">
        <v>1.1652752803189492</v>
      </c>
      <c r="AC1441" s="49">
        <v>1.1256133913928781</v>
      </c>
      <c r="AD1441" s="49">
        <v>1.087317425334164</v>
      </c>
      <c r="AE1441" s="49">
        <v>1.0502479504668532</v>
      </c>
      <c r="AF1441" s="50">
        <v>1.0142866518261053</v>
      </c>
    </row>
    <row r="1442" spans="1:32" hidden="1">
      <c r="A1442" s="49" t="s">
        <v>1776</v>
      </c>
      <c r="B1442" s="49">
        <v>2.9656429442391286</v>
      </c>
      <c r="C1442" s="49">
        <v>2.8170773083413061</v>
      </c>
      <c r="D1442" s="49">
        <v>2.6924120093481654</v>
      </c>
      <c r="E1442" s="49">
        <v>2.5846625532203635</v>
      </c>
      <c r="F1442" s="49">
        <v>2.4894441500274298</v>
      </c>
      <c r="G1442" s="49">
        <v>2.4038420674844065</v>
      </c>
      <c r="H1442" s="49">
        <v>2.3258305167602531</v>
      </c>
      <c r="I1442" s="49">
        <v>2.2539503296990953</v>
      </c>
      <c r="J1442" s="49">
        <v>2.1871192014377052</v>
      </c>
      <c r="K1442" s="49">
        <v>2.1245144357539689</v>
      </c>
      <c r="L1442" s="49">
        <v>2.0654975224883056</v>
      </c>
      <c r="M1442" s="49">
        <v>1.9951749913948076</v>
      </c>
      <c r="N1442" s="49">
        <v>1.9299459195238362</v>
      </c>
      <c r="O1442" s="49">
        <v>1.8682079386800758</v>
      </c>
      <c r="P1442" s="49">
        <v>1.8096393679872023</v>
      </c>
      <c r="Q1442" s="49">
        <v>1.7532294216195217</v>
      </c>
      <c r="R1442" s="49">
        <v>1.6983641706466106</v>
      </c>
      <c r="S1442" s="49">
        <v>1.6462475376683763</v>
      </c>
      <c r="T1442" s="49">
        <v>1.5959646296430683</v>
      </c>
      <c r="U1442" s="49">
        <v>1.5476410318086113</v>
      </c>
      <c r="V1442" s="49">
        <v>1.5005446738796189</v>
      </c>
      <c r="W1442" s="49">
        <v>1.4532089935985486</v>
      </c>
      <c r="X1442" s="49">
        <v>1.4066353231925033</v>
      </c>
      <c r="Y1442" s="49">
        <v>1.3618744084265098</v>
      </c>
      <c r="Z1442" s="49">
        <v>1.3227973595705791</v>
      </c>
      <c r="AA1442" s="49">
        <v>1.2602505907980324</v>
      </c>
      <c r="AB1442" s="49">
        <v>1.2173432103328685</v>
      </c>
      <c r="AC1442" s="49">
        <v>1.1760460983682608</v>
      </c>
      <c r="AD1442" s="49">
        <v>1.13618453766515</v>
      </c>
      <c r="AE1442" s="49">
        <v>1.097611622210878</v>
      </c>
      <c r="AF1442" s="50">
        <v>1.0602027026470098</v>
      </c>
    </row>
    <row r="1443" spans="1:32" hidden="1">
      <c r="A1443" s="49" t="s">
        <v>1777</v>
      </c>
      <c r="B1443" s="49">
        <v>3.4297368653031315</v>
      </c>
      <c r="C1443" s="49">
        <v>3.2551574692244594</v>
      </c>
      <c r="D1443" s="49">
        <v>3.1090195690186242</v>
      </c>
      <c r="E1443" s="49">
        <v>2.9830077059932245</v>
      </c>
      <c r="F1443" s="49">
        <v>2.8719015112343911</v>
      </c>
      <c r="G1443" s="49">
        <v>2.7722308116518337</v>
      </c>
      <c r="H1443" s="49">
        <v>2.6815837841448666</v>
      </c>
      <c r="I1443" s="49">
        <v>2.5982232119659763</v>
      </c>
      <c r="J1443" s="49">
        <v>2.5208605665311898</v>
      </c>
      <c r="K1443" s="49">
        <v>2.4485164075800183</v>
      </c>
      <c r="L1443" s="49">
        <v>2.3804305868567703</v>
      </c>
      <c r="M1443" s="49">
        <v>2.2990718070636911</v>
      </c>
      <c r="N1443" s="49">
        <v>2.22375013441407</v>
      </c>
      <c r="O1443" s="49">
        <v>2.1525590554053773</v>
      </c>
      <c r="P1443" s="49">
        <v>2.0851158739717066</v>
      </c>
      <c r="Q1443" s="49">
        <v>2.0202181783566147</v>
      </c>
      <c r="R1443" s="49">
        <v>1.9571358015269431</v>
      </c>
      <c r="S1443" s="49">
        <v>1.8973010358992899</v>
      </c>
      <c r="T1443" s="49">
        <v>1.8396256851172201</v>
      </c>
      <c r="U1443" s="49">
        <v>1.7842592772514423</v>
      </c>
      <c r="V1443" s="49">
        <v>1.7303312237305108</v>
      </c>
      <c r="W1443" s="49">
        <v>1.6760997156736654</v>
      </c>
      <c r="X1443" s="49">
        <v>1.6227541139107928</v>
      </c>
      <c r="Y1443" s="49">
        <v>1.5715443599751717</v>
      </c>
      <c r="Z1443" s="49">
        <v>1.5270745791151463</v>
      </c>
      <c r="AA1443" s="49">
        <v>1.4546727488529498</v>
      </c>
      <c r="AB1443" s="49">
        <v>1.4056088071803019</v>
      </c>
      <c r="AC1443" s="49">
        <v>1.3584407576568642</v>
      </c>
      <c r="AD1443" s="49">
        <v>1.3129609874417956</v>
      </c>
      <c r="AE1443" s="49">
        <v>1.2689949640464637</v>
      </c>
      <c r="AF1443" s="50">
        <v>1.2263946275444715</v>
      </c>
    </row>
    <row r="1444" spans="1:32" hidden="1">
      <c r="A1444" s="49" t="s">
        <v>1778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4.2640654575102115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3.1024087371246463</v>
      </c>
      <c r="Q1444" s="49">
        <v>3.0506319267546393</v>
      </c>
      <c r="R1444" s="49">
        <v>2.9996896289680928</v>
      </c>
      <c r="S1444" s="49">
        <v>2.9498339014047703</v>
      </c>
      <c r="T1444" s="49">
        <v>2.9037742054884603</v>
      </c>
      <c r="U1444" s="49">
        <v>2.8571821762731764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2.5859069749391934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1779</v>
      </c>
      <c r="B1445" s="49">
        <v>6.9282839114707064</v>
      </c>
      <c r="C1445" s="49">
        <v>6.609579595357129</v>
      </c>
      <c r="D1445" s="49">
        <v>6.3058951507916365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3.9346698480004036</v>
      </c>
      <c r="O1445" s="49">
        <v>3.8663385027916481</v>
      </c>
      <c r="P1445" s="49">
        <v>3.8003463803193727</v>
      </c>
      <c r="Q1445" s="49">
        <v>3.7373278934610772</v>
      </c>
      <c r="R1445" s="49">
        <v>3.6753442012547737</v>
      </c>
      <c r="S1445" s="49">
        <v>3.6147100942232755</v>
      </c>
      <c r="T1445" s="49">
        <v>3.5588097577961664</v>
      </c>
      <c r="U1445" s="49">
        <v>3.5022365473655683</v>
      </c>
      <c r="V1445" s="49">
        <v>3.4453837107470116</v>
      </c>
      <c r="W1445" s="49">
        <v>3.3959536574822802</v>
      </c>
      <c r="X1445" s="49">
        <v>3.3484865371525068</v>
      </c>
      <c r="Y1445" s="49">
        <v>3.3019399180160369</v>
      </c>
      <c r="Z1445" s="49">
        <v>3.2617618702335216</v>
      </c>
      <c r="AA1445" s="49">
        <v>3.1730376917270346</v>
      </c>
      <c r="AB1445" s="49">
        <v>3.1223521934006566</v>
      </c>
      <c r="AC1445" s="49">
        <v>3.0732146955108099</v>
      </c>
      <c r="AD1445" s="49">
        <v>3.0254809208950793</v>
      </c>
      <c r="AE1445" s="49">
        <v>2.9790253660487558</v>
      </c>
      <c r="AF1445" s="50">
        <v>2.9337382071440739</v>
      </c>
    </row>
    <row r="1446" spans="1:32" hidden="1">
      <c r="A1446" s="49" t="s">
        <v>1780</v>
      </c>
      <c r="B1446" s="49">
        <v>10.280059703484872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7.2708898514476505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5.4562119075843185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5.0685745878133375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1781</v>
      </c>
      <c r="B1447" s="49">
        <v>11.892557243140059</v>
      </c>
      <c r="C1447" s="49">
        <v>11.318669080752063</v>
      </c>
      <c r="D1447" s="49">
        <v>10.799093737319563</v>
      </c>
      <c r="E1447" s="49">
        <v>10.317313110089312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7.0381210849728415</v>
      </c>
      <c r="O1447" s="49">
        <v>6.8752288133405868</v>
      </c>
      <c r="P1447" s="49">
        <v>6.7267510363260286</v>
      </c>
      <c r="Q1447" s="49">
        <v>6.5900652404818914</v>
      </c>
      <c r="R1447" s="49">
        <v>6.4643257369045113</v>
      </c>
      <c r="S1447" s="49">
        <v>6.3452383401474695</v>
      </c>
      <c r="T1447" s="49">
        <v>6.2331752089477774</v>
      </c>
      <c r="U1447" s="49">
        <v>6.1287247237448526</v>
      </c>
      <c r="V1447" s="49">
        <v>6.0263819751769407</v>
      </c>
      <c r="W1447" s="49">
        <v>5.9080276584789075</v>
      </c>
      <c r="X1447" s="49">
        <v>5.7949394095316888</v>
      </c>
      <c r="Y1447" s="49">
        <v>5.6892968245365418</v>
      </c>
      <c r="Z1447" s="49">
        <v>5.5953977821962795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1782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4.0923254219613785</v>
      </c>
      <c r="G1448" s="49">
        <v>3.7755578897765734</v>
      </c>
      <c r="H1448" s="49">
        <v>3.4650180776116399</v>
      </c>
      <c r="I1448" s="49">
        <v>3.1591334874112436</v>
      </c>
      <c r="J1448" s="49">
        <v>2.8567181377879756</v>
      </c>
      <c r="K1448" s="49">
        <v>2.5568523965646159</v>
      </c>
      <c r="L1448" s="49">
        <v>2.2588055287123914</v>
      </c>
      <c r="M1448" s="49">
        <v>2.1996353586201591</v>
      </c>
      <c r="N1448" s="49">
        <v>2.1441899900317041</v>
      </c>
      <c r="O1448" s="49">
        <v>2.0912245382208776</v>
      </c>
      <c r="P1448" s="49">
        <v>2.0405127538186614</v>
      </c>
      <c r="Q1448" s="49">
        <v>1.9912622853611484</v>
      </c>
      <c r="R1448" s="49">
        <v>1.9429922730235853</v>
      </c>
      <c r="S1448" s="49">
        <v>1.8967075885002891</v>
      </c>
      <c r="T1448" s="49">
        <v>1.8516807028331574</v>
      </c>
      <c r="U1448" s="49">
        <v>1.8080338794798783</v>
      </c>
      <c r="V1448" s="49">
        <v>1.7651777996764118</v>
      </c>
      <c r="W1448" s="49">
        <v>1.7218575540266903</v>
      </c>
      <c r="X1448" s="49">
        <v>1.678969058434588</v>
      </c>
      <c r="Y1448" s="49">
        <v>1.6374030249239562</v>
      </c>
      <c r="Z1448" s="49">
        <v>1.600442007105128</v>
      </c>
      <c r="AA1448" s="49">
        <v>1.5434567136456976</v>
      </c>
      <c r="AB1448" s="49">
        <v>1.5028613247402953</v>
      </c>
      <c r="AC1448" s="49">
        <v>1.463461849120975</v>
      </c>
      <c r="AD1448" s="49">
        <v>1.4251238012647471</v>
      </c>
      <c r="AE1448" s="49">
        <v>1.3877344451816653</v>
      </c>
      <c r="AF1448" s="50">
        <v>1.351198430760407</v>
      </c>
    </row>
    <row r="1449" spans="1:32" hidden="1">
      <c r="A1449" s="49" t="s">
        <v>1783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3.9280050887602185</v>
      </c>
      <c r="H1449" s="49">
        <v>3.6064313908521415</v>
      </c>
      <c r="I1449" s="49">
        <v>3.2898152642093543</v>
      </c>
      <c r="J1449" s="49">
        <v>2.9769043989355817</v>
      </c>
      <c r="K1449" s="49">
        <v>2.6667281194383823</v>
      </c>
      <c r="L1449" s="49">
        <v>2.3585154909617945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2.1299868185238986</v>
      </c>
      <c r="Q1449" s="49">
        <v>2.0785049914269935</v>
      </c>
      <c r="R1449" s="49">
        <v>2.0280622254378384</v>
      </c>
      <c r="S1449" s="49">
        <v>1.979723966888207</v>
      </c>
      <c r="T1449" s="49">
        <v>1.9327175237095626</v>
      </c>
      <c r="U1449" s="49">
        <v>1.8871718872193397</v>
      </c>
      <c r="V1449" s="49">
        <v>1.8424615619137574</v>
      </c>
      <c r="W1449" s="49">
        <v>1.7972514567825746</v>
      </c>
      <c r="X1449" s="49">
        <v>1.7524969489394451</v>
      </c>
      <c r="Y1449" s="49">
        <v>1.7091431211403045</v>
      </c>
      <c r="Z1449" s="49">
        <v>1.670673695821814</v>
      </c>
      <c r="AA1449" s="49">
        <v>1.6109534251290296</v>
      </c>
      <c r="AB1449" s="49">
        <v>1.5686220920027476</v>
      </c>
      <c r="AC1449" s="49">
        <v>1.5275589164359693</v>
      </c>
      <c r="AD1449" s="49">
        <v>1.4876217984711209</v>
      </c>
      <c r="AE1449" s="49">
        <v>1.4486916225613944</v>
      </c>
      <c r="AF1449" s="50">
        <v>1.4106676455111491</v>
      </c>
    </row>
    <row r="1450" spans="1:32" hidden="1">
      <c r="A1450" s="49" t="s">
        <v>1784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3.7388271668976683</v>
      </c>
      <c r="I1450" s="49">
        <v>3.4122496180811881</v>
      </c>
      <c r="J1450" s="49">
        <v>3.0894671443374211</v>
      </c>
      <c r="K1450" s="49">
        <v>2.7694498081385435</v>
      </c>
      <c r="L1450" s="49">
        <v>2.4513785143656213</v>
      </c>
      <c r="M1450" s="49">
        <v>2.3867431582939274</v>
      </c>
      <c r="N1450" s="49">
        <v>2.326269146675878</v>
      </c>
      <c r="O1450" s="49">
        <v>2.2685637467952673</v>
      </c>
      <c r="P1450" s="49">
        <v>2.2133736785668034</v>
      </c>
      <c r="Q1450" s="49">
        <v>2.1598125822806469</v>
      </c>
      <c r="R1450" s="49">
        <v>2.1073425744651568</v>
      </c>
      <c r="S1450" s="49">
        <v>2.0570873394611846</v>
      </c>
      <c r="T1450" s="49">
        <v>2.0082331303618695</v>
      </c>
      <c r="U1450" s="49">
        <v>1.9609165699791058</v>
      </c>
      <c r="V1450" s="49">
        <v>1.9144785821936561</v>
      </c>
      <c r="W1450" s="49">
        <v>1.8675136859445545</v>
      </c>
      <c r="X1450" s="49">
        <v>1.8210260518582722</v>
      </c>
      <c r="Y1450" s="49">
        <v>1.77601145210147</v>
      </c>
      <c r="Z1450" s="49">
        <v>1.7361392837900063</v>
      </c>
      <c r="AA1450" s="49">
        <v>1.673876958664271</v>
      </c>
      <c r="AB1450" s="49">
        <v>1.629931526778053</v>
      </c>
      <c r="AC1450" s="49">
        <v>1.5873172495157473</v>
      </c>
      <c r="AD1450" s="49">
        <v>1.5458836317020699</v>
      </c>
      <c r="AE1450" s="49">
        <v>1.5055045204398496</v>
      </c>
      <c r="AF1450" s="50">
        <v>1.4660732214207923</v>
      </c>
    </row>
    <row r="1451" spans="1:32" hidden="1">
      <c r="A1451" s="49" t="s">
        <v>1785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3.8424311411208043</v>
      </c>
      <c r="J1451" s="49">
        <v>3.4862073753667415</v>
      </c>
      <c r="K1451" s="49">
        <v>3.1334858269209409</v>
      </c>
      <c r="L1451" s="49">
        <v>2.7833127974903666</v>
      </c>
      <c r="M1451" s="49">
        <v>2.7090723720375083</v>
      </c>
      <c r="N1451" s="49">
        <v>2.6397950073159686</v>
      </c>
      <c r="O1451" s="49">
        <v>2.5738160196909448</v>
      </c>
      <c r="P1451" s="49">
        <v>2.5108325203486199</v>
      </c>
      <c r="Q1451" s="49">
        <v>2.4497851859862334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2.1712419756873405</v>
      </c>
      <c r="W1451" s="49">
        <v>2.1180134357147185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1.8484186178385413</v>
      </c>
      <c r="AC1451" s="49">
        <v>1.8003328465040822</v>
      </c>
      <c r="AD1451" s="49">
        <v>1.7536515807495117</v>
      </c>
      <c r="AE1451" s="49">
        <v>1.70822464291262</v>
      </c>
      <c r="AF1451" s="50">
        <v>1.6639250288636744</v>
      </c>
    </row>
    <row r="1452" spans="1:32" hidden="1">
      <c r="A1452" s="49" t="s">
        <v>1786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3.0581450243537303</v>
      </c>
      <c r="G1452" s="49">
        <v>2.9917451100483965</v>
      </c>
      <c r="H1452" s="49">
        <v>2.9300930773641882</v>
      </c>
      <c r="I1452" s="49">
        <v>2.8724521357600219</v>
      </c>
      <c r="J1452" s="49">
        <v>2.8182428071452614</v>
      </c>
      <c r="K1452" s="49">
        <v>2.7670015786053899</v>
      </c>
      <c r="L1452" s="49">
        <v>2.718352215799225</v>
      </c>
      <c r="M1452" s="49">
        <v>2.6463052976290875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2.3319239505747524</v>
      </c>
      <c r="T1452" s="49">
        <v>2.2871684446038238</v>
      </c>
      <c r="U1452" s="49">
        <v>2.2422079520785538</v>
      </c>
      <c r="V1452" s="49">
        <v>2.1973196118901512</v>
      </c>
      <c r="W1452" s="49">
        <v>2.1580952001052673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1.9857513037470929</v>
      </c>
      <c r="AB1452" s="49">
        <v>1.9466922178077728</v>
      </c>
      <c r="AC1452" s="49">
        <v>1.9088864546423685</v>
      </c>
      <c r="AD1452" s="49">
        <v>1.872221287949674</v>
      </c>
      <c r="AE1452" s="49">
        <v>1.8365982578537823</v>
      </c>
      <c r="AF1452" s="50">
        <v>1.8019308334571913</v>
      </c>
    </row>
    <row r="1453" spans="1:32" hidden="1">
      <c r="A1453" s="49" t="s">
        <v>1787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3.8058015682785595</v>
      </c>
      <c r="J1453" s="49">
        <v>3.7343318617163819</v>
      </c>
      <c r="K1453" s="49">
        <v>3.6668435571643458</v>
      </c>
      <c r="L1453" s="49">
        <v>3.6028310593606223</v>
      </c>
      <c r="M1453" s="49">
        <v>3.5075238696157975</v>
      </c>
      <c r="N1453" s="49">
        <v>3.4321827220607553</v>
      </c>
      <c r="O1453" s="49">
        <v>3.3594477455210394</v>
      </c>
      <c r="P1453" s="49">
        <v>3.2894255101214087</v>
      </c>
      <c r="Q1453" s="49">
        <v>3.2226952529845661</v>
      </c>
      <c r="R1453" s="49">
        <v>3.1573646788811374</v>
      </c>
      <c r="S1453" s="49">
        <v>3.0937177539369971</v>
      </c>
      <c r="T1453" s="49">
        <v>3.0349536420542016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2.8163732856085195</v>
      </c>
      <c r="Y1453" s="49">
        <v>2.7682120817872291</v>
      </c>
      <c r="Z1453" s="49">
        <v>2.726187266582325</v>
      </c>
      <c r="AA1453" s="49">
        <v>2.6392438093561648</v>
      </c>
      <c r="AB1453" s="49">
        <v>2.5879583827875967</v>
      </c>
      <c r="AC1453" s="49">
        <v>2.5383125119899335</v>
      </c>
      <c r="AD1453" s="49">
        <v>2.490153469573233</v>
      </c>
      <c r="AE1453" s="49">
        <v>2.4433477032050237</v>
      </c>
      <c r="AF1453" s="50">
        <v>2.3977776857602184</v>
      </c>
    </row>
    <row r="1454" spans="1:32" hidden="1">
      <c r="A1454" s="49" t="s">
        <v>1788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3.9550753278989355</v>
      </c>
      <c r="J1454" s="49">
        <v>3.8799645237467502</v>
      </c>
      <c r="K1454" s="49">
        <v>3.8100180998956223</v>
      </c>
      <c r="L1454" s="49">
        <v>3.7444743037803385</v>
      </c>
      <c r="M1454" s="49">
        <v>3.6216796717145265</v>
      </c>
      <c r="N1454" s="49">
        <v>3.5152263440656335</v>
      </c>
      <c r="O1454" s="49">
        <v>3.4194382013680484</v>
      </c>
      <c r="P1454" s="49">
        <v>3.3319366988092289</v>
      </c>
      <c r="Q1454" s="49">
        <v>3.2512494664894125</v>
      </c>
      <c r="R1454" s="49">
        <v>3.1768605232326816</v>
      </c>
      <c r="S1454" s="49">
        <v>3.1064496038841525</v>
      </c>
      <c r="T1454" s="49">
        <v>3.0401703025695412</v>
      </c>
      <c r="U1454" s="49">
        <v>2.9782873262326182</v>
      </c>
      <c r="V1454" s="49">
        <v>2.9178924249721931</v>
      </c>
      <c r="W1454" s="49">
        <v>2.8496507252184613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2.5896549049711686</v>
      </c>
      <c r="AB1454" s="49">
        <v>2.5347352297602734</v>
      </c>
      <c r="AC1454" s="49">
        <v>2.4827392975078135</v>
      </c>
      <c r="AD1454" s="49">
        <v>2.4333005010101534</v>
      </c>
      <c r="AE1454" s="49">
        <v>2.3861181453281288</v>
      </c>
      <c r="AF1454" s="50">
        <v>2.340942584428884</v>
      </c>
    </row>
    <row r="1455" spans="1:32" hidden="1">
      <c r="A1455" s="49" t="s">
        <v>1789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4.4166550060367324</v>
      </c>
      <c r="N1455" s="49">
        <v>4.2869788175606365</v>
      </c>
      <c r="O1455" s="49">
        <v>4.1706649071053175</v>
      </c>
      <c r="P1455" s="49">
        <v>4.064728116402371</v>
      </c>
      <c r="Q1455" s="49">
        <v>3.9673210980604661</v>
      </c>
      <c r="R1455" s="49">
        <v>3.8777979593158842</v>
      </c>
      <c r="S1455" s="49">
        <v>3.7932444547267483</v>
      </c>
      <c r="T1455" s="49">
        <v>3.7138553602072886</v>
      </c>
      <c r="U1455" s="49">
        <v>3.6399652343406097</v>
      </c>
      <c r="V1455" s="49">
        <v>3.567918981688889</v>
      </c>
      <c r="W1455" s="49">
        <v>3.4859332167932666</v>
      </c>
      <c r="X1455" s="49">
        <v>3.4078737574732418</v>
      </c>
      <c r="Y1455" s="49">
        <v>3.3351158675298818</v>
      </c>
      <c r="Z1455" s="49">
        <v>3.2703882009381986</v>
      </c>
      <c r="AA1455" s="49">
        <v>3.1740698900123379</v>
      </c>
      <c r="AB1455" s="49">
        <v>3.1087297019784308</v>
      </c>
      <c r="AC1455" s="49">
        <v>3.0470492676974823</v>
      </c>
      <c r="AD1455" s="49">
        <v>2.9885686455762306</v>
      </c>
      <c r="AE1455" s="49">
        <v>2.9329106619273859</v>
      </c>
      <c r="AF1455" s="50">
        <v>2.8797622441545121</v>
      </c>
    </row>
    <row r="1456" spans="1:32" hidden="1">
      <c r="A1456" s="49" t="s">
        <v>1790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3.7262711217810676</v>
      </c>
      <c r="H1456" s="49">
        <v>3.6046783629151258</v>
      </c>
      <c r="I1456" s="49">
        <v>3.4927230339208704</v>
      </c>
      <c r="J1456" s="49">
        <v>3.3887170011222576</v>
      </c>
      <c r="K1456" s="49">
        <v>3.2913769433772071</v>
      </c>
      <c r="L1456" s="49">
        <v>3.1997066985753735</v>
      </c>
      <c r="M1456" s="49">
        <v>3.0904858350236872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2.7157061609244737</v>
      </c>
      <c r="R1456" s="49">
        <v>2.6308544996611269</v>
      </c>
      <c r="S1456" s="49">
        <v>2.5503289787907191</v>
      </c>
      <c r="T1456" s="49">
        <v>2.4726808524747605</v>
      </c>
      <c r="U1456" s="49">
        <v>2.3981078325008802</v>
      </c>
      <c r="V1456" s="49">
        <v>2.3254514618929747</v>
      </c>
      <c r="W1456" s="49">
        <v>2.2524981731202312</v>
      </c>
      <c r="X1456" s="49">
        <v>2.1807002708062386</v>
      </c>
      <c r="Y1456" s="49">
        <v>2.1117141869021343</v>
      </c>
      <c r="Z1456" s="49">
        <v>2.051636173954972</v>
      </c>
      <c r="AA1456" s="49">
        <v>1.9545343789347394</v>
      </c>
      <c r="AB1456" s="49">
        <v>1.8883348965655562</v>
      </c>
      <c r="AC1456" s="49">
        <v>1.8246174434097007</v>
      </c>
      <c r="AD1456" s="49">
        <v>1.7631028376150886</v>
      </c>
      <c r="AE1456" s="49">
        <v>1.703556327603724</v>
      </c>
      <c r="AF1456" s="50">
        <v>1.6457787183487951</v>
      </c>
    </row>
    <row r="1457" spans="1:32" hidden="1">
      <c r="A1457" s="49" t="s">
        <v>1791</v>
      </c>
      <c r="B1457" s="49">
        <v>4.6097636667069395</v>
      </c>
      <c r="C1457" s="49">
        <v>4.3960901215693866</v>
      </c>
      <c r="D1457" s="49">
        <v>4.1916987532404484</v>
      </c>
      <c r="E1457" s="49">
        <v>3.9939378536915644</v>
      </c>
      <c r="F1457" s="49">
        <v>3.8008823607341879</v>
      </c>
      <c r="G1457" s="49">
        <v>3.6110769086301184</v>
      </c>
      <c r="H1457" s="49">
        <v>3.423381319930229</v>
      </c>
      <c r="I1457" s="49">
        <v>3.2368731535702793</v>
      </c>
      <c r="J1457" s="49">
        <v>3.0507837069549373</v>
      </c>
      <c r="K1457" s="49">
        <v>2.8644544853497225</v>
      </c>
      <c r="L1457" s="49">
        <v>2.6773066462573247</v>
      </c>
      <c r="M1457" s="49">
        <v>2.6183045830899392</v>
      </c>
      <c r="N1457" s="49">
        <v>2.5719608687486097</v>
      </c>
      <c r="O1457" s="49">
        <v>2.527015643499924</v>
      </c>
      <c r="P1457" s="49">
        <v>2.4835578797500997</v>
      </c>
      <c r="Q1457" s="49">
        <v>2.4419896203507867</v>
      </c>
      <c r="R1457" s="49">
        <v>2.4010797246617885</v>
      </c>
      <c r="S1457" s="49">
        <v>2.3610276682349665</v>
      </c>
      <c r="T1457" s="49">
        <v>2.3239800350846833</v>
      </c>
      <c r="U1457" s="49">
        <v>2.2865060578425491</v>
      </c>
      <c r="V1457" s="49">
        <v>2.2488553470353283</v>
      </c>
      <c r="W1457" s="49">
        <v>2.2159556806314447</v>
      </c>
      <c r="X1457" s="49">
        <v>2.1842907274205015</v>
      </c>
      <c r="Y1457" s="49">
        <v>2.1531987710801013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2.0018015143608294</v>
      </c>
      <c r="AD1457" s="49">
        <v>1.9699126459367495</v>
      </c>
      <c r="AE1457" s="49">
        <v>1.9388216728534597</v>
      </c>
      <c r="AF1457" s="50">
        <v>1.9084583028680286</v>
      </c>
    </row>
    <row r="1458" spans="1:32" hidden="1">
      <c r="A1458" s="49" t="s">
        <v>1792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4.8964972376057725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3.9729821699584518</v>
      </c>
      <c r="K1458" s="49">
        <v>3.7418163485034368</v>
      </c>
      <c r="L1458" s="49">
        <v>3.5085527063755721</v>
      </c>
      <c r="M1458" s="49">
        <v>3.4310746481316357</v>
      </c>
      <c r="N1458" s="49">
        <v>3.3706567575689368</v>
      </c>
      <c r="O1458" s="49">
        <v>3.312120212242478</v>
      </c>
      <c r="P1458" s="49">
        <v>3.2555856622659056</v>
      </c>
      <c r="Q1458" s="49">
        <v>3.201596128123005</v>
      </c>
      <c r="R1458" s="49">
        <v>3.148491604086928</v>
      </c>
      <c r="S1458" s="49">
        <v>3.0965415323405505</v>
      </c>
      <c r="T1458" s="49">
        <v>3.0486429447897896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2.8685051600229077</v>
      </c>
      <c r="Y1458" s="49">
        <v>2.8286177636468728</v>
      </c>
      <c r="Z1458" s="49">
        <v>2.7941450549368714</v>
      </c>
      <c r="AA1458" s="49">
        <v>2.7181623719868773</v>
      </c>
      <c r="AB1458" s="49">
        <v>2.6746659622597484</v>
      </c>
      <c r="AC1458" s="49">
        <v>2.6324648473869323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1793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4.1452346740607595</v>
      </c>
      <c r="J1459" s="49">
        <v>3.9394318355545028</v>
      </c>
      <c r="K1459" s="49">
        <v>3.7364114700397915</v>
      </c>
      <c r="L1459" s="49">
        <v>3.5353516220665488</v>
      </c>
      <c r="M1459" s="49">
        <v>3.4360086635248503</v>
      </c>
      <c r="N1459" s="49">
        <v>3.3500543097121054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3.0766038856019913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2.8658688768722893</v>
      </c>
      <c r="W1459" s="49">
        <v>2.8091404084217766</v>
      </c>
      <c r="X1459" s="49">
        <v>2.754842185402878</v>
      </c>
      <c r="Y1459" s="49">
        <v>2.7039774833203194</v>
      </c>
      <c r="Z1459" s="49">
        <v>2.6585247923820954</v>
      </c>
      <c r="AA1459" s="49">
        <v>2.5902261471775656</v>
      </c>
      <c r="AB1459" s="49">
        <v>2.5437230244194295</v>
      </c>
      <c r="AC1459" s="49">
        <v>2.499575930193874</v>
      </c>
      <c r="AD1459" s="49">
        <v>2.4574771361794268</v>
      </c>
      <c r="AE1459" s="49">
        <v>2.4171748571041491</v>
      </c>
      <c r="AF1459" s="50">
        <v>2.3784605872212738</v>
      </c>
    </row>
    <row r="1460" spans="1:32" hidden="1">
      <c r="A1460" s="49" t="s">
        <v>1794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3.8997369197554583</v>
      </c>
      <c r="P1460" s="49">
        <v>3.8155233069191494</v>
      </c>
      <c r="Q1460" s="49">
        <v>3.7381001446596906</v>
      </c>
      <c r="R1460" s="49">
        <v>3.6669803688926712</v>
      </c>
      <c r="S1460" s="49">
        <v>3.5996895508817208</v>
      </c>
      <c r="T1460" s="49">
        <v>3.5364423370349236</v>
      </c>
      <c r="U1460" s="49">
        <v>3.4775779956362798</v>
      </c>
      <c r="V1460" s="49">
        <v>3.4199241602954062</v>
      </c>
      <c r="W1460" s="49">
        <v>3.3530355503867613</v>
      </c>
      <c r="X1460" s="49">
        <v>3.2891777591734384</v>
      </c>
      <c r="Y1460" s="49">
        <v>3.2296071365032653</v>
      </c>
      <c r="Z1460" s="49">
        <v>3.1768009868464944</v>
      </c>
      <c r="AA1460" s="49">
        <v>3.0953939050591255</v>
      </c>
      <c r="AB1460" s="49">
        <v>3.0412558353063459</v>
      </c>
      <c r="AC1460" s="49">
        <v>2.9900597915685276</v>
      </c>
      <c r="AD1460" s="49">
        <v>2.9414214184738388</v>
      </c>
      <c r="AE1460" s="49">
        <v>2.8950262574643464</v>
      </c>
      <c r="AF1460" s="50">
        <v>2.8506139233432397</v>
      </c>
    </row>
    <row r="1461" spans="1:32" hidden="1">
      <c r="A1461" s="49" t="s">
        <v>1795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4.6562301531728405</v>
      </c>
      <c r="K1461" s="49">
        <v>4.1936576855974703</v>
      </c>
      <c r="L1461" s="49">
        <v>3.7311093526747992</v>
      </c>
      <c r="M1461" s="49">
        <v>3.6308952191822534</v>
      </c>
      <c r="N1461" s="49">
        <v>3.5375065573871916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3.2015576366005294</v>
      </c>
      <c r="S1461" s="49">
        <v>3.1249070016715654</v>
      </c>
      <c r="T1461" s="49">
        <v>3.0505550417728582</v>
      </c>
      <c r="U1461" s="49">
        <v>2.9787328720456632</v>
      </c>
      <c r="V1461" s="49">
        <v>2.9083491550841014</v>
      </c>
      <c r="W1461" s="49">
        <v>2.8370970906659769</v>
      </c>
      <c r="X1461" s="49">
        <v>2.7666128334994289</v>
      </c>
      <c r="Y1461" s="49">
        <v>2.6985508052758664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2.4117070132938823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1796</v>
      </c>
      <c r="B1462" s="49">
        <v>14.229875785553418</v>
      </c>
      <c r="C1462" s="49">
        <v>13.709877438132034</v>
      </c>
      <c r="D1462" s="49">
        <v>13.276335755594452</v>
      </c>
      <c r="E1462" s="49">
        <v>12.904250446231488</v>
      </c>
      <c r="F1462" s="49">
        <v>12.577959291597242</v>
      </c>
      <c r="G1462" s="49">
        <v>12.287033332521949</v>
      </c>
      <c r="H1462" s="49">
        <v>12.024196021991411</v>
      </c>
      <c r="I1462" s="49">
        <v>11.784178880187602</v>
      </c>
      <c r="J1462" s="49">
        <v>11.563050894775616</v>
      </c>
      <c r="K1462" s="49">
        <v>11.357804957846838</v>
      </c>
      <c r="L1462" s="49">
        <v>11.166091882781771</v>
      </c>
      <c r="M1462" s="49">
        <v>10.79883662934119</v>
      </c>
      <c r="N1462" s="49">
        <v>10.48186720687287</v>
      </c>
      <c r="O1462" s="49">
        <v>10.197680106476747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1797</v>
      </c>
      <c r="B1463" s="49">
        <v>15.73059494898974</v>
      </c>
      <c r="C1463" s="49">
        <v>15.007117581010828</v>
      </c>
      <c r="D1463" s="49">
        <v>14.360234286978649</v>
      </c>
      <c r="E1463" s="49">
        <v>13.765959186554177</v>
      </c>
      <c r="F1463" s="49">
        <v>13.209097996863576</v>
      </c>
      <c r="G1463" s="49">
        <v>12.679377320176481</v>
      </c>
      <c r="H1463" s="49">
        <v>12.16947954245722</v>
      </c>
      <c r="I1463" s="49">
        <v>11.673959966257119</v>
      </c>
      <c r="J1463" s="49">
        <v>11.188610403698908</v>
      </c>
      <c r="K1463" s="49">
        <v>10.710065010881586</v>
      </c>
      <c r="L1463" s="49">
        <v>10.235545129463851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6.9364561104260964</v>
      </c>
    </row>
    <row r="1464" spans="1:32" hidden="1">
      <c r="A1464" s="49" t="s">
        <v>1798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3.4838975920326014</v>
      </c>
      <c r="H1464" s="49">
        <v>3.3702655993084747</v>
      </c>
      <c r="I1464" s="49">
        <v>3.2656729093403869</v>
      </c>
      <c r="J1464" s="49">
        <v>3.1685267840308082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2.7952876152450346</v>
      </c>
      <c r="O1464" s="49">
        <v>2.7058295464261528</v>
      </c>
      <c r="P1464" s="49">
        <v>2.621038980987771</v>
      </c>
      <c r="Q1464" s="49">
        <v>2.5394215100181503</v>
      </c>
      <c r="R1464" s="49">
        <v>2.4600695857504911</v>
      </c>
      <c r="S1464" s="49">
        <v>2.3847632942731671</v>
      </c>
      <c r="T1464" s="49">
        <v>2.3121501124413752</v>
      </c>
      <c r="U1464" s="49">
        <v>2.2424158330672563</v>
      </c>
      <c r="V1464" s="49">
        <v>2.1744783291678784</v>
      </c>
      <c r="W1464" s="49">
        <v>2.1062003068638844</v>
      </c>
      <c r="X1464" s="49">
        <v>2.039020887272299</v>
      </c>
      <c r="Y1464" s="49">
        <v>1.9744917591614963</v>
      </c>
      <c r="Z1464" s="49">
        <v>1.9183268003414919</v>
      </c>
      <c r="AA1464" s="49">
        <v>1.8274880588868849</v>
      </c>
      <c r="AB1464" s="49">
        <v>1.7656183598857051</v>
      </c>
      <c r="AC1464" s="49">
        <v>1.7060966233334387</v>
      </c>
      <c r="AD1464" s="49">
        <v>1.6486636188323192</v>
      </c>
      <c r="AE1464" s="49">
        <v>1.5931014029883537</v>
      </c>
      <c r="AF1464" s="50">
        <v>1.5392250732246608</v>
      </c>
    </row>
    <row r="1465" spans="1:32" hidden="1">
      <c r="A1465" s="49" t="s">
        <v>1799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5.6848762044175984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3.4039384966598227</v>
      </c>
      <c r="N1465" s="49">
        <v>3.3163240695426506</v>
      </c>
      <c r="O1465" s="49">
        <v>3.2329799807649824</v>
      </c>
      <c r="P1465" s="49">
        <v>3.1535183287527415</v>
      </c>
      <c r="Q1465" s="49">
        <v>3.0765629125236673</v>
      </c>
      <c r="R1465" s="49">
        <v>3.0012782612339652</v>
      </c>
      <c r="S1465" s="49">
        <v>2.9294213094866164</v>
      </c>
      <c r="T1465" s="49">
        <v>2.8597261520422386</v>
      </c>
      <c r="U1465" s="49">
        <v>2.7924095486526888</v>
      </c>
      <c r="V1465" s="49">
        <v>2.7264443429170777</v>
      </c>
      <c r="W1465" s="49">
        <v>2.6596554596730915</v>
      </c>
      <c r="X1465" s="49">
        <v>2.5935872783792675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2.3210402783289465</v>
      </c>
      <c r="AC1465" s="49">
        <v>2.2608946234195204</v>
      </c>
      <c r="AD1465" s="49">
        <v>2.2025620460830457</v>
      </c>
      <c r="AE1465" s="49">
        <v>2.1458442085389056</v>
      </c>
      <c r="AF1465" s="50">
        <v>2.0905733746879105</v>
      </c>
    </row>
    <row r="1466" spans="1:32" hidden="1">
      <c r="A1466" s="49" t="s">
        <v>1800</v>
      </c>
      <c r="B1466" s="49">
        <v>5.4152928860140426</v>
      </c>
      <c r="C1466" s="49">
        <v>5.2583312450037765</v>
      </c>
      <c r="D1466" s="49">
        <v>5.1187845153425551</v>
      </c>
      <c r="E1466" s="49">
        <v>4.9928388002765711</v>
      </c>
      <c r="F1466" s="49">
        <v>4.8777912552243725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3.9515153901416546</v>
      </c>
      <c r="Q1466" s="49">
        <v>3.8697774715695918</v>
      </c>
      <c r="R1466" s="49">
        <v>3.78968127490239</v>
      </c>
      <c r="S1466" s="49">
        <v>3.7115549829310113</v>
      </c>
      <c r="T1466" s="49">
        <v>3.6391077812408934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3.3685090458278855</v>
      </c>
      <c r="Y1466" s="49">
        <v>3.3084476930873814</v>
      </c>
      <c r="Z1466" s="49">
        <v>3.2555462429036828</v>
      </c>
      <c r="AA1466" s="49">
        <v>3.1506117747169089</v>
      </c>
      <c r="AB1466" s="49">
        <v>3.0870641348409791</v>
      </c>
      <c r="AC1466" s="49">
        <v>3.0254630979742156</v>
      </c>
      <c r="AD1466" s="49">
        <v>2.9656318929442844</v>
      </c>
      <c r="AE1466" s="49">
        <v>2.9074160284020545</v>
      </c>
      <c r="AF1466" s="50">
        <v>2.8506796410119177</v>
      </c>
    </row>
    <row r="1467" spans="1:32" hidden="1">
      <c r="A1467" s="49" t="s">
        <v>1801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3.6489818566201384</v>
      </c>
      <c r="I1467" s="49">
        <v>3.5356243996820416</v>
      </c>
      <c r="J1467" s="49">
        <v>3.4303640790249985</v>
      </c>
      <c r="K1467" s="49">
        <v>3.331887251354666</v>
      </c>
      <c r="L1467" s="49">
        <v>3.2391743121607046</v>
      </c>
      <c r="M1467" s="49">
        <v>3.1285456980624415</v>
      </c>
      <c r="N1467" s="49">
        <v>3.0260974733353065</v>
      </c>
      <c r="O1467" s="49">
        <v>2.9292461038399953</v>
      </c>
      <c r="P1467" s="49">
        <v>2.8374716120324091</v>
      </c>
      <c r="Q1467" s="49">
        <v>2.7491452187033305</v>
      </c>
      <c r="R1467" s="49">
        <v>2.6632779535518649</v>
      </c>
      <c r="S1467" s="49">
        <v>2.581806404302986</v>
      </c>
      <c r="T1467" s="49">
        <v>2.5032572431663995</v>
      </c>
      <c r="U1467" s="49">
        <v>2.4278316774522191</v>
      </c>
      <c r="V1467" s="49">
        <v>2.3543515699437334</v>
      </c>
      <c r="W1467" s="49">
        <v>2.2805193864361204</v>
      </c>
      <c r="X1467" s="49">
        <v>2.2078707726315239</v>
      </c>
      <c r="Y1467" s="49">
        <v>2.1380924462979984</v>
      </c>
      <c r="Z1467" s="49">
        <v>2.0773940280766912</v>
      </c>
      <c r="AA1467" s="49">
        <v>1.9789986060785334</v>
      </c>
      <c r="AB1467" s="49">
        <v>1.9120797151306379</v>
      </c>
      <c r="AC1467" s="49">
        <v>1.8476999360889645</v>
      </c>
      <c r="AD1467" s="49">
        <v>1.7855765809195927</v>
      </c>
      <c r="AE1467" s="49">
        <v>1.7254719808403483</v>
      </c>
      <c r="AF1467" s="50">
        <v>1.6671844947214356</v>
      </c>
    </row>
    <row r="1468" spans="1:32" hidden="1">
      <c r="A1468" s="49" t="s">
        <v>1802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3.8016607023897633</v>
      </c>
      <c r="T1468" s="49">
        <v>3.7414989201491347</v>
      </c>
      <c r="U1468" s="49">
        <v>3.680656477989495</v>
      </c>
      <c r="V1468" s="49">
        <v>3.6195285230325531</v>
      </c>
      <c r="W1468" s="49">
        <v>3.5659655356188287</v>
      </c>
      <c r="X1468" s="49">
        <v>3.5143409344104692</v>
      </c>
      <c r="Y1468" s="49">
        <v>3.463607670709921</v>
      </c>
      <c r="Z1468" s="49">
        <v>3.4192156143801578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1803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6.5991993762585155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4.2340439578713625</v>
      </c>
      <c r="L1469" s="49">
        <v>3.7717432614451836</v>
      </c>
      <c r="M1469" s="49">
        <v>3.6700638806255985</v>
      </c>
      <c r="N1469" s="49">
        <v>3.5754077672689295</v>
      </c>
      <c r="O1469" s="49">
        <v>3.4854148581292352</v>
      </c>
      <c r="P1469" s="49">
        <v>3.3996567389566357</v>
      </c>
      <c r="Q1469" s="49">
        <v>3.3166311857912767</v>
      </c>
      <c r="R1469" s="49">
        <v>3.23542658884414</v>
      </c>
      <c r="S1469" s="49">
        <v>3.1579494244205057</v>
      </c>
      <c r="T1469" s="49">
        <v>3.0828201993799667</v>
      </c>
      <c r="U1469" s="49">
        <v>3.0102712688742357</v>
      </c>
      <c r="V1469" s="49">
        <v>2.9391851066412036</v>
      </c>
      <c r="W1469" s="49">
        <v>2.8671889978707519</v>
      </c>
      <c r="X1469" s="49">
        <v>2.7959743089172653</v>
      </c>
      <c r="Y1469" s="49">
        <v>2.7272304333399422</v>
      </c>
      <c r="Z1469" s="49">
        <v>2.667182189838563</v>
      </c>
      <c r="AA1469" s="49">
        <v>2.5691236147637664</v>
      </c>
      <c r="AB1469" s="49">
        <v>2.5021102181937871</v>
      </c>
      <c r="AC1469" s="49">
        <v>2.4373272553885901</v>
      </c>
      <c r="AD1469" s="49">
        <v>2.3745194688846354</v>
      </c>
      <c r="AE1469" s="49">
        <v>2.313472909864664</v>
      </c>
      <c r="AF1469" s="50">
        <v>2.2540066504714611</v>
      </c>
    </row>
    <row r="1470" spans="1:32" hidden="1">
      <c r="A1470" s="49" t="s">
        <v>1804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7.5891415423628725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5.6991580578241265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1805</v>
      </c>
      <c r="B1471" s="49">
        <v>12.61387184097344</v>
      </c>
      <c r="C1471" s="49">
        <v>12.155609415278642</v>
      </c>
      <c r="D1471" s="49">
        <v>11.772867059582163</v>
      </c>
      <c r="E1471" s="49">
        <v>11.443812239522892</v>
      </c>
      <c r="F1471" s="49">
        <v>11.154767232074303</v>
      </c>
      <c r="G1471" s="49">
        <v>10.896624448256295</v>
      </c>
      <c r="H1471" s="49">
        <v>10.663029258115566</v>
      </c>
      <c r="I1471" s="49">
        <v>10.449380650089372</v>
      </c>
      <c r="J1471" s="49">
        <v>10.252245605540134</v>
      </c>
      <c r="K1471" s="49">
        <v>10.068997939846579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7.3759142713306005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1806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2.6357065368431813</v>
      </c>
      <c r="F1472" s="49">
        <v>2.5393662865683826</v>
      </c>
      <c r="G1472" s="49">
        <v>2.4526360044414126</v>
      </c>
      <c r="H1472" s="49">
        <v>2.3734916307609675</v>
      </c>
      <c r="I1472" s="49">
        <v>2.3004752392384886</v>
      </c>
      <c r="J1472" s="49">
        <v>2.2325054456864359</v>
      </c>
      <c r="K1472" s="49">
        <v>2.1687602552267267</v>
      </c>
      <c r="L1472" s="49">
        <v>2.1086017047435961</v>
      </c>
      <c r="M1472" s="49">
        <v>2.0370024648270664</v>
      </c>
      <c r="N1472" s="49">
        <v>1.9705041646185519</v>
      </c>
      <c r="O1472" s="49">
        <v>1.907505323188627</v>
      </c>
      <c r="P1472" s="49">
        <v>1.8476833931699304</v>
      </c>
      <c r="Q1472" s="49">
        <v>1.7900285031344301</v>
      </c>
      <c r="R1472" s="49">
        <v>1.7339272913146588</v>
      </c>
      <c r="S1472" s="49">
        <v>1.6805798762011648</v>
      </c>
      <c r="T1472" s="49">
        <v>1.6290726734263257</v>
      </c>
      <c r="U1472" s="49">
        <v>1.5795301006081979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1.3889851411118708</v>
      </c>
      <c r="Z1472" s="49">
        <v>1.3487312266193316</v>
      </c>
      <c r="AA1472" s="49">
        <v>1.2850827468847581</v>
      </c>
      <c r="AB1472" s="49">
        <v>1.2410373405498962</v>
      </c>
      <c r="AC1472" s="49">
        <v>1.1986134164688691</v>
      </c>
      <c r="AD1472" s="49">
        <v>1.1576369096635815</v>
      </c>
      <c r="AE1472" s="49">
        <v>1.1179614386669352</v>
      </c>
      <c r="AF1472" s="50">
        <v>1.0794627768468819</v>
      </c>
    </row>
    <row r="1473" spans="1:32" hidden="1">
      <c r="A1473" s="49" t="s">
        <v>1807</v>
      </c>
      <c r="B1473" s="49">
        <v>3.2554161757092515</v>
      </c>
      <c r="C1473" s="49">
        <v>3.0929573955370744</v>
      </c>
      <c r="D1473" s="49">
        <v>2.9565598940212898</v>
      </c>
      <c r="E1473" s="49">
        <v>2.8386081203849396</v>
      </c>
      <c r="F1473" s="49">
        <v>2.7343211195079116</v>
      </c>
      <c r="G1473" s="49">
        <v>2.6405208170921943</v>
      </c>
      <c r="H1473" s="49">
        <v>2.5549983996877401</v>
      </c>
      <c r="I1473" s="49">
        <v>2.476162869074749</v>
      </c>
      <c r="J1473" s="49">
        <v>2.4028341398421285</v>
      </c>
      <c r="K1473" s="49">
        <v>2.3341151905648254</v>
      </c>
      <c r="L1473" s="49">
        <v>2.2693098267031973</v>
      </c>
      <c r="M1473" s="49">
        <v>2.192120654920557</v>
      </c>
      <c r="N1473" s="49">
        <v>2.1204915133570177</v>
      </c>
      <c r="O1473" s="49">
        <v>2.0526740828996539</v>
      </c>
      <c r="P1473" s="49">
        <v>1.98831669547531</v>
      </c>
      <c r="Q1473" s="49">
        <v>1.9263167765945242</v>
      </c>
      <c r="R1473" s="49">
        <v>1.866004682371986</v>
      </c>
      <c r="S1473" s="49">
        <v>1.8086918804575034</v>
      </c>
      <c r="T1473" s="49">
        <v>1.7533807433476534</v>
      </c>
      <c r="U1473" s="49">
        <v>1.7002075842890609</v>
      </c>
      <c r="V1473" s="49">
        <v>1.6483743923095235</v>
      </c>
      <c r="W1473" s="49">
        <v>1.5962792621264563</v>
      </c>
      <c r="X1473" s="49">
        <v>1.5450218655702659</v>
      </c>
      <c r="Y1473" s="49">
        <v>1.4957471480476205</v>
      </c>
      <c r="Z1473" s="49">
        <v>1.4526739581465642</v>
      </c>
      <c r="AA1473" s="49">
        <v>1.3840310605457646</v>
      </c>
      <c r="AB1473" s="49">
        <v>1.3367975124255489</v>
      </c>
      <c r="AC1473" s="49">
        <v>1.291326627753266</v>
      </c>
      <c r="AD1473" s="49">
        <v>1.2474282637297232</v>
      </c>
      <c r="AE1473" s="49">
        <v>1.2049425339876492</v>
      </c>
      <c r="AF1473" s="50">
        <v>1.1637337657263398</v>
      </c>
    </row>
    <row r="1474" spans="1:32" hidden="1">
      <c r="A1474" s="49" t="s">
        <v>1808</v>
      </c>
      <c r="B1474" s="49">
        <v>11.36873143776398</v>
      </c>
      <c r="C1474" s="49">
        <v>10.825723668778419</v>
      </c>
      <c r="D1474" s="49">
        <v>10.331094831803178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6.0543626981215874</v>
      </c>
      <c r="S1474" s="49">
        <v>5.9418073231432924</v>
      </c>
      <c r="T1474" s="49">
        <v>5.8356004806258666</v>
      </c>
      <c r="U1474" s="49">
        <v>5.7362712695728915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4.9163036447709745</v>
      </c>
      <c r="AD1474" s="49">
        <v>4.8330146699111385</v>
      </c>
      <c r="AE1474" s="49">
        <v>4.7532135109730795</v>
      </c>
      <c r="AF1474" s="50">
        <v>4.6764906960335235</v>
      </c>
    </row>
    <row r="1475" spans="1:32" hidden="1">
      <c r="A1475" s="49" t="s">
        <v>1809</v>
      </c>
      <c r="B1475" s="49">
        <v>14.467566957833908</v>
      </c>
      <c r="C1475" s="49">
        <v>13.791723979267049</v>
      </c>
      <c r="D1475" s="49">
        <v>13.183072132785075</v>
      </c>
      <c r="E1475" s="49">
        <v>12.620063307995895</v>
      </c>
      <c r="F1475" s="49">
        <v>12.088996298533623</v>
      </c>
      <c r="G1475" s="49">
        <v>11.580557413510405</v>
      </c>
      <c r="H1475" s="49">
        <v>11.088063234846979</v>
      </c>
      <c r="I1475" s="49">
        <v>10.606491403657829</v>
      </c>
      <c r="J1475" s="49">
        <v>10.131910126656607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1810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4.5348756583170715</v>
      </c>
      <c r="G1476" s="49">
        <v>4.1854278742883331</v>
      </c>
      <c r="H1476" s="49">
        <v>3.8433661515913276</v>
      </c>
      <c r="I1476" s="49">
        <v>3.5069730897866132</v>
      </c>
      <c r="J1476" s="49">
        <v>3.1749584497563017</v>
      </c>
      <c r="K1476" s="49">
        <v>2.8463265144279895</v>
      </c>
      <c r="L1476" s="49">
        <v>2.5202906281008266</v>
      </c>
      <c r="M1476" s="49">
        <v>2.4538672528837626</v>
      </c>
      <c r="N1476" s="49">
        <v>2.3917128124359017</v>
      </c>
      <c r="O1476" s="49">
        <v>2.3323986976082143</v>
      </c>
      <c r="P1476" s="49">
        <v>2.2756656928249592</v>
      </c>
      <c r="Q1476" s="49">
        <v>2.2206043414968746</v>
      </c>
      <c r="R1476" s="49">
        <v>2.1666626953147174</v>
      </c>
      <c r="S1476" s="49">
        <v>2.1149952368078804</v>
      </c>
      <c r="T1476" s="49">
        <v>2.0647667053778838</v>
      </c>
      <c r="U1476" s="49">
        <v>2.0161178560877211</v>
      </c>
      <c r="V1476" s="49">
        <v>1.9683719486086437</v>
      </c>
      <c r="W1476" s="49">
        <v>1.9200847266642875</v>
      </c>
      <c r="X1476" s="49">
        <v>1.872287775408787</v>
      </c>
      <c r="Y1476" s="49">
        <v>1.8260037791517254</v>
      </c>
      <c r="Z1476" s="49">
        <v>1.7850008379876716</v>
      </c>
      <c r="AA1476" s="49">
        <v>1.7210038898408939</v>
      </c>
      <c r="AB1476" s="49">
        <v>1.6758182828767032</v>
      </c>
      <c r="AC1476" s="49">
        <v>1.6319989567358801</v>
      </c>
      <c r="AD1476" s="49">
        <v>1.5893910197900845</v>
      </c>
      <c r="AE1476" s="49">
        <v>1.5478646322875451</v>
      </c>
      <c r="AF1476" s="50">
        <v>1.5073099806512156</v>
      </c>
    </row>
    <row r="1477" spans="1:32" hidden="1">
      <c r="A1477" s="49" t="s">
        <v>1811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3.7476694851400945</v>
      </c>
      <c r="J1477" s="49">
        <v>3.395348045578483</v>
      </c>
      <c r="K1477" s="49">
        <v>3.0455143743271424</v>
      </c>
      <c r="L1477" s="49">
        <v>2.6972376512012821</v>
      </c>
      <c r="M1477" s="49">
        <v>2.6260840016613036</v>
      </c>
      <c r="N1477" s="49">
        <v>2.5595069367343806</v>
      </c>
      <c r="O1477" s="49">
        <v>2.4959749976405186</v>
      </c>
      <c r="P1477" s="49">
        <v>2.4352131817412133</v>
      </c>
      <c r="Q1477" s="49">
        <v>2.3762452686705453</v>
      </c>
      <c r="R1477" s="49">
        <v>2.3184785581799705</v>
      </c>
      <c r="S1477" s="49">
        <v>2.2631596690037323</v>
      </c>
      <c r="T1477" s="49">
        <v>2.2093905139052334</v>
      </c>
      <c r="U1477" s="49">
        <v>2.1573249568859874</v>
      </c>
      <c r="V1477" s="49">
        <v>2.1062341915776503</v>
      </c>
      <c r="W1477" s="49">
        <v>2.0545734894164571</v>
      </c>
      <c r="X1477" s="49">
        <v>2.0034400191961814</v>
      </c>
      <c r="Y1477" s="49">
        <v>1.9539375078336345</v>
      </c>
      <c r="Z1477" s="49">
        <v>1.9101317290171203</v>
      </c>
      <c r="AA1477" s="49">
        <v>1.8415104242672018</v>
      </c>
      <c r="AB1477" s="49">
        <v>1.7931877696532983</v>
      </c>
      <c r="AC1477" s="49">
        <v>1.7463359740805315</v>
      </c>
      <c r="AD1477" s="49">
        <v>1.7007872487685991</v>
      </c>
      <c r="AE1477" s="49">
        <v>1.6564009405960838</v>
      </c>
      <c r="AF1477" s="50">
        <v>1.6130580890166359</v>
      </c>
    </row>
    <row r="1478" spans="1:32" hidden="1">
      <c r="A1478" s="49" t="s">
        <v>1812</v>
      </c>
      <c r="B1478" s="49">
        <v>10.639530194945097</v>
      </c>
      <c r="C1478" s="49">
        <v>10.251545088103878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1813</v>
      </c>
      <c r="B1479" s="49">
        <v>11.641934308921041</v>
      </c>
      <c r="C1479" s="49">
        <v>11.214022198271106</v>
      </c>
      <c r="D1479" s="49">
        <v>10.857881571489186</v>
      </c>
      <c r="E1479" s="49">
        <v>10.552752650380032</v>
      </c>
      <c r="F1479" s="49">
        <v>10.285629816962793</v>
      </c>
      <c r="G1479" s="49">
        <v>10.047853065612383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7.2912705510828655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5.8939181252078905</v>
      </c>
      <c r="AF1479" s="50">
        <v>5.7895119361113068</v>
      </c>
    </row>
    <row r="1480" spans="1:32" hidden="1">
      <c r="A1480" s="49" t="s">
        <v>1814</v>
      </c>
      <c r="B1480" s="49">
        <v>3.3451141372939137</v>
      </c>
      <c r="C1480" s="49">
        <v>3.1788721949023633</v>
      </c>
      <c r="D1480" s="49">
        <v>3.0390614687376498</v>
      </c>
      <c r="E1480" s="49">
        <v>2.9179807632874866</v>
      </c>
      <c r="F1480" s="49">
        <v>2.8107964112981318</v>
      </c>
      <c r="G1480" s="49">
        <v>2.7142958143439291</v>
      </c>
      <c r="H1480" s="49">
        <v>2.6262463749571543</v>
      </c>
      <c r="I1480" s="49">
        <v>2.5450399958305789</v>
      </c>
      <c r="J1480" s="49">
        <v>2.4694838347044925</v>
      </c>
      <c r="K1480" s="49">
        <v>2.398671035551649</v>
      </c>
      <c r="L1480" s="49">
        <v>2.3318975958316384</v>
      </c>
      <c r="M1480" s="49">
        <v>2.2525272506099965</v>
      </c>
      <c r="N1480" s="49">
        <v>2.1789017494177809</v>
      </c>
      <c r="O1480" s="49">
        <v>2.1092121404810142</v>
      </c>
      <c r="P1480" s="49">
        <v>2.043093512480902</v>
      </c>
      <c r="Q1480" s="49">
        <v>1.9794056033086695</v>
      </c>
      <c r="R1480" s="49">
        <v>1.9174560125636027</v>
      </c>
      <c r="S1480" s="49">
        <v>1.8585983212001878</v>
      </c>
      <c r="T1480" s="49">
        <v>1.8018014118244778</v>
      </c>
      <c r="U1480" s="49">
        <v>1.7472052670874576</v>
      </c>
      <c r="V1480" s="49">
        <v>1.6939855731467779</v>
      </c>
      <c r="W1480" s="49">
        <v>1.6405644719073447</v>
      </c>
      <c r="X1480" s="49">
        <v>1.5879772242102934</v>
      </c>
      <c r="Y1480" s="49">
        <v>1.5374007240060701</v>
      </c>
      <c r="Z1480" s="49">
        <v>1.4931662212488548</v>
      </c>
      <c r="AA1480" s="49">
        <v>1.4226356201132178</v>
      </c>
      <c r="AB1480" s="49">
        <v>1.3740759284456581</v>
      </c>
      <c r="AC1480" s="49">
        <v>1.327290407727322</v>
      </c>
      <c r="AD1480" s="49">
        <v>1.2820799884930572</v>
      </c>
      <c r="AE1480" s="49">
        <v>1.2382772552869121</v>
      </c>
      <c r="AF1480" s="50">
        <v>1.1957401255027473</v>
      </c>
    </row>
    <row r="1481" spans="1:32" hidden="1">
      <c r="A1481" s="49" t="s">
        <v>1815</v>
      </c>
      <c r="B1481" s="49">
        <v>11.914462198501184</v>
      </c>
      <c r="C1481" s="49">
        <v>11.367553038168557</v>
      </c>
      <c r="D1481" s="49">
        <v>10.877320167275762</v>
      </c>
      <c r="E1481" s="49">
        <v>10.425615243793436</v>
      </c>
      <c r="F1481" s="49">
        <v>10.000894093846947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1816</v>
      </c>
      <c r="B1482" s="49">
        <v>12.540594917386255</v>
      </c>
      <c r="C1482" s="49">
        <v>11.971705825941894</v>
      </c>
      <c r="D1482" s="49">
        <v>11.465893024562149</v>
      </c>
      <c r="E1482" s="49">
        <v>11.00355770288153</v>
      </c>
      <c r="F1482" s="49">
        <v>10.572295330250352</v>
      </c>
      <c r="G1482" s="49">
        <v>10.163728498520438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7.2146990602776775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6.3653617909477465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1817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2.7465491821011216</v>
      </c>
      <c r="M1483" s="49">
        <v>2.6732212344293012</v>
      </c>
      <c r="N1483" s="49">
        <v>2.6048087957411306</v>
      </c>
      <c r="O1483" s="49">
        <v>2.5396628524663538</v>
      </c>
      <c r="P1483" s="49">
        <v>2.4774838824153624</v>
      </c>
      <c r="Q1483" s="49">
        <v>2.4172223070684224</v>
      </c>
      <c r="R1483" s="49">
        <v>2.3582411940247381</v>
      </c>
      <c r="S1483" s="49">
        <v>2.3018720935534418</v>
      </c>
      <c r="T1483" s="49">
        <v>2.2471512510491194</v>
      </c>
      <c r="U1483" s="49">
        <v>2.1942408201792452</v>
      </c>
      <c r="V1483" s="49">
        <v>2.1423601145229156</v>
      </c>
      <c r="W1483" s="49">
        <v>2.0898476403415032</v>
      </c>
      <c r="X1483" s="49">
        <v>2.03788919877206</v>
      </c>
      <c r="Y1483" s="49">
        <v>1.9876647796930984</v>
      </c>
      <c r="Z1483" s="49">
        <v>1.943522429027011</v>
      </c>
      <c r="AA1483" s="49">
        <v>1.8728378979169866</v>
      </c>
      <c r="AB1483" s="49">
        <v>1.8238464551163998</v>
      </c>
      <c r="AC1483" s="49">
        <v>1.7764211190999957</v>
      </c>
      <c r="AD1483" s="49">
        <v>1.7303836074194128</v>
      </c>
      <c r="AE1483" s="49">
        <v>1.6855844832949578</v>
      </c>
      <c r="AF1483" s="50">
        <v>1.6418973683591425</v>
      </c>
    </row>
    <row r="1484" spans="1:32" hidden="1">
      <c r="A1484" s="49" t="s">
        <v>1818</v>
      </c>
      <c r="B1484" s="49">
        <v>4.2690610453433315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3.5432354955495664</v>
      </c>
      <c r="K1484" s="49">
        <v>3.4794739241041674</v>
      </c>
      <c r="L1484" s="49">
        <v>3.4190384089676162</v>
      </c>
      <c r="M1484" s="49">
        <v>3.3287215087675888</v>
      </c>
      <c r="N1484" s="49">
        <v>3.2575251251407744</v>
      </c>
      <c r="O1484" s="49">
        <v>3.1888152822407712</v>
      </c>
      <c r="P1484" s="49">
        <v>3.1226942125894972</v>
      </c>
      <c r="Q1484" s="49">
        <v>3.0597170428404254</v>
      </c>
      <c r="R1484" s="49">
        <v>2.9980707137709466</v>
      </c>
      <c r="S1484" s="49">
        <v>2.9380274250988045</v>
      </c>
      <c r="T1484" s="49">
        <v>2.882652634929824</v>
      </c>
      <c r="U1484" s="49">
        <v>2.8269873058935979</v>
      </c>
      <c r="V1484" s="49">
        <v>2.7713884489926928</v>
      </c>
      <c r="W1484" s="49">
        <v>2.7231005536321837</v>
      </c>
      <c r="X1484" s="49">
        <v>2.6768042225146567</v>
      </c>
      <c r="Y1484" s="49">
        <v>2.6315424902318938</v>
      </c>
      <c r="Z1484" s="49">
        <v>2.5921676060970569</v>
      </c>
      <c r="AA1484" s="49">
        <v>2.5097376329399603</v>
      </c>
      <c r="AB1484" s="49">
        <v>2.4614922341226237</v>
      </c>
      <c r="AC1484" s="49">
        <v>2.4148236763137914</v>
      </c>
      <c r="AD1484" s="49">
        <v>2.3695862368638005</v>
      </c>
      <c r="AE1484" s="49">
        <v>2.3256525450399494</v>
      </c>
      <c r="AF1484" s="50">
        <v>2.2829105692922185</v>
      </c>
    </row>
    <row r="1485" spans="1:32" hidden="1">
      <c r="A1485" s="49" t="s">
        <v>1819</v>
      </c>
      <c r="B1485" s="49">
        <v>5.007798669519576</v>
      </c>
      <c r="C1485" s="49">
        <v>4.8609182334838206</v>
      </c>
      <c r="D1485" s="49">
        <v>4.7309350306388165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3.8218262157925684</v>
      </c>
      <c r="O1485" s="49">
        <v>3.7413656876709775</v>
      </c>
      <c r="P1485" s="49">
        <v>3.6639497245409864</v>
      </c>
      <c r="Q1485" s="49">
        <v>3.5902323692091365</v>
      </c>
      <c r="R1485" s="49">
        <v>3.5180768470568808</v>
      </c>
      <c r="S1485" s="49">
        <v>3.4478038784185885</v>
      </c>
      <c r="T1485" s="49">
        <v>3.3830255780609653</v>
      </c>
      <c r="U1485" s="49">
        <v>3.3178982182875241</v>
      </c>
      <c r="V1485" s="49">
        <v>3.2528425797769538</v>
      </c>
      <c r="W1485" s="49">
        <v>3.1964897963067402</v>
      </c>
      <c r="X1485" s="49">
        <v>3.1424329312296844</v>
      </c>
      <c r="Y1485" s="49">
        <v>3.0895421703249122</v>
      </c>
      <c r="Z1485" s="49">
        <v>3.0435251459681991</v>
      </c>
      <c r="AA1485" s="49">
        <v>2.9467995640063327</v>
      </c>
      <c r="AB1485" s="49">
        <v>2.8902481046614756</v>
      </c>
      <c r="AC1485" s="49">
        <v>2.8354954936351029</v>
      </c>
      <c r="AD1485" s="49">
        <v>2.7823670403020349</v>
      </c>
      <c r="AE1485" s="49">
        <v>2.7307096658436136</v>
      </c>
      <c r="AF1485" s="50">
        <v>2.6803883320521447</v>
      </c>
    </row>
    <row r="1486" spans="1:32" hidden="1">
      <c r="A1486" s="49" t="s">
        <v>1820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3.8099893466063817</v>
      </c>
      <c r="G1486" s="49">
        <v>3.6741333114230885</v>
      </c>
      <c r="H1486" s="49">
        <v>3.5512906151920127</v>
      </c>
      <c r="I1486" s="49">
        <v>3.4389443566671489</v>
      </c>
      <c r="J1486" s="49">
        <v>3.3352277146158809</v>
      </c>
      <c r="K1486" s="49">
        <v>3.2387217111716096</v>
      </c>
      <c r="L1486" s="49">
        <v>3.1483251196479971</v>
      </c>
      <c r="M1486" s="49">
        <v>3.0395366562237895</v>
      </c>
      <c r="N1486" s="49">
        <v>2.9393659854508982</v>
      </c>
      <c r="O1486" s="49">
        <v>2.8450657434680835</v>
      </c>
      <c r="P1486" s="49">
        <v>2.7560857953647435</v>
      </c>
      <c r="Q1486" s="49">
        <v>2.6706937008049576</v>
      </c>
      <c r="R1486" s="49">
        <v>2.5878378744527644</v>
      </c>
      <c r="S1486" s="49">
        <v>2.5095855167023862</v>
      </c>
      <c r="T1486" s="49">
        <v>2.4343686205921147</v>
      </c>
      <c r="U1486" s="49">
        <v>2.3624042567986687</v>
      </c>
      <c r="V1486" s="49">
        <v>2.2924380313035235</v>
      </c>
      <c r="W1486" s="49">
        <v>2.221935796245575</v>
      </c>
      <c r="X1486" s="49">
        <v>2.1526461457194603</v>
      </c>
      <c r="Y1486" s="49">
        <v>2.0863747922110649</v>
      </c>
      <c r="Z1486" s="49">
        <v>2.029772163563631</v>
      </c>
      <c r="AA1486" s="49">
        <v>1.9327722423048148</v>
      </c>
      <c r="AB1486" s="49">
        <v>1.8694084607766266</v>
      </c>
      <c r="AC1486" s="49">
        <v>1.8087241869685666</v>
      </c>
      <c r="AD1486" s="49">
        <v>1.7504218654215065</v>
      </c>
      <c r="AE1486" s="49">
        <v>1.6942514726714655</v>
      </c>
      <c r="AF1486" s="50">
        <v>1.6400010188698264</v>
      </c>
    </row>
    <row r="1487" spans="1:32" hidden="1">
      <c r="A1487" s="49" t="s">
        <v>1821</v>
      </c>
      <c r="B1487" s="49">
        <v>5.5265234100706735</v>
      </c>
      <c r="C1487" s="49">
        <v>5.2769528316650298</v>
      </c>
      <c r="D1487" s="49">
        <v>5.0395204470988375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3.9441137345730146</v>
      </c>
      <c r="J1487" s="49">
        <v>3.7327629136509008</v>
      </c>
      <c r="K1487" s="49">
        <v>3.5217022756718919</v>
      </c>
      <c r="L1487" s="49">
        <v>3.3102344295782866</v>
      </c>
      <c r="M1487" s="49">
        <v>3.2370748418525506</v>
      </c>
      <c r="N1487" s="49">
        <v>3.1802235752112304</v>
      </c>
      <c r="O1487" s="49">
        <v>3.1251635775497348</v>
      </c>
      <c r="P1487" s="49">
        <v>3.0720093827646791</v>
      </c>
      <c r="Q1487" s="49">
        <v>3.0212790440771773</v>
      </c>
      <c r="R1487" s="49">
        <v>2.9713854536458526</v>
      </c>
      <c r="S1487" s="49">
        <v>2.9225856639106973</v>
      </c>
      <c r="T1487" s="49">
        <v>2.877646148915459</v>
      </c>
      <c r="U1487" s="49">
        <v>2.8321450078034589</v>
      </c>
      <c r="V1487" s="49">
        <v>2.7864040453311016</v>
      </c>
      <c r="W1487" s="49">
        <v>2.7467921299343447</v>
      </c>
      <c r="X1487" s="49">
        <v>2.7087618950204058</v>
      </c>
      <c r="Y1487" s="49">
        <v>2.6714605909670444</v>
      </c>
      <c r="Z1487" s="49">
        <v>2.6393351714194853</v>
      </c>
      <c r="AA1487" s="49">
        <v>2.5675625029984928</v>
      </c>
      <c r="AB1487" s="49">
        <v>2.5268225804818849</v>
      </c>
      <c r="AC1487" s="49">
        <v>2.4873237104253034</v>
      </c>
      <c r="AD1487" s="49">
        <v>2.4489469940357282</v>
      </c>
      <c r="AE1487" s="49">
        <v>2.4115889503649761</v>
      </c>
      <c r="AF1487" s="50">
        <v>2.3751589749327753</v>
      </c>
    </row>
    <row r="1488" spans="1:32" hidden="1">
      <c r="A1488" s="49" t="s">
        <v>1822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5.5636971926965275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4.3474819299213525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3.7148393766826024</v>
      </c>
      <c r="O1488" s="49">
        <v>3.6506897936578948</v>
      </c>
      <c r="P1488" s="49">
        <v>3.5887868018311537</v>
      </c>
      <c r="Q1488" s="49">
        <v>3.5297420422063839</v>
      </c>
      <c r="R1488" s="49">
        <v>3.4716805598053977</v>
      </c>
      <c r="S1488" s="49">
        <v>3.4149058435353634</v>
      </c>
      <c r="T1488" s="49">
        <v>3.3626849966744667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3.1666170889803436</v>
      </c>
      <c r="Y1488" s="49">
        <v>3.1234020908522231</v>
      </c>
      <c r="Z1488" s="49">
        <v>3.0862916174752937</v>
      </c>
      <c r="AA1488" s="49">
        <v>3.002364698083781</v>
      </c>
      <c r="AB1488" s="49">
        <v>2.9550717000159854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1823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3.9502014701604864</v>
      </c>
      <c r="L1489" s="49">
        <v>3.5407873088428596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2.9592330118224357</v>
      </c>
      <c r="T1489" s="49">
        <v>2.8887534936712824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2.4070464789762127</v>
      </c>
      <c r="AB1489" s="49">
        <v>2.344574634920805</v>
      </c>
      <c r="AC1489" s="49">
        <v>2.2843368707194527</v>
      </c>
      <c r="AD1489" s="49">
        <v>2.2260773639382614</v>
      </c>
      <c r="AE1489" s="49">
        <v>2.1695817117835663</v>
      </c>
      <c r="AF1489" s="50">
        <v>2.1146686195890938</v>
      </c>
    </row>
    <row r="1490" spans="1:32" hidden="1">
      <c r="A1490" s="49" t="s">
        <v>1824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5.1034215214572045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4.4130302020242524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3.8084679184885113</v>
      </c>
      <c r="U1490" s="49">
        <v>3.7325763424325746</v>
      </c>
      <c r="V1490" s="49">
        <v>3.656822779072344</v>
      </c>
      <c r="W1490" s="49">
        <v>3.5903533436904334</v>
      </c>
      <c r="X1490" s="49">
        <v>3.5264832359532647</v>
      </c>
      <c r="Y1490" s="49">
        <v>3.4639951077272357</v>
      </c>
      <c r="Z1490" s="49">
        <v>3.4090662982770246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3.1071398918748145</v>
      </c>
      <c r="AE1490" s="49">
        <v>3.0467329553872218</v>
      </c>
      <c r="AF1490" s="50">
        <v>2.9879110678665848</v>
      </c>
    </row>
    <row r="1491" spans="1:32" hidden="1">
      <c r="A1491" s="49" t="s">
        <v>1825</v>
      </c>
      <c r="B1491" s="49">
        <v>6.2125361022187446</v>
      </c>
      <c r="C1491" s="49">
        <v>5.9913764800545195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4.7145885893959205</v>
      </c>
      <c r="N1491" s="49">
        <v>4.5758046470670095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3.7872443276847068</v>
      </c>
      <c r="W1491" s="49">
        <v>3.696977461173963</v>
      </c>
      <c r="X1491" s="49">
        <v>3.6106921084248169</v>
      </c>
      <c r="Y1491" s="49">
        <v>3.5297604296321254</v>
      </c>
      <c r="Z1491" s="49">
        <v>3.4569064473421376</v>
      </c>
      <c r="AA1491" s="49">
        <v>3.3525205260734094</v>
      </c>
      <c r="AB1491" s="49">
        <v>3.2791510454329944</v>
      </c>
      <c r="AC1491" s="49">
        <v>3.2094823326832977</v>
      </c>
      <c r="AD1491" s="49">
        <v>3.1430519247904836</v>
      </c>
      <c r="AE1491" s="49">
        <v>3.0794804171674044</v>
      </c>
      <c r="AF1491" s="50">
        <v>3.0184527366437708</v>
      </c>
    </row>
    <row r="1492" spans="1:32" hidden="1">
      <c r="A1492" s="49" t="s">
        <v>1826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5.3498708098583805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4.3956381153441235</v>
      </c>
      <c r="AA1492" s="49">
        <v>4.264952566730928</v>
      </c>
      <c r="AB1492" s="49">
        <v>4.1751065618871417</v>
      </c>
      <c r="AC1492" s="49">
        <v>4.0901247068348425</v>
      </c>
      <c r="AD1492" s="49">
        <v>4.0094011393207172</v>
      </c>
      <c r="AE1492" s="49">
        <v>3.9324389470199272</v>
      </c>
      <c r="AF1492" s="50">
        <v>3.8588255975494725</v>
      </c>
    </row>
    <row r="1493" spans="1:32" hidden="1">
      <c r="A1493" s="49" t="s">
        <v>1827</v>
      </c>
      <c r="B1493" s="49">
        <v>2.8911740575642488</v>
      </c>
      <c r="C1493" s="49">
        <v>2.7486599470403981</v>
      </c>
      <c r="D1493" s="49">
        <v>2.6287700875405635</v>
      </c>
      <c r="E1493" s="49">
        <v>2.5248970742078818</v>
      </c>
      <c r="F1493" s="49">
        <v>2.432892938051423</v>
      </c>
      <c r="G1493" s="49">
        <v>2.3500004147448577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2.0782515426888657</v>
      </c>
      <c r="L1493" s="49">
        <v>2.0205821624418561</v>
      </c>
      <c r="M1493" s="49">
        <v>1.9520416016252748</v>
      </c>
      <c r="N1493" s="49">
        <v>1.8883490568157468</v>
      </c>
      <c r="O1493" s="49">
        <v>1.8279851856542204</v>
      </c>
      <c r="P1493" s="49">
        <v>1.770644866542225</v>
      </c>
      <c r="Q1493" s="49">
        <v>1.7153695354126182</v>
      </c>
      <c r="R1493" s="49">
        <v>1.6615768666446193</v>
      </c>
      <c r="S1493" s="49">
        <v>1.6104082877223704</v>
      </c>
      <c r="T1493" s="49">
        <v>1.5609960981242939</v>
      </c>
      <c r="U1493" s="49">
        <v>1.5134592155994395</v>
      </c>
      <c r="V1493" s="49">
        <v>1.4671032393245875</v>
      </c>
      <c r="W1493" s="49">
        <v>1.4205602216006747</v>
      </c>
      <c r="X1493" s="49">
        <v>1.3747490329061001</v>
      </c>
      <c r="Y1493" s="49">
        <v>1.3306648495454323</v>
      </c>
      <c r="Z1493" s="49">
        <v>1.2919734232061963</v>
      </c>
      <c r="AA1493" s="49">
        <v>1.2310613467045368</v>
      </c>
      <c r="AB1493" s="49">
        <v>1.1887611773570039</v>
      </c>
      <c r="AC1493" s="49">
        <v>1.1479930376736742</v>
      </c>
      <c r="AD1493" s="49">
        <v>1.1085904190120208</v>
      </c>
      <c r="AE1493" s="49">
        <v>1.0704132921704725</v>
      </c>
      <c r="AF1493" s="50">
        <v>1.0333428198388526</v>
      </c>
    </row>
    <row r="1494" spans="1:32" hidden="1">
      <c r="A1494" s="49" t="s">
        <v>1828</v>
      </c>
      <c r="B1494" s="49">
        <v>3.0208086349411971</v>
      </c>
      <c r="C1494" s="49">
        <v>2.8714244811995417</v>
      </c>
      <c r="D1494" s="49">
        <v>2.745809165314903</v>
      </c>
      <c r="E1494" s="49">
        <v>2.6370217313892024</v>
      </c>
      <c r="F1494" s="49">
        <v>2.5407049008476936</v>
      </c>
      <c r="G1494" s="49">
        <v>2.4539623237918757</v>
      </c>
      <c r="H1494" s="49">
        <v>2.3747810338569337</v>
      </c>
      <c r="I1494" s="49">
        <v>2.3017111164851638</v>
      </c>
      <c r="J1494" s="49">
        <v>2.2336771304356158</v>
      </c>
      <c r="K1494" s="49">
        <v>2.169861585745736</v>
      </c>
      <c r="L1494" s="49">
        <v>2.1096299950691662</v>
      </c>
      <c r="M1494" s="49">
        <v>2.0380037412020022</v>
      </c>
      <c r="N1494" s="49">
        <v>1.971473845266845</v>
      </c>
      <c r="O1494" s="49">
        <v>1.9084415735968485</v>
      </c>
      <c r="P1494" s="49">
        <v>1.848585864163661</v>
      </c>
      <c r="Q1494" s="49">
        <v>1.7908981169049354</v>
      </c>
      <c r="R1494" s="49">
        <v>1.7347656425055971</v>
      </c>
      <c r="S1494" s="49">
        <v>1.681389462167044</v>
      </c>
      <c r="T1494" s="49">
        <v>1.6298566164339823</v>
      </c>
      <c r="U1494" s="49">
        <v>1.5802922537357968</v>
      </c>
      <c r="V1494" s="49">
        <v>1.5319657891586593</v>
      </c>
      <c r="W1494" s="49">
        <v>1.4834366759114797</v>
      </c>
      <c r="X1494" s="49">
        <v>1.4356715944132534</v>
      </c>
      <c r="Y1494" s="49">
        <v>1.3897172989692641</v>
      </c>
      <c r="Z1494" s="49">
        <v>1.3494289613431607</v>
      </c>
      <c r="AA1494" s="49">
        <v>1.2857651524340201</v>
      </c>
      <c r="AB1494" s="49">
        <v>1.2416706937465742</v>
      </c>
      <c r="AC1494" s="49">
        <v>1.1991813361433448</v>
      </c>
      <c r="AD1494" s="49">
        <v>1.1581217145707421</v>
      </c>
      <c r="AE1494" s="49">
        <v>1.1183443574342227</v>
      </c>
      <c r="AF1494" s="50">
        <v>1.0797241166216636</v>
      </c>
    </row>
    <row r="1495" spans="1:32" hidden="1">
      <c r="A1495" s="49" t="s">
        <v>1829</v>
      </c>
      <c r="B1495" s="49">
        <v>3.4616897993686591</v>
      </c>
      <c r="C1495" s="49">
        <v>3.2884400773566895</v>
      </c>
      <c r="D1495" s="49">
        <v>3.1430513360613892</v>
      </c>
      <c r="E1495" s="49">
        <v>3.0173808987286392</v>
      </c>
      <c r="F1495" s="49">
        <v>2.9063168600821703</v>
      </c>
      <c r="G1495" s="49">
        <v>2.8064611385200644</v>
      </c>
      <c r="H1495" s="49">
        <v>2.7154520070171757</v>
      </c>
      <c r="I1495" s="49">
        <v>2.6315883240841713</v>
      </c>
      <c r="J1495" s="49">
        <v>2.5536083105684217</v>
      </c>
      <c r="K1495" s="49">
        <v>2.480552851056876</v>
      </c>
      <c r="L1495" s="49">
        <v>2.4116775638211663</v>
      </c>
      <c r="M1495" s="49">
        <v>2.3295896006724446</v>
      </c>
      <c r="N1495" s="49">
        <v>2.2534384425137475</v>
      </c>
      <c r="O1495" s="49">
        <v>2.1813566948284269</v>
      </c>
      <c r="P1495" s="49">
        <v>2.1129693248225982</v>
      </c>
      <c r="Q1495" s="49">
        <v>2.0470984220463588</v>
      </c>
      <c r="R1495" s="49">
        <v>1.9830285551213256</v>
      </c>
      <c r="S1495" s="49">
        <v>1.9221623234254599</v>
      </c>
      <c r="T1495" s="49">
        <v>1.8634336360680648</v>
      </c>
      <c r="U1495" s="49">
        <v>1.8069886968832625</v>
      </c>
      <c r="V1495" s="49">
        <v>1.7519745048869444</v>
      </c>
      <c r="W1495" s="49">
        <v>1.696679893641684</v>
      </c>
      <c r="X1495" s="49">
        <v>1.6422737752860734</v>
      </c>
      <c r="Y1495" s="49">
        <v>1.5899801006170811</v>
      </c>
      <c r="Z1495" s="49">
        <v>1.5443079497729477</v>
      </c>
      <c r="AA1495" s="49">
        <v>1.471298201383674</v>
      </c>
      <c r="AB1495" s="49">
        <v>1.4211660432285314</v>
      </c>
      <c r="AC1495" s="49">
        <v>1.372909989991828</v>
      </c>
      <c r="AD1495" s="49">
        <v>1.3263263684445676</v>
      </c>
      <c r="AE1495" s="49">
        <v>1.2812439236304209</v>
      </c>
      <c r="AF1495" s="50">
        <v>1.2375173442909946</v>
      </c>
    </row>
    <row r="1496" spans="1:32" hidden="1">
      <c r="A1496" s="49" t="s">
        <v>1830</v>
      </c>
      <c r="B1496" s="49">
        <v>7.7968360113349586</v>
      </c>
      <c r="C1496" s="49">
        <v>7.4401621020696052</v>
      </c>
      <c r="D1496" s="49">
        <v>7.0982657995503295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4.4101478341779385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3.7847359051088283</v>
      </c>
      <c r="W1496" s="49">
        <v>3.7288376509606969</v>
      </c>
      <c r="X1496" s="49">
        <v>3.6749589063692154</v>
      </c>
      <c r="Y1496" s="49">
        <v>3.6220013537785274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3.3651955594451257</v>
      </c>
      <c r="AD1496" s="49">
        <v>3.3107928771581996</v>
      </c>
      <c r="AE1496" s="49">
        <v>3.2576792278892088</v>
      </c>
      <c r="AF1496" s="50">
        <v>3.2057365475414228</v>
      </c>
    </row>
    <row r="1497" spans="1:32" hidden="1">
      <c r="A1497" s="49" t="s">
        <v>1831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5.0214763435841245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3.9553924102500293</v>
      </c>
      <c r="U1497" s="49">
        <v>3.8868683379788891</v>
      </c>
      <c r="V1497" s="49">
        <v>3.819600428692564</v>
      </c>
      <c r="W1497" s="49">
        <v>3.7430516771929367</v>
      </c>
      <c r="X1497" s="49">
        <v>3.6695913051553677</v>
      </c>
      <c r="Y1497" s="49">
        <v>3.6004883303570461</v>
      </c>
      <c r="Z1497" s="49">
        <v>3.5382457302620307</v>
      </c>
      <c r="AA1497" s="49">
        <v>3.4470831587333133</v>
      </c>
      <c r="AB1497" s="49">
        <v>3.383525463058529</v>
      </c>
      <c r="AC1497" s="49">
        <v>3.3229546390339597</v>
      </c>
      <c r="AD1497" s="49">
        <v>3.2649796085537148</v>
      </c>
      <c r="AE1497" s="49">
        <v>3.2092803478286522</v>
      </c>
      <c r="AF1497" s="50">
        <v>3.1555918054558858</v>
      </c>
    </row>
    <row r="1498" spans="1:32" hidden="1">
      <c r="A1498" s="49" t="s">
        <v>1832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3.9649919322719676</v>
      </c>
      <c r="AF1498" s="50">
        <v>3.9019095771572956</v>
      </c>
    </row>
    <row r="1499" spans="1:32" hidden="1">
      <c r="A1499" s="49" t="s">
        <v>1833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4.3554092141136085</v>
      </c>
      <c r="G1499" s="49">
        <v>4.0209957075288845</v>
      </c>
      <c r="H1499" s="49">
        <v>3.69315128193425</v>
      </c>
      <c r="I1499" s="49">
        <v>3.370109697562464</v>
      </c>
      <c r="J1499" s="49">
        <v>3.0505346703458023</v>
      </c>
      <c r="K1499" s="49">
        <v>2.7333859523705515</v>
      </c>
      <c r="L1499" s="49">
        <v>2.4178329935935996</v>
      </c>
      <c r="M1499" s="49">
        <v>2.3541853528127232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2.0788122874512696</v>
      </c>
      <c r="S1499" s="49">
        <v>2.0292482652681532</v>
      </c>
      <c r="T1499" s="49">
        <v>1.9810575974008471</v>
      </c>
      <c r="U1499" s="49">
        <v>1.9343743039272994</v>
      </c>
      <c r="V1499" s="49">
        <v>1.8885530269537707</v>
      </c>
      <c r="W1499" s="49">
        <v>1.8422197198205614</v>
      </c>
      <c r="X1499" s="49">
        <v>1.7963551904269233</v>
      </c>
      <c r="Y1499" s="49">
        <v>1.7519349895732994</v>
      </c>
      <c r="Z1499" s="49">
        <v>1.712554202969045</v>
      </c>
      <c r="AA1499" s="49">
        <v>1.6512385097502751</v>
      </c>
      <c r="AB1499" s="49">
        <v>1.6078693254912115</v>
      </c>
      <c r="AC1499" s="49">
        <v>1.5658058242380188</v>
      </c>
      <c r="AD1499" s="49">
        <v>1.5249006897927497</v>
      </c>
      <c r="AE1499" s="49">
        <v>1.4850304335824398</v>
      </c>
      <c r="AF1499" s="50">
        <v>1.446090614091819</v>
      </c>
    </row>
    <row r="1500" spans="1:32" hidden="1">
      <c r="A1500" s="49" t="s">
        <v>1834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4.8770348824307455</v>
      </c>
      <c r="F1500" s="49">
        <v>4.5217261002303246</v>
      </c>
      <c r="G1500" s="49">
        <v>4.1757672954981429</v>
      </c>
      <c r="H1500" s="49">
        <v>3.8366302997058686</v>
      </c>
      <c r="I1500" s="49">
        <v>3.5024635399664166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2.4508380374934546</v>
      </c>
      <c r="N1500" s="49">
        <v>2.3887217201870605</v>
      </c>
      <c r="O1500" s="49">
        <v>2.3294492450517463</v>
      </c>
      <c r="P1500" s="49">
        <v>2.2727616951093328</v>
      </c>
      <c r="Q1500" s="49">
        <v>2.2177481156971366</v>
      </c>
      <c r="R1500" s="49">
        <v>2.1638555978622707</v>
      </c>
      <c r="S1500" s="49">
        <v>2.1122421821632251</v>
      </c>
      <c r="T1500" s="49">
        <v>2.0620708956102183</v>
      </c>
      <c r="U1500" s="49">
        <v>2.0134833495479052</v>
      </c>
      <c r="V1500" s="49">
        <v>1.9658011564190212</v>
      </c>
      <c r="W1500" s="49">
        <v>1.9175802343982447</v>
      </c>
      <c r="X1500" s="49">
        <v>1.8698503218653915</v>
      </c>
      <c r="Y1500" s="49">
        <v>1.8236373384767099</v>
      </c>
      <c r="Z1500" s="49">
        <v>1.7827213186644189</v>
      </c>
      <c r="AA1500" s="49">
        <v>1.7187377860269886</v>
      </c>
      <c r="AB1500" s="49">
        <v>1.6736242708424567</v>
      </c>
      <c r="AC1500" s="49">
        <v>1.6298806163800896</v>
      </c>
      <c r="AD1500" s="49">
        <v>1.5873514636395765</v>
      </c>
      <c r="AE1500" s="49">
        <v>1.5459065817890723</v>
      </c>
      <c r="AF1500" s="50">
        <v>1.50543582713324</v>
      </c>
    </row>
    <row r="1501" spans="1:32" hidden="1">
      <c r="A1501" s="49" t="s">
        <v>1835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3.9498872335347146</v>
      </c>
      <c r="J1501" s="49">
        <v>3.5820545141836675</v>
      </c>
      <c r="K1501" s="49">
        <v>3.2166217000219488</v>
      </c>
      <c r="L1501" s="49">
        <v>2.8525341431657871</v>
      </c>
      <c r="M1501" s="49">
        <v>2.7768241828394444</v>
      </c>
      <c r="N1501" s="49">
        <v>2.7060872389312109</v>
      </c>
      <c r="O1501" s="49">
        <v>2.638657061522923</v>
      </c>
      <c r="P1501" s="49">
        <v>2.5742330379449774</v>
      </c>
      <c r="Q1501" s="49">
        <v>2.5117536814030355</v>
      </c>
      <c r="R1501" s="49">
        <v>2.4505746525681089</v>
      </c>
      <c r="S1501" s="49">
        <v>2.3920478527695526</v>
      </c>
      <c r="T1501" s="49">
        <v>2.335197506958278</v>
      </c>
      <c r="U1501" s="49">
        <v>2.2801895740493543</v>
      </c>
      <c r="V1501" s="49">
        <v>2.2262327875576466</v>
      </c>
      <c r="W1501" s="49">
        <v>2.1716486561870285</v>
      </c>
      <c r="X1501" s="49">
        <v>2.1176311781380077</v>
      </c>
      <c r="Y1501" s="49">
        <v>2.0653776260127414</v>
      </c>
      <c r="Z1501" s="49">
        <v>2.0192987815260688</v>
      </c>
      <c r="AA1501" s="49">
        <v>1.9462954244295674</v>
      </c>
      <c r="AB1501" s="49">
        <v>1.8953061996033966</v>
      </c>
      <c r="AC1501" s="49">
        <v>1.8459083544333077</v>
      </c>
      <c r="AD1501" s="49">
        <v>1.7979202567982908</v>
      </c>
      <c r="AE1501" s="49">
        <v>1.751189655041903</v>
      </c>
      <c r="AF1501" s="50">
        <v>1.705587784206875</v>
      </c>
    </row>
    <row r="1502" spans="1:32" hidden="1">
      <c r="A1502" s="49" t="s">
        <v>1836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5.1853020848391225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4.5930198419912625</v>
      </c>
      <c r="N1502" s="49">
        <v>4.4953370300809565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3.9824230972674703</v>
      </c>
      <c r="U1502" s="49">
        <v>3.9064819636900259</v>
      </c>
      <c r="V1502" s="49">
        <v>3.8306365300834857</v>
      </c>
      <c r="W1502" s="49">
        <v>3.7648131894242987</v>
      </c>
      <c r="X1502" s="49">
        <v>3.7018176404625129</v>
      </c>
      <c r="Y1502" s="49">
        <v>3.6403107278576949</v>
      </c>
      <c r="Z1502" s="49">
        <v>3.5871016730210723</v>
      </c>
      <c r="AA1502" s="49">
        <v>3.4735174432630096</v>
      </c>
      <c r="AB1502" s="49">
        <v>3.4079289643503046</v>
      </c>
      <c r="AC1502" s="49">
        <v>3.3445933550263311</v>
      </c>
      <c r="AD1502" s="49">
        <v>3.2833087775652925</v>
      </c>
      <c r="AE1502" s="49">
        <v>3.2238990400803504</v>
      </c>
      <c r="AF1502" s="50">
        <v>3.1662093947746621</v>
      </c>
    </row>
    <row r="1503" spans="1:32" hidden="1">
      <c r="A1503" s="49" t="s">
        <v>1837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4.7025229569827784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3.9823394221370143</v>
      </c>
      <c r="V1503" s="49">
        <v>3.9011412273102062</v>
      </c>
      <c r="W1503" s="49">
        <v>3.8096266331675146</v>
      </c>
      <c r="X1503" s="49">
        <v>3.7222555904441168</v>
      </c>
      <c r="Y1503" s="49">
        <v>3.6404748341138635</v>
      </c>
      <c r="Z1503" s="49">
        <v>3.5671564697196581</v>
      </c>
      <c r="AA1503" s="49">
        <v>3.4605109529338196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1838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5.8268628616747105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5.0832286171887215</v>
      </c>
      <c r="V1504" s="49">
        <v>4.9820594124074793</v>
      </c>
      <c r="W1504" s="49">
        <v>4.8671676624656675</v>
      </c>
      <c r="X1504" s="49">
        <v>4.7577182903543696</v>
      </c>
      <c r="Y1504" s="49">
        <v>4.6556181419961691</v>
      </c>
      <c r="Z1504" s="49">
        <v>4.5646510133828251</v>
      </c>
      <c r="AA1504" s="49">
        <v>4.4298482236601435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4.0904705991573564</v>
      </c>
      <c r="AF1504" s="50">
        <v>4.0155002996297799</v>
      </c>
    </row>
    <row r="1505" spans="1:32" hidden="1">
      <c r="A1505" s="49" t="s">
        <v>1839</v>
      </c>
      <c r="B1505" s="49">
        <v>3.0370603386265613</v>
      </c>
      <c r="C1505" s="49">
        <v>2.88686695797358</v>
      </c>
      <c r="D1505" s="49">
        <v>2.7605509863335715</v>
      </c>
      <c r="E1505" s="49">
        <v>2.6511429284807444</v>
      </c>
      <c r="F1505" s="49">
        <v>2.5542677703271854</v>
      </c>
      <c r="G1505" s="49">
        <v>2.4670174684053752</v>
      </c>
      <c r="H1505" s="49">
        <v>2.3873709761635826</v>
      </c>
      <c r="I1505" s="49">
        <v>2.3138725768563058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2.0486661599643234</v>
      </c>
      <c r="N1505" s="49">
        <v>1.9817803531943463</v>
      </c>
      <c r="O1505" s="49">
        <v>1.9184181179819741</v>
      </c>
      <c r="P1505" s="49">
        <v>1.8582549005422662</v>
      </c>
      <c r="Q1505" s="49">
        <v>1.8002737432502651</v>
      </c>
      <c r="R1505" s="49">
        <v>1.7438569638247403</v>
      </c>
      <c r="S1505" s="49">
        <v>1.6902136864128967</v>
      </c>
      <c r="T1505" s="49">
        <v>1.6384237974023161</v>
      </c>
      <c r="U1505" s="49">
        <v>1.5886128068391925</v>
      </c>
      <c r="V1505" s="49">
        <v>1.5400447285209307</v>
      </c>
      <c r="W1505" s="49">
        <v>1.4912706368447868</v>
      </c>
      <c r="X1505" s="49">
        <v>1.4432649173099583</v>
      </c>
      <c r="Y1505" s="49">
        <v>1.3970812638228107</v>
      </c>
      <c r="Z1505" s="49">
        <v>1.3566003480361561</v>
      </c>
      <c r="AA1505" s="49">
        <v>1.2925885913429978</v>
      </c>
      <c r="AB1505" s="49">
        <v>1.2482750159840725</v>
      </c>
      <c r="AC1505" s="49">
        <v>1.2055764271969638</v>
      </c>
      <c r="AD1505" s="49">
        <v>1.1643162837523924</v>
      </c>
      <c r="AE1505" s="49">
        <v>1.1243461259804608</v>
      </c>
      <c r="AF1505" s="50">
        <v>1.0855399682139506</v>
      </c>
    </row>
    <row r="1506" spans="1:32" hidden="1">
      <c r="A1506" s="49" t="s">
        <v>1840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2.7363725010753646</v>
      </c>
      <c r="I1506" s="49">
        <v>2.6518330397214385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2.2706586188682327</v>
      </c>
      <c r="O1506" s="49">
        <v>2.1980312046545563</v>
      </c>
      <c r="P1506" s="49">
        <v>2.1291248947656229</v>
      </c>
      <c r="Q1506" s="49">
        <v>2.0627522510824701</v>
      </c>
      <c r="R1506" s="49">
        <v>1.9981921581508035</v>
      </c>
      <c r="S1506" s="49">
        <v>1.9368559228146613</v>
      </c>
      <c r="T1506" s="49">
        <v>1.8776693974314762</v>
      </c>
      <c r="U1506" s="49">
        <v>1.8207789942942056</v>
      </c>
      <c r="V1506" s="49">
        <v>1.7653257087314222</v>
      </c>
      <c r="W1506" s="49">
        <v>1.7096185795068519</v>
      </c>
      <c r="X1506" s="49">
        <v>1.6548013763978724</v>
      </c>
      <c r="Y1506" s="49">
        <v>1.6021049244085013</v>
      </c>
      <c r="Z1506" s="49">
        <v>1.5560629238359467</v>
      </c>
      <c r="AA1506" s="49">
        <v>1.4825281599221272</v>
      </c>
      <c r="AB1506" s="49">
        <v>1.4319947681815619</v>
      </c>
      <c r="AC1506" s="49">
        <v>1.3833430998133287</v>
      </c>
      <c r="AD1506" s="49">
        <v>1.3363678681507845</v>
      </c>
      <c r="AE1506" s="49">
        <v>1.2908964611674776</v>
      </c>
      <c r="AF1506" s="50">
        <v>1.2467824158942391</v>
      </c>
    </row>
    <row r="1507" spans="1:32" hidden="1">
      <c r="A1507" s="49" t="s">
        <v>1841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3.9370023744239986</v>
      </c>
      <c r="U1507" s="49">
        <v>3.8753498809682925</v>
      </c>
      <c r="V1507" s="49">
        <v>3.8133602244763862</v>
      </c>
      <c r="W1507" s="49">
        <v>3.7598746840062938</v>
      </c>
      <c r="X1507" s="49">
        <v>3.7085922872791057</v>
      </c>
      <c r="Y1507" s="49">
        <v>3.6583244402286375</v>
      </c>
      <c r="Z1507" s="49">
        <v>3.615271276708329</v>
      </c>
      <c r="AA1507" s="49">
        <v>3.5169382551782515</v>
      </c>
      <c r="AB1507" s="49">
        <v>3.4618695243745883</v>
      </c>
      <c r="AC1507" s="49">
        <v>3.4085293594426775</v>
      </c>
      <c r="AD1507" s="49">
        <v>3.3567521850442712</v>
      </c>
      <c r="AE1507" s="49">
        <v>3.3063939009552783</v>
      </c>
      <c r="AF1507" s="50">
        <v>3.2573283420379493</v>
      </c>
    </row>
    <row r="1508" spans="1:32" hidden="1">
      <c r="A1508" s="49" t="s">
        <v>1842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5.8289807301997305</v>
      </c>
      <c r="I1508" s="49">
        <v>5.5531907839844807</v>
      </c>
      <c r="J1508" s="49">
        <v>5.2805444797719705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3.9749128769088076</v>
      </c>
      <c r="U1508" s="49">
        <v>3.9074836980103091</v>
      </c>
      <c r="V1508" s="49">
        <v>3.8413674409557235</v>
      </c>
      <c r="W1508" s="49">
        <v>3.7653882320427927</v>
      </c>
      <c r="X1508" s="49">
        <v>3.6926638854467582</v>
      </c>
      <c r="Y1508" s="49">
        <v>3.6245397739731278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3.3506511027704464</v>
      </c>
      <c r="AD1508" s="49">
        <v>3.2942234085291546</v>
      </c>
      <c r="AE1508" s="49">
        <v>3.2401874344291377</v>
      </c>
      <c r="AF1508" s="50">
        <v>3.1882619706068231</v>
      </c>
    </row>
    <row r="1509" spans="1:32" hidden="1">
      <c r="A1509" s="49" t="s">
        <v>1843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5.4614264690704895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5.0412145676611395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4.6956622370683245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4.3347100688675795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1844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4.9004059959798205</v>
      </c>
      <c r="F1510" s="49">
        <v>4.5437118062968693</v>
      </c>
      <c r="G1510" s="49">
        <v>4.1963027312181174</v>
      </c>
      <c r="H1510" s="49">
        <v>3.8556112234837867</v>
      </c>
      <c r="I1510" s="49">
        <v>3.5197542508355912</v>
      </c>
      <c r="J1510" s="49">
        <v>3.1873040051759656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2.3993753063563212</v>
      </c>
      <c r="O1510" s="49">
        <v>2.3398616594291686</v>
      </c>
      <c r="P1510" s="49">
        <v>2.2829384309422514</v>
      </c>
      <c r="Q1510" s="49">
        <v>2.2276929293143874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1.9261872555731374</v>
      </c>
      <c r="X1510" s="49">
        <v>1.8782378769096026</v>
      </c>
      <c r="Y1510" s="49">
        <v>1.8318085776766639</v>
      </c>
      <c r="Z1510" s="49">
        <v>1.790686118641392</v>
      </c>
      <c r="AA1510" s="49">
        <v>1.7264583438200942</v>
      </c>
      <c r="AB1510" s="49">
        <v>1.6811324400593977</v>
      </c>
      <c r="AC1510" s="49">
        <v>1.6371807440191826</v>
      </c>
      <c r="AD1510" s="49">
        <v>1.5944481414220704</v>
      </c>
      <c r="AE1510" s="49">
        <v>1.5528046080669147</v>
      </c>
      <c r="AF1510" s="50">
        <v>1.5121401759147819</v>
      </c>
    </row>
    <row r="1511" spans="1:32" hidden="1">
      <c r="A1511" s="49" t="s">
        <v>1845</v>
      </c>
      <c r="B1511" s="49">
        <v>6.833926705323389</v>
      </c>
      <c r="C1511" s="49">
        <v>6.3672088100590836</v>
      </c>
      <c r="D1511" s="49">
        <v>5.9319341975837645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3.9762985716685826</v>
      </c>
      <c r="J1511" s="49">
        <v>3.6054588832306482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2.7230050191574895</v>
      </c>
      <c r="O1511" s="49">
        <v>2.6551520489401108</v>
      </c>
      <c r="P1511" s="49">
        <v>2.5903250717941066</v>
      </c>
      <c r="Q1511" s="49">
        <v>2.5274556237716341</v>
      </c>
      <c r="R1511" s="49">
        <v>2.4658951771026234</v>
      </c>
      <c r="S1511" s="49">
        <v>2.4070030324408442</v>
      </c>
      <c r="T1511" s="49">
        <v>2.349797304764663</v>
      </c>
      <c r="U1511" s="49">
        <v>2.2944444849168812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2.0782767552705526</v>
      </c>
      <c r="Z1511" s="49">
        <v>2.0319072932398763</v>
      </c>
      <c r="AA1511" s="49">
        <v>1.9584447001657039</v>
      </c>
      <c r="AB1511" s="49">
        <v>1.9071341814577822</v>
      </c>
      <c r="AC1511" s="49">
        <v>1.8574272030086332</v>
      </c>
      <c r="AD1511" s="49">
        <v>1.8091416910133427</v>
      </c>
      <c r="AE1511" s="49">
        <v>1.76212502688162</v>
      </c>
      <c r="AF1511" s="50">
        <v>1.7162481377607823</v>
      </c>
    </row>
    <row r="1512" spans="1:32" hidden="1">
      <c r="A1512" s="49" t="s">
        <v>1846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4.3688154622424955</v>
      </c>
      <c r="F1512" s="49">
        <v>4.2586360216070736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3.9127877248188385</v>
      </c>
      <c r="K1512" s="49">
        <v>3.8421847091081709</v>
      </c>
      <c r="L1512" s="49">
        <v>3.7760132315228256</v>
      </c>
      <c r="M1512" s="49">
        <v>3.6521934891546719</v>
      </c>
      <c r="N1512" s="49">
        <v>3.5448221772565613</v>
      </c>
      <c r="O1512" s="49">
        <v>3.4481877268840941</v>
      </c>
      <c r="P1512" s="49">
        <v>3.3598968875278565</v>
      </c>
      <c r="Q1512" s="49">
        <v>3.2784682339546638</v>
      </c>
      <c r="R1512" s="49">
        <v>3.2033828095672865</v>
      </c>
      <c r="S1512" s="49">
        <v>3.1323055734625207</v>
      </c>
      <c r="T1512" s="49">
        <v>3.0653913108695812</v>
      </c>
      <c r="U1512" s="49">
        <v>3.0029066689507817</v>
      </c>
      <c r="V1512" s="49">
        <v>2.9419244615748839</v>
      </c>
      <c r="W1512" s="49">
        <v>2.873052617901461</v>
      </c>
      <c r="X1512" s="49">
        <v>2.8073386832945664</v>
      </c>
      <c r="Y1512" s="49">
        <v>2.7458813634062209</v>
      </c>
      <c r="Z1512" s="49">
        <v>2.6908612970414056</v>
      </c>
      <c r="AA1512" s="49">
        <v>2.6105844790969908</v>
      </c>
      <c r="AB1512" s="49">
        <v>2.5551005849061701</v>
      </c>
      <c r="AC1512" s="49">
        <v>2.502553789680281</v>
      </c>
      <c r="AD1512" s="49">
        <v>2.4525747511870275</v>
      </c>
      <c r="AE1512" s="49">
        <v>2.4048605184226219</v>
      </c>
      <c r="AF1512" s="50">
        <v>2.359159560505228</v>
      </c>
    </row>
    <row r="1513" spans="1:32" hidden="1">
      <c r="A1513" s="49" t="s">
        <v>1847</v>
      </c>
      <c r="B1513" s="49">
        <v>6.075677925793423</v>
      </c>
      <c r="C1513" s="49">
        <v>5.8541838251633793</v>
      </c>
      <c r="D1513" s="49">
        <v>5.6693838599091775</v>
      </c>
      <c r="E1513" s="49">
        <v>5.5106683857656948</v>
      </c>
      <c r="F1513" s="49">
        <v>5.3713906486506575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4.9374943187686124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4.3538716472452155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3.9595828219268525</v>
      </c>
      <c r="T1513" s="49">
        <v>3.8766143544451093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3.5568564646119216</v>
      </c>
      <c r="Y1513" s="49">
        <v>3.4808070942732616</v>
      </c>
      <c r="Z1513" s="49">
        <v>3.4131148979273096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3.1183950088458676</v>
      </c>
      <c r="AE1513" s="49">
        <v>3.0601033435695193</v>
      </c>
      <c r="AF1513" s="50">
        <v>3.004414437965909</v>
      </c>
    </row>
    <row r="1514" spans="1:32" hidden="1">
      <c r="A1514" s="49" t="s">
        <v>1848</v>
      </c>
      <c r="B1514" s="49">
        <v>3.4034997794744539</v>
      </c>
      <c r="C1514" s="49">
        <v>3.2299108305112267</v>
      </c>
      <c r="D1514" s="49">
        <v>3.084578680306941</v>
      </c>
      <c r="E1514" s="49">
        <v>2.9592515091306693</v>
      </c>
      <c r="F1514" s="49">
        <v>2.8487494518979766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2.3602967432166886</v>
      </c>
      <c r="M1514" s="49">
        <v>2.279527015958247</v>
      </c>
      <c r="N1514" s="49">
        <v>2.2048028110807216</v>
      </c>
      <c r="O1514" s="49">
        <v>2.1342108064906626</v>
      </c>
      <c r="P1514" s="49">
        <v>2.0673655184696234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1.8242074051361794</v>
      </c>
      <c r="U1514" s="49">
        <v>1.7694035604800682</v>
      </c>
      <c r="V1514" s="49">
        <v>1.7160274998534235</v>
      </c>
      <c r="W1514" s="49">
        <v>1.6623716234028549</v>
      </c>
      <c r="X1514" s="49">
        <v>1.6095849608724218</v>
      </c>
      <c r="Y1514" s="49">
        <v>1.5589158260208773</v>
      </c>
      <c r="Z1514" s="49">
        <v>1.5149600176967772</v>
      </c>
      <c r="AA1514" s="49">
        <v>1.4431005301243978</v>
      </c>
      <c r="AB1514" s="49">
        <v>1.3945285932910543</v>
      </c>
      <c r="AC1514" s="49">
        <v>1.3478305966901054</v>
      </c>
      <c r="AD1514" s="49">
        <v>1.302797807940629</v>
      </c>
      <c r="AE1514" s="49">
        <v>1.2592547533726368</v>
      </c>
      <c r="AF1514" s="50">
        <v>1.2170525748331105</v>
      </c>
    </row>
    <row r="1515" spans="1:32" hidden="1">
      <c r="A1515" s="49" t="s">
        <v>1849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4.6211543583853425</v>
      </c>
      <c r="H1515" s="49">
        <v>4.4026187140957287</v>
      </c>
      <c r="I1515" s="49">
        <v>4.1894402775713573</v>
      </c>
      <c r="J1515" s="49">
        <v>3.9803301536726337</v>
      </c>
      <c r="K1515" s="49">
        <v>3.7742812250542834</v>
      </c>
      <c r="L1515" s="49">
        <v>3.5704862959434265</v>
      </c>
      <c r="M1515" s="49">
        <v>3.4702131406386099</v>
      </c>
      <c r="N1515" s="49">
        <v>3.3834316483270679</v>
      </c>
      <c r="O1515" s="49">
        <v>3.3053377182308212</v>
      </c>
      <c r="P1515" s="49">
        <v>3.2339461222540775</v>
      </c>
      <c r="Q1515" s="49">
        <v>3.1680390606683351</v>
      </c>
      <c r="R1515" s="49">
        <v>3.1072237890488945</v>
      </c>
      <c r="S1515" s="49">
        <v>3.049506285572126</v>
      </c>
      <c r="T1515" s="49">
        <v>2.9950593062591739</v>
      </c>
      <c r="U1515" s="49">
        <v>2.9441560077890596</v>
      </c>
      <c r="V1515" s="49">
        <v>2.8942401856431728</v>
      </c>
      <c r="W1515" s="49">
        <v>2.8369102909704225</v>
      </c>
      <c r="X1515" s="49">
        <v>2.7820274695567435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2.5685909345823106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1850</v>
      </c>
      <c r="B1516" s="49">
        <v>6.9661432843923166</v>
      </c>
      <c r="C1516" s="49">
        <v>6.6323228914355035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3.9876771797455732</v>
      </c>
      <c r="Q1516" s="49">
        <v>3.9067510951561273</v>
      </c>
      <c r="R1516" s="49">
        <v>3.8324022064023451</v>
      </c>
      <c r="S1516" s="49">
        <v>3.7620480615371519</v>
      </c>
      <c r="T1516" s="49">
        <v>3.6959122517075396</v>
      </c>
      <c r="U1516" s="49">
        <v>3.6343483605077247</v>
      </c>
      <c r="V1516" s="49">
        <v>3.574046222576901</v>
      </c>
      <c r="W1516" s="49">
        <v>3.5041219788651334</v>
      </c>
      <c r="X1516" s="49">
        <v>3.4373574245413074</v>
      </c>
      <c r="Y1516" s="49">
        <v>3.3750626106470678</v>
      </c>
      <c r="Z1516" s="49">
        <v>3.3198208402314231</v>
      </c>
      <c r="AA1516" s="49">
        <v>3.2347442439091427</v>
      </c>
      <c r="AB1516" s="49">
        <v>3.1781078883195675</v>
      </c>
      <c r="AC1516" s="49">
        <v>3.1245364100921562</v>
      </c>
      <c r="AD1516" s="49">
        <v>3.0736284889569854</v>
      </c>
      <c r="AE1516" s="49">
        <v>3.0250557772030788</v>
      </c>
      <c r="AF1516" s="50">
        <v>2.9785463805707098</v>
      </c>
    </row>
    <row r="1517" spans="1:32" hidden="1">
      <c r="A1517" s="49" t="s">
        <v>1851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4.8018954320778935</v>
      </c>
      <c r="G1517" s="49">
        <v>4.4432588162429081</v>
      </c>
      <c r="H1517" s="49">
        <v>4.0927413034995048</v>
      </c>
      <c r="I1517" s="49">
        <v>3.7482007862688613</v>
      </c>
      <c r="J1517" s="49">
        <v>3.4080181115792199</v>
      </c>
      <c r="K1517" s="49">
        <v>3.0709340839360655</v>
      </c>
      <c r="L1517" s="49">
        <v>2.7359443938199859</v>
      </c>
      <c r="M1517" s="49">
        <v>2.6622677177668521</v>
      </c>
      <c r="N1517" s="49">
        <v>2.5936647919863205</v>
      </c>
      <c r="O1517" s="49">
        <v>2.5284308950126757</v>
      </c>
      <c r="P1517" s="49">
        <v>2.4662563636552375</v>
      </c>
      <c r="Q1517" s="49">
        <v>2.4060562029171733</v>
      </c>
      <c r="R1517" s="49">
        <v>2.347172009672791</v>
      </c>
      <c r="S1517" s="49">
        <v>2.2909802112438724</v>
      </c>
      <c r="T1517" s="49">
        <v>2.2364845649041909</v>
      </c>
      <c r="U1517" s="49">
        <v>2.1838526861053582</v>
      </c>
      <c r="V1517" s="49">
        <v>2.1322776028820893</v>
      </c>
      <c r="W1517" s="49">
        <v>2.0800369604261322</v>
      </c>
      <c r="X1517" s="49">
        <v>2.0283619991162842</v>
      </c>
      <c r="Y1517" s="49">
        <v>1.9784729846886584</v>
      </c>
      <c r="Z1517" s="49">
        <v>1.9348668176916934</v>
      </c>
      <c r="AA1517" s="49">
        <v>1.8638049000277848</v>
      </c>
      <c r="AB1517" s="49">
        <v>1.8151695272874657</v>
      </c>
      <c r="AC1517" s="49">
        <v>1.7681477423640288</v>
      </c>
      <c r="AD1517" s="49">
        <v>1.7225556076636004</v>
      </c>
      <c r="AE1517" s="49">
        <v>1.6782389535436986</v>
      </c>
      <c r="AF1517" s="50">
        <v>1.635067405552864</v>
      </c>
    </row>
    <row r="1518" spans="1:32" hidden="1">
      <c r="A1518" s="49" t="s">
        <v>1852</v>
      </c>
      <c r="B1518" s="49">
        <v>3.984905684043043</v>
      </c>
      <c r="C1518" s="49">
        <v>3.8706636281062408</v>
      </c>
      <c r="D1518" s="49">
        <v>3.7686591759563703</v>
      </c>
      <c r="E1518" s="49">
        <v>3.6762152659190739</v>
      </c>
      <c r="F1518" s="49">
        <v>3.5914346524262593</v>
      </c>
      <c r="G1518" s="49">
        <v>3.5129266188054236</v>
      </c>
      <c r="H1518" s="49">
        <v>3.4396431248945536</v>
      </c>
      <c r="I1518" s="49">
        <v>3.3707758772352059</v>
      </c>
      <c r="J1518" s="49">
        <v>3.3056891177415828</v>
      </c>
      <c r="K1518" s="49">
        <v>3.2438742780849372</v>
      </c>
      <c r="L1518" s="49">
        <v>3.1849185185777706</v>
      </c>
      <c r="M1518" s="49">
        <v>3.0998276521358821</v>
      </c>
      <c r="N1518" s="49">
        <v>3.0310677464464577</v>
      </c>
      <c r="O1518" s="49">
        <v>2.9644902521201808</v>
      </c>
      <c r="P1518" s="49">
        <v>2.900179739473546</v>
      </c>
      <c r="Q1518" s="49">
        <v>2.8386053766612602</v>
      </c>
      <c r="R1518" s="49">
        <v>2.778224848496019</v>
      </c>
      <c r="S1518" s="49">
        <v>2.719267699670231</v>
      </c>
      <c r="T1518" s="49">
        <v>2.6643340101441515</v>
      </c>
      <c r="U1518" s="49">
        <v>2.6092121935008659</v>
      </c>
      <c r="V1518" s="49">
        <v>2.5542046339936229</v>
      </c>
      <c r="W1518" s="49">
        <v>2.5055851512251626</v>
      </c>
      <c r="X1518" s="49">
        <v>2.4586723404157422</v>
      </c>
      <c r="Y1518" s="49">
        <v>2.4126522507962518</v>
      </c>
      <c r="Z1518" s="49">
        <v>2.3716302813504062</v>
      </c>
      <c r="AA1518" s="49">
        <v>2.2941890868148183</v>
      </c>
      <c r="AB1518" s="49">
        <v>2.2457022916392164</v>
      </c>
      <c r="AC1518" s="49">
        <v>2.1985634731646124</v>
      </c>
      <c r="AD1518" s="49">
        <v>2.1526465455128454</v>
      </c>
      <c r="AE1518" s="49">
        <v>2.1078411347413297</v>
      </c>
      <c r="AF1518" s="50">
        <v>2.0640499990641406</v>
      </c>
    </row>
    <row r="1519" spans="1:32" hidden="1">
      <c r="A1519" s="49" t="s">
        <v>1853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3.6916013195181976</v>
      </c>
      <c r="G1519" s="49">
        <v>3.60601067015289</v>
      </c>
      <c r="H1519" s="49">
        <v>3.5281102176511498</v>
      </c>
      <c r="I1519" s="49">
        <v>3.4564622606698343</v>
      </c>
      <c r="J1519" s="49">
        <v>3.3899940281598502</v>
      </c>
      <c r="K1519" s="49">
        <v>3.3278848392954714</v>
      </c>
      <c r="L1519" s="49">
        <v>3.2694935301733188</v>
      </c>
      <c r="M1519" s="49">
        <v>3.1626131175956984</v>
      </c>
      <c r="N1519" s="49">
        <v>3.0695175081363484</v>
      </c>
      <c r="O1519" s="49">
        <v>2.9854295097087271</v>
      </c>
      <c r="P1519" s="49">
        <v>2.9083467153149525</v>
      </c>
      <c r="Q1519" s="49">
        <v>2.8370293141466041</v>
      </c>
      <c r="R1519" s="49">
        <v>2.7710421782532748</v>
      </c>
      <c r="S1519" s="49">
        <v>2.7084326189609436</v>
      </c>
      <c r="T1519" s="49">
        <v>2.6493290194048362</v>
      </c>
      <c r="U1519" s="49">
        <v>2.5939532011331998</v>
      </c>
      <c r="V1519" s="49">
        <v>2.5398584115977445</v>
      </c>
      <c r="W1519" s="49">
        <v>2.4792371800259256</v>
      </c>
      <c r="X1519" s="49">
        <v>2.421274811673757</v>
      </c>
      <c r="Y1519" s="49">
        <v>2.3668880660167906</v>
      </c>
      <c r="Z1519" s="49">
        <v>2.3178969919526708</v>
      </c>
      <c r="AA1519" s="49">
        <v>2.2478312042446928</v>
      </c>
      <c r="AB1519" s="49">
        <v>2.1984905083473345</v>
      </c>
      <c r="AC1519" s="49">
        <v>2.1516197721291528</v>
      </c>
      <c r="AD1519" s="49">
        <v>2.1069096920895998</v>
      </c>
      <c r="AE1519" s="49">
        <v>2.064106504134434</v>
      </c>
      <c r="AF1519" s="50">
        <v>2.0229994613173927</v>
      </c>
    </row>
    <row r="1520" spans="1:32" hidden="1">
      <c r="A1520" s="49" t="s">
        <v>1854</v>
      </c>
      <c r="B1520" s="49">
        <v>5.1205159270280962</v>
      </c>
      <c r="C1520" s="49">
        <v>4.9357581471662746</v>
      </c>
      <c r="D1520" s="49">
        <v>4.7811275567944795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3.8858734284376464</v>
      </c>
      <c r="N1520" s="49">
        <v>3.7716497265619897</v>
      </c>
      <c r="O1520" s="49">
        <v>3.6688838949409095</v>
      </c>
      <c r="P1520" s="49">
        <v>3.5750220351580473</v>
      </c>
      <c r="Q1520" s="49">
        <v>3.4884833886065154</v>
      </c>
      <c r="R1520" s="49">
        <v>3.4087145501010481</v>
      </c>
      <c r="S1520" s="49">
        <v>3.3332231229992342</v>
      </c>
      <c r="T1520" s="49">
        <v>3.2621747338267566</v>
      </c>
      <c r="U1520" s="49">
        <v>3.1958544691210218</v>
      </c>
      <c r="V1520" s="49">
        <v>3.1311372640437134</v>
      </c>
      <c r="W1520" s="49">
        <v>3.0579664058106655</v>
      </c>
      <c r="X1520" s="49">
        <v>2.9881752412886695</v>
      </c>
      <c r="Y1520" s="49">
        <v>2.9229381844139044</v>
      </c>
      <c r="Z1520" s="49">
        <v>2.8645858889464333</v>
      </c>
      <c r="AA1520" s="49">
        <v>2.7792614495286379</v>
      </c>
      <c r="AB1520" s="49">
        <v>2.7204302833302152</v>
      </c>
      <c r="AC1520" s="49">
        <v>2.6647470514479017</v>
      </c>
      <c r="AD1520" s="49">
        <v>2.6118179885463424</v>
      </c>
      <c r="AE1520" s="49">
        <v>2.56132013190265</v>
      </c>
      <c r="AF1520" s="50">
        <v>2.5129853549955303</v>
      </c>
    </row>
    <row r="1521" spans="1:32" hidden="1">
      <c r="A1521" s="49" t="s">
        <v>1855</v>
      </c>
      <c r="B1521" s="49">
        <v>3.6727054777946044</v>
      </c>
      <c r="C1521" s="49">
        <v>3.4882603315769813</v>
      </c>
      <c r="D1521" s="49">
        <v>3.3334088283801622</v>
      </c>
      <c r="E1521" s="49">
        <v>3.1995219187734154</v>
      </c>
      <c r="F1521" s="49">
        <v>3.0811833471468564</v>
      </c>
      <c r="G1521" s="49">
        <v>2.9747932061169493</v>
      </c>
      <c r="H1521" s="49">
        <v>2.8778496993372906</v>
      </c>
      <c r="I1521" s="49">
        <v>2.7885508303734374</v>
      </c>
      <c r="J1521" s="49">
        <v>2.7055599500475864</v>
      </c>
      <c r="K1521" s="49">
        <v>2.6278609087492226</v>
      </c>
      <c r="L1521" s="49">
        <v>2.554664901066789</v>
      </c>
      <c r="M1521" s="49">
        <v>2.4675172973438846</v>
      </c>
      <c r="N1521" s="49">
        <v>2.3867629701028816</v>
      </c>
      <c r="O1521" s="49">
        <v>2.3103862315069246</v>
      </c>
      <c r="P1521" s="49">
        <v>2.2379822272581125</v>
      </c>
      <c r="Q1521" s="49">
        <v>2.1682796863025646</v>
      </c>
      <c r="R1521" s="49">
        <v>2.1005065755138825</v>
      </c>
      <c r="S1521" s="49">
        <v>2.0361765723879475</v>
      </c>
      <c r="T1521" s="49">
        <v>1.9741392164576537</v>
      </c>
      <c r="U1521" s="49">
        <v>1.9145523210408131</v>
      </c>
      <c r="V1521" s="49">
        <v>1.8564955063346116</v>
      </c>
      <c r="W1521" s="49">
        <v>1.7982333384498057</v>
      </c>
      <c r="X1521" s="49">
        <v>1.7408803839864824</v>
      </c>
      <c r="Y1521" s="49">
        <v>1.6857514761243375</v>
      </c>
      <c r="Z1521" s="49">
        <v>1.6376836011666156</v>
      </c>
      <c r="AA1521" s="49">
        <v>1.5602224889893703</v>
      </c>
      <c r="AB1521" s="49">
        <v>1.5072808252215277</v>
      </c>
      <c r="AC1521" s="49">
        <v>1.4562961708415281</v>
      </c>
      <c r="AD1521" s="49">
        <v>1.407045096819612</v>
      </c>
      <c r="AE1521" s="49">
        <v>1.3593396838216552</v>
      </c>
      <c r="AF1521" s="50">
        <v>1.3130204299044681</v>
      </c>
    </row>
    <row r="1522" spans="1:32" hidden="1">
      <c r="A1522" s="49" t="s">
        <v>1856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4.8360297495216695</v>
      </c>
      <c r="G1522" s="49">
        <v>4.5770993501745494</v>
      </c>
      <c r="H1522" s="49">
        <v>4.3185930311446175</v>
      </c>
      <c r="I1522" s="49">
        <v>4.0592089479451197</v>
      </c>
      <c r="J1522" s="49">
        <v>3.7978131330232765</v>
      </c>
      <c r="K1522" s="49">
        <v>3.5333845702726099</v>
      </c>
      <c r="L1522" s="49">
        <v>3.2649756481614212</v>
      </c>
      <c r="M1522" s="49">
        <v>3.1934493005930156</v>
      </c>
      <c r="N1522" s="49">
        <v>3.1361191474721548</v>
      </c>
      <c r="O1522" s="49">
        <v>3.0803649768122412</v>
      </c>
      <c r="P1522" s="49">
        <v>3.0262843928111223</v>
      </c>
      <c r="Q1522" s="49">
        <v>2.974324887802855</v>
      </c>
      <c r="R1522" s="49">
        <v>2.9231076678365215</v>
      </c>
      <c r="S1522" s="49">
        <v>2.8728546890525357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2.6480670933485353</v>
      </c>
      <c r="Y1522" s="49">
        <v>2.6079048271143797</v>
      </c>
      <c r="Z1522" s="49">
        <v>2.5722198195114361</v>
      </c>
      <c r="AA1522" s="49">
        <v>2.5022795897244769</v>
      </c>
      <c r="AB1522" s="49">
        <v>2.4591684198524453</v>
      </c>
      <c r="AC1522" s="49">
        <v>2.4171342813071486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1857</v>
      </c>
      <c r="B1523" s="49">
        <v>5.4433200082577793</v>
      </c>
      <c r="C1523" s="49">
        <v>5.1687267216883086</v>
      </c>
      <c r="D1523" s="49">
        <v>4.9153139959096315</v>
      </c>
      <c r="E1523" s="49">
        <v>4.6763269398785328</v>
      </c>
      <c r="F1523" s="49">
        <v>4.4474863671263325</v>
      </c>
      <c r="G1523" s="49">
        <v>4.2259005226093693</v>
      </c>
      <c r="H1523" s="49">
        <v>4.0095125909918963</v>
      </c>
      <c r="I1523" s="49">
        <v>3.7967963446695094</v>
      </c>
      <c r="J1523" s="49">
        <v>3.5865774256746907</v>
      </c>
      <c r="K1523" s="49">
        <v>3.377922843571699</v>
      </c>
      <c r="L1523" s="49">
        <v>3.1700696633365237</v>
      </c>
      <c r="M1523" s="49">
        <v>3.0823217987439309</v>
      </c>
      <c r="N1523" s="49">
        <v>3.0059251210776097</v>
      </c>
      <c r="O1523" s="49">
        <v>2.9368411726573123</v>
      </c>
      <c r="P1523" s="49">
        <v>2.873400605058563</v>
      </c>
      <c r="Q1523" s="49">
        <v>2.8145791826925528</v>
      </c>
      <c r="R1523" s="49">
        <v>2.7600459195866245</v>
      </c>
      <c r="S1523" s="49">
        <v>2.7081252187082985</v>
      </c>
      <c r="T1523" s="49">
        <v>2.6589614900030365</v>
      </c>
      <c r="U1523" s="49">
        <v>2.6127833952970105</v>
      </c>
      <c r="V1523" s="49">
        <v>2.5674440691326152</v>
      </c>
      <c r="W1523" s="49">
        <v>2.5159042673255287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2.3166166458326423</v>
      </c>
      <c r="AB1523" s="49">
        <v>2.2737768878012385</v>
      </c>
      <c r="AC1523" s="49">
        <v>2.232938418550662</v>
      </c>
      <c r="AD1523" s="49">
        <v>2.1938404436019177</v>
      </c>
      <c r="AE1523" s="49">
        <v>2.1562695628754627</v>
      </c>
      <c r="AF1523" s="50">
        <v>2.1200490431374939</v>
      </c>
    </row>
    <row r="1524" spans="1:32" hidden="1">
      <c r="A1524" s="49" t="s">
        <v>1858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4.0042544435081435</v>
      </c>
      <c r="L1524" s="49">
        <v>3.79005950230008</v>
      </c>
      <c r="M1524" s="49">
        <v>3.6834980942086366</v>
      </c>
      <c r="N1524" s="49">
        <v>3.5913194803617645</v>
      </c>
      <c r="O1524" s="49">
        <v>3.5084013927106596</v>
      </c>
      <c r="P1524" s="49">
        <v>3.4326269496812625</v>
      </c>
      <c r="Q1524" s="49">
        <v>3.3626975256663871</v>
      </c>
      <c r="R1524" s="49">
        <v>3.2981940781132817</v>
      </c>
      <c r="S1524" s="49">
        <v>3.236990785147714</v>
      </c>
      <c r="T1524" s="49">
        <v>3.1792715683650616</v>
      </c>
      <c r="U1524" s="49">
        <v>3.1253273435659024</v>
      </c>
      <c r="V1524" s="49">
        <v>3.0724333718839034</v>
      </c>
      <c r="W1524" s="49">
        <v>3.0116369642722227</v>
      </c>
      <c r="X1524" s="49">
        <v>2.9534514521549804</v>
      </c>
      <c r="Y1524" s="49">
        <v>2.8989546844944059</v>
      </c>
      <c r="Z1524" s="49">
        <v>2.8502722017307338</v>
      </c>
      <c r="AA1524" s="49">
        <v>2.7770465686048853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1859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3.7238971570730826</v>
      </c>
      <c r="K1525" s="49">
        <v>3.3536550253339512</v>
      </c>
      <c r="L1525" s="49">
        <v>2.9843265725929111</v>
      </c>
      <c r="M1525" s="49">
        <v>2.9041778495430566</v>
      </c>
      <c r="N1525" s="49">
        <v>2.8295034120305518</v>
      </c>
      <c r="O1525" s="49">
        <v>2.7584647707532577</v>
      </c>
      <c r="P1525" s="49">
        <v>2.6907280213167075</v>
      </c>
      <c r="Q1525" s="49">
        <v>2.6251229951024753</v>
      </c>
      <c r="R1525" s="49">
        <v>2.5609395927647434</v>
      </c>
      <c r="S1525" s="49">
        <v>2.4996624409518509</v>
      </c>
      <c r="T1525" s="49">
        <v>2.4402170540911818</v>
      </c>
      <c r="U1525" s="49">
        <v>2.3827842583664998</v>
      </c>
      <c r="V1525" s="49">
        <v>2.3264936737592494</v>
      </c>
      <c r="W1525" s="49">
        <v>2.2694871598738375</v>
      </c>
      <c r="X1525" s="49">
        <v>2.2130928451670933</v>
      </c>
      <c r="Y1525" s="49">
        <v>2.1586263707935247</v>
      </c>
      <c r="Z1525" s="49">
        <v>2.1109355494799318</v>
      </c>
      <c r="AA1525" s="49">
        <v>2.0336465296526138</v>
      </c>
      <c r="AB1525" s="49">
        <v>1.9805384799374384</v>
      </c>
      <c r="AC1525" s="49">
        <v>1.9291711696765592</v>
      </c>
      <c r="AD1525" s="49">
        <v>1.8793458528695912</v>
      </c>
      <c r="AE1525" s="49">
        <v>1.8308959444206117</v>
      </c>
      <c r="AF1525" s="50">
        <v>1.7836805677114347</v>
      </c>
    </row>
    <row r="1526" spans="1:32" hidden="1">
      <c r="A1526" s="49" t="s">
        <v>1860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4.8607427173454685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4.4691587327344635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3.7375954088740384</v>
      </c>
      <c r="X1526" s="49">
        <v>3.6742628240015023</v>
      </c>
      <c r="Y1526" s="49">
        <v>3.6124098244938652</v>
      </c>
      <c r="Z1526" s="49">
        <v>3.5587330647890343</v>
      </c>
      <c r="AA1526" s="49">
        <v>3.4456940845522315</v>
      </c>
      <c r="AB1526" s="49">
        <v>3.3798727311427936</v>
      </c>
      <c r="AC1526" s="49">
        <v>3.3162823561241304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1861</v>
      </c>
      <c r="B1527" s="49">
        <v>5.3978640872254475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4.4730900198771035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3.8676188955950446</v>
      </c>
      <c r="P1527" s="49">
        <v>3.768725875267398</v>
      </c>
      <c r="Q1527" s="49">
        <v>3.6775725804592296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3.3014486183581626</v>
      </c>
      <c r="W1527" s="49">
        <v>3.2244195593195681</v>
      </c>
      <c r="X1527" s="49">
        <v>3.1509592915110756</v>
      </c>
      <c r="Y1527" s="49">
        <v>3.0823092591299788</v>
      </c>
      <c r="Z1527" s="49">
        <v>3.0209331248709419</v>
      </c>
      <c r="AA1527" s="49">
        <v>2.9310401034671658</v>
      </c>
      <c r="AB1527" s="49">
        <v>2.8691496078802134</v>
      </c>
      <c r="AC1527" s="49">
        <v>2.8105825671659073</v>
      </c>
      <c r="AD1527" s="49">
        <v>2.7549226596895711</v>
      </c>
      <c r="AE1527" s="49">
        <v>2.7018284265924395</v>
      </c>
      <c r="AF1527" s="50">
        <v>2.6510163897205739</v>
      </c>
    </row>
    <row r="1528" spans="1:32" hidden="1">
      <c r="A1528" s="49" t="s">
        <v>1862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6.4738552923830746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5.2370646343370835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4.3936548876322625</v>
      </c>
      <c r="Y1528" s="49">
        <v>4.3002936205436599</v>
      </c>
      <c r="Z1528" s="49">
        <v>4.2173321748508386</v>
      </c>
      <c r="AA1528" s="49">
        <v>4.0934081338099375</v>
      </c>
      <c r="AB1528" s="49">
        <v>4.0096326565271854</v>
      </c>
      <c r="AC1528" s="49">
        <v>3.9305912875588493</v>
      </c>
      <c r="AD1528" s="49">
        <v>3.8556877487515675</v>
      </c>
      <c r="AE1528" s="49">
        <v>3.7844330789258693</v>
      </c>
      <c r="AF1528" s="50">
        <v>3.7164214301225047</v>
      </c>
    </row>
    <row r="1529" spans="1:32" hidden="1">
      <c r="A1529" s="49" t="s">
        <v>1863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3.9503910360126655</v>
      </c>
      <c r="J1529" s="49">
        <v>3.8310860141999177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3.2676612021798572</v>
      </c>
      <c r="P1529" s="49">
        <v>3.1654798262804773</v>
      </c>
      <c r="Q1529" s="49">
        <v>3.0674482045461691</v>
      </c>
      <c r="R1529" s="49">
        <v>2.9723477626948385</v>
      </c>
      <c r="S1529" s="49">
        <v>2.8825752966190508</v>
      </c>
      <c r="T1529" s="49">
        <v>2.7963135737295595</v>
      </c>
      <c r="U1529" s="49">
        <v>2.713814654011367</v>
      </c>
      <c r="V1529" s="49">
        <v>2.6336246197036108</v>
      </c>
      <c r="W1529" s="49">
        <v>2.5527953538950663</v>
      </c>
      <c r="X1529" s="49">
        <v>2.4733572694836279</v>
      </c>
      <c r="Y1529" s="49">
        <v>2.3974026890315798</v>
      </c>
      <c r="Z1529" s="49">
        <v>2.3326358097629036</v>
      </c>
      <c r="AA1529" s="49">
        <v>2.2210527114595502</v>
      </c>
      <c r="AB1529" s="49">
        <v>2.1484267486547286</v>
      </c>
      <c r="AC1529" s="49">
        <v>2.0788892116397828</v>
      </c>
      <c r="AD1529" s="49">
        <v>2.012094413336265</v>
      </c>
      <c r="AE1529" s="49">
        <v>1.9477518983109743</v>
      </c>
      <c r="AF1529" s="50">
        <v>1.8856154058596197</v>
      </c>
    </row>
    <row r="1530" spans="1:32" hidden="1">
      <c r="A1530" s="49" t="s">
        <v>1864</v>
      </c>
      <c r="B1530" s="49">
        <v>7.5480276210304682</v>
      </c>
      <c r="C1530" s="49">
        <v>7.2103965788857485</v>
      </c>
      <c r="D1530" s="49">
        <v>6.8892034410788785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4.4338385157203435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3.8168157480874902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3.6155605502239494</v>
      </c>
      <c r="AA1530" s="49">
        <v>3.5171997509998327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3.3039613197605133</v>
      </c>
      <c r="AF1530" s="50">
        <v>3.2542090970817847</v>
      </c>
    </row>
    <row r="1531" spans="1:32" hidden="1">
      <c r="A1531" s="49" t="s">
        <v>1865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4.6625081377289606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3.8749803513098198</v>
      </c>
      <c r="N1531" s="49">
        <v>3.7779270891457259</v>
      </c>
      <c r="O1531" s="49">
        <v>3.6906632001800568</v>
      </c>
      <c r="P1531" s="49">
        <v>3.6109510223146266</v>
      </c>
      <c r="Q1531" s="49">
        <v>3.5374179057201678</v>
      </c>
      <c r="R1531" s="49">
        <v>3.4696211585542214</v>
      </c>
      <c r="S1531" s="49">
        <v>3.4053132397414263</v>
      </c>
      <c r="T1531" s="49">
        <v>3.3446888658634517</v>
      </c>
      <c r="U1531" s="49">
        <v>3.2880559164269809</v>
      </c>
      <c r="V1531" s="49">
        <v>3.2325332199410255</v>
      </c>
      <c r="W1531" s="49">
        <v>3.1686357758642885</v>
      </c>
      <c r="X1531" s="49">
        <v>3.1074979782374386</v>
      </c>
      <c r="Y1531" s="49">
        <v>3.0502594564491985</v>
      </c>
      <c r="Z1531" s="49">
        <v>2.9991676091726189</v>
      </c>
      <c r="AA1531" s="49">
        <v>2.9221219109898549</v>
      </c>
      <c r="AB1531" s="49">
        <v>2.8698342647641546</v>
      </c>
      <c r="AC1531" s="49">
        <v>2.8202215289990926</v>
      </c>
      <c r="AD1531" s="49">
        <v>2.772934048714824</v>
      </c>
      <c r="AE1531" s="49">
        <v>2.7276857334807683</v>
      </c>
      <c r="AF1531" s="50">
        <v>2.6842396687811765</v>
      </c>
    </row>
    <row r="1532" spans="1:32" hidden="1">
      <c r="A1532" s="49" t="s">
        <v>1866</v>
      </c>
      <c r="B1532" s="49">
        <v>8.4439948705590631</v>
      </c>
      <c r="C1532" s="49">
        <v>8.0441922068637464</v>
      </c>
      <c r="D1532" s="49">
        <v>7.6848553879459685</v>
      </c>
      <c r="E1532" s="49">
        <v>7.3537838543866592</v>
      </c>
      <c r="F1532" s="49">
        <v>7.0432943942798545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4.8918694192657455</v>
      </c>
      <c r="Q1532" s="49">
        <v>4.7926996901957022</v>
      </c>
      <c r="R1532" s="49">
        <v>4.7016968717465835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3.7750832649784307</v>
      </c>
      <c r="AE1532" s="49">
        <v>3.7160582727673184</v>
      </c>
      <c r="AF1532" s="50">
        <v>3.6595952666174192</v>
      </c>
    </row>
    <row r="1533" spans="1:32" hidden="1">
      <c r="A1533" s="49" t="s">
        <v>1867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4.9359036014961735</v>
      </c>
      <c r="K1533" s="49">
        <v>4.4817729352161599</v>
      </c>
      <c r="L1533" s="49">
        <v>4.0309724499144624</v>
      </c>
      <c r="M1533" s="49">
        <v>3.9191881292631896</v>
      </c>
      <c r="N1533" s="49">
        <v>3.8157843883237925</v>
      </c>
      <c r="O1533" s="49">
        <v>3.7179325959991925</v>
      </c>
      <c r="P1533" s="49">
        <v>3.625119050196234</v>
      </c>
      <c r="Q1533" s="49">
        <v>3.5355435240931392</v>
      </c>
      <c r="R1533" s="49">
        <v>3.4481136806063555</v>
      </c>
      <c r="S1533" s="49">
        <v>3.3651136123977388</v>
      </c>
      <c r="T1533" s="49">
        <v>3.2848903876092512</v>
      </c>
      <c r="U1533" s="49">
        <v>3.2077222841907131</v>
      </c>
      <c r="V1533" s="49">
        <v>3.1322704629179228</v>
      </c>
      <c r="W1533" s="49">
        <v>3.0556844630972644</v>
      </c>
      <c r="X1533" s="49">
        <v>2.9799993446725956</v>
      </c>
      <c r="Y1533" s="49">
        <v>2.9072388682653592</v>
      </c>
      <c r="Z1533" s="49">
        <v>2.8448591253933859</v>
      </c>
      <c r="AA1533" s="49">
        <v>2.7369163522247195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2.4683994999764933</v>
      </c>
      <c r="AF1533" s="50">
        <v>2.4065097460217793</v>
      </c>
    </row>
    <row r="1534" spans="1:32" hidden="1">
      <c r="A1534" s="49" t="s">
        <v>1868</v>
      </c>
      <c r="B1534" s="49">
        <v>3.5486143976598457</v>
      </c>
      <c r="C1534" s="49">
        <v>3.4457720859429921</v>
      </c>
      <c r="D1534" s="49">
        <v>3.3543375326065781</v>
      </c>
      <c r="E1534" s="49">
        <v>3.2718115450622927</v>
      </c>
      <c r="F1534" s="49">
        <v>3.1964229645573043</v>
      </c>
      <c r="G1534" s="49">
        <v>3.1268735258257045</v>
      </c>
      <c r="H1534" s="49">
        <v>3.0621848848421696</v>
      </c>
      <c r="I1534" s="49">
        <v>3.0016025237608637</v>
      </c>
      <c r="J1534" s="49">
        <v>2.9445330025484964</v>
      </c>
      <c r="K1534" s="49">
        <v>2.8905016244052493</v>
      </c>
      <c r="L1534" s="49">
        <v>2.8391230637279623</v>
      </c>
      <c r="M1534" s="49">
        <v>2.763703019537461</v>
      </c>
      <c r="N1534" s="49">
        <v>2.7034893666720325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2.4829708152277514</v>
      </c>
      <c r="S1534" s="49">
        <v>2.4317182691546888</v>
      </c>
      <c r="T1534" s="49">
        <v>2.3841855389748825</v>
      </c>
      <c r="U1534" s="49">
        <v>2.3364409195290419</v>
      </c>
      <c r="V1534" s="49">
        <v>2.2887671477887839</v>
      </c>
      <c r="W1534" s="49">
        <v>2.2469890084446904</v>
      </c>
      <c r="X1534" s="49">
        <v>2.2067979263234481</v>
      </c>
      <c r="Y1534" s="49">
        <v>2.1674350242309295</v>
      </c>
      <c r="Z1534" s="49">
        <v>2.13273885731769</v>
      </c>
      <c r="AA1534" s="49">
        <v>2.063988451784796</v>
      </c>
      <c r="AB1534" s="49">
        <v>2.0222967908230447</v>
      </c>
      <c r="AC1534" s="49">
        <v>1.981860773093246</v>
      </c>
      <c r="AD1534" s="49">
        <v>1.9425639337399394</v>
      </c>
      <c r="AE1534" s="49">
        <v>1.9043044080642955</v>
      </c>
      <c r="AF1534" s="50">
        <v>1.866992534967939</v>
      </c>
    </row>
    <row r="1535" spans="1:32" hidden="1">
      <c r="A1535" s="49" t="s">
        <v>1869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4.2886199199720165</v>
      </c>
      <c r="F1535" s="49">
        <v>4.1898151589916646</v>
      </c>
      <c r="G1535" s="49">
        <v>4.0986795906949895</v>
      </c>
      <c r="H1535" s="49">
        <v>4.0139267453606493</v>
      </c>
      <c r="I1535" s="49">
        <v>3.9345644579306356</v>
      </c>
      <c r="J1535" s="49">
        <v>3.8598123642356623</v>
      </c>
      <c r="K1535" s="49">
        <v>3.7890462374003402</v>
      </c>
      <c r="L1535" s="49">
        <v>3.7217593676296885</v>
      </c>
      <c r="M1535" s="49">
        <v>3.6229501670712048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2.8938343302507117</v>
      </c>
      <c r="Y1535" s="49">
        <v>2.8423054898437319</v>
      </c>
      <c r="Z1535" s="49">
        <v>2.7969095630506962</v>
      </c>
      <c r="AA1535" s="49">
        <v>2.7067918707011134</v>
      </c>
      <c r="AB1535" s="49">
        <v>2.6522150932513657</v>
      </c>
      <c r="AC1535" s="49">
        <v>2.5992915077184735</v>
      </c>
      <c r="AD1535" s="49">
        <v>2.5478684290584388</v>
      </c>
      <c r="AE1535" s="49">
        <v>2.4978123376693491</v>
      </c>
      <c r="AF1535" s="50">
        <v>2.4490057344712812</v>
      </c>
    </row>
    <row r="1536" spans="1:32" hidden="1">
      <c r="A1536" s="49" t="s">
        <v>1870</v>
      </c>
      <c r="B1536" s="49">
        <v>4.1690106025823752</v>
      </c>
      <c r="C1536" s="49">
        <v>4.0197544794510884</v>
      </c>
      <c r="D1536" s="49">
        <v>3.8945397497779606</v>
      </c>
      <c r="E1536" s="49">
        <v>3.7864205423826736</v>
      </c>
      <c r="F1536" s="49">
        <v>3.6910453452874314</v>
      </c>
      <c r="G1536" s="49">
        <v>3.6055165823691722</v>
      </c>
      <c r="H1536" s="49">
        <v>3.5278125002769212</v>
      </c>
      <c r="I1536" s="49">
        <v>3.4564692398350734</v>
      </c>
      <c r="J1536" s="49">
        <v>3.3903945261108834</v>
      </c>
      <c r="K1536" s="49">
        <v>3.3287527699032569</v>
      </c>
      <c r="L1536" s="49">
        <v>3.2708911707446946</v>
      </c>
      <c r="M1536" s="49">
        <v>3.1637919286175853</v>
      </c>
      <c r="N1536" s="49">
        <v>3.0707156197850245</v>
      </c>
      <c r="O1536" s="49">
        <v>2.9867994502591086</v>
      </c>
      <c r="P1536" s="49">
        <v>2.9100058970174696</v>
      </c>
      <c r="Q1536" s="49">
        <v>2.8390737189247397</v>
      </c>
      <c r="R1536" s="49">
        <v>2.7735612195909409</v>
      </c>
      <c r="S1536" s="49">
        <v>2.7114798921575214</v>
      </c>
      <c r="T1536" s="49">
        <v>2.6529616234530446</v>
      </c>
      <c r="U1536" s="49">
        <v>2.5982336078539863</v>
      </c>
      <c r="V1536" s="49">
        <v>2.544802601920678</v>
      </c>
      <c r="W1536" s="49">
        <v>2.4846804844387109</v>
      </c>
      <c r="X1536" s="49">
        <v>2.4272615437475427</v>
      </c>
      <c r="Y1536" s="49">
        <v>2.3734815509618707</v>
      </c>
      <c r="Z1536" s="49">
        <v>2.3251979263039733</v>
      </c>
      <c r="AA1536" s="49">
        <v>2.255412870709617</v>
      </c>
      <c r="AB1536" s="49">
        <v>2.2067596244657577</v>
      </c>
      <c r="AC1536" s="49">
        <v>2.1606208986577653</v>
      </c>
      <c r="AD1536" s="49">
        <v>2.1166819808606543</v>
      </c>
      <c r="AE1536" s="49">
        <v>2.0746847095109731</v>
      </c>
      <c r="AF1536" s="50">
        <v>2.0344147224977016</v>
      </c>
    </row>
    <row r="1537" spans="1:32" hidden="1">
      <c r="A1537" s="49" t="s">
        <v>1871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4.3775149749620255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4.0100108656903455</v>
      </c>
      <c r="N1537" s="49">
        <v>3.8922151811628898</v>
      </c>
      <c r="O1537" s="49">
        <v>3.7864165576912496</v>
      </c>
      <c r="P1537" s="49">
        <v>3.6899370725187688</v>
      </c>
      <c r="Q1537" s="49">
        <v>3.6011193419742993</v>
      </c>
      <c r="R1537" s="49">
        <v>3.5193834399025006</v>
      </c>
      <c r="S1537" s="49">
        <v>3.4421156827138502</v>
      </c>
      <c r="T1537" s="49">
        <v>3.3694901859458852</v>
      </c>
      <c r="U1537" s="49">
        <v>3.3018063677740441</v>
      </c>
      <c r="V1537" s="49">
        <v>3.2357867703335486</v>
      </c>
      <c r="W1537" s="49">
        <v>3.1608682772957382</v>
      </c>
      <c r="X1537" s="49">
        <v>3.0894835241004852</v>
      </c>
      <c r="Y1537" s="49">
        <v>3.0228652379577143</v>
      </c>
      <c r="Z1537" s="49">
        <v>2.9634594636811218</v>
      </c>
      <c r="AA1537" s="49">
        <v>2.8757454236937541</v>
      </c>
      <c r="AB1537" s="49">
        <v>2.8158166203724195</v>
      </c>
      <c r="AC1537" s="49">
        <v>2.7591815508807369</v>
      </c>
      <c r="AD1537" s="49">
        <v>2.7054276807812903</v>
      </c>
      <c r="AE1537" s="49">
        <v>2.6542166872221831</v>
      </c>
      <c r="AF1537" s="50">
        <v>2.6052677225857077</v>
      </c>
    </row>
    <row r="1538" spans="1:32" hidden="1">
      <c r="A1538" s="49" t="s">
        <v>1872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3.6181961333746395</v>
      </c>
      <c r="I1538" s="49">
        <v>3.5060521862841423</v>
      </c>
      <c r="J1538" s="49">
        <v>3.4018572328292418</v>
      </c>
      <c r="K1538" s="49">
        <v>3.3043186817874024</v>
      </c>
      <c r="L1538" s="49">
        <v>3.2124333040121256</v>
      </c>
      <c r="M1538" s="49">
        <v>3.1028766099513332</v>
      </c>
      <c r="N1538" s="49">
        <v>3.0013417390016564</v>
      </c>
      <c r="O1538" s="49">
        <v>2.9053005266527112</v>
      </c>
      <c r="P1538" s="49">
        <v>2.8142453270911023</v>
      </c>
      <c r="Q1538" s="49">
        <v>2.7265815601919763</v>
      </c>
      <c r="R1538" s="49">
        <v>2.6413408183018552</v>
      </c>
      <c r="S1538" s="49">
        <v>2.5604220980241279</v>
      </c>
      <c r="T1538" s="49">
        <v>2.4823822576739927</v>
      </c>
      <c r="U1538" s="49">
        <v>2.4074193693131503</v>
      </c>
      <c r="V1538" s="49">
        <v>2.3343788251202748</v>
      </c>
      <c r="W1538" s="49">
        <v>2.2610022703808124</v>
      </c>
      <c r="X1538" s="49">
        <v>2.1888002114737555</v>
      </c>
      <c r="Y1538" s="49">
        <v>2.1194276864566723</v>
      </c>
      <c r="Z1538" s="49">
        <v>2.0589789773960914</v>
      </c>
      <c r="AA1538" s="49">
        <v>1.9615489523184078</v>
      </c>
      <c r="AB1538" s="49">
        <v>1.8950205516391558</v>
      </c>
      <c r="AC1538" s="49">
        <v>1.8309982638343443</v>
      </c>
      <c r="AD1538" s="49">
        <v>1.7692052834524774</v>
      </c>
      <c r="AE1538" s="49">
        <v>1.7094088816408322</v>
      </c>
      <c r="AF1538" s="50">
        <v>1.6514116030701294</v>
      </c>
    </row>
    <row r="1539" spans="1:32" hidden="1">
      <c r="A1539" s="49" t="s">
        <v>1873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3.8250674880919844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2.7602196476069865</v>
      </c>
      <c r="N1539" s="49">
        <v>2.7112745837054812</v>
      </c>
      <c r="O1539" s="49">
        <v>2.6637819413808952</v>
      </c>
      <c r="P1539" s="49">
        <v>2.6178331204652423</v>
      </c>
      <c r="Q1539" s="49">
        <v>2.5738450614963155</v>
      </c>
      <c r="R1539" s="49">
        <v>2.5305357880055825</v>
      </c>
      <c r="S1539" s="49">
        <v>2.4881121392907279</v>
      </c>
      <c r="T1539" s="49">
        <v>2.4488043149986694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2.2673753048948586</v>
      </c>
      <c r="Z1539" s="49">
        <v>2.2384329915129269</v>
      </c>
      <c r="AA1539" s="49">
        <v>2.1775800831141852</v>
      </c>
      <c r="AB1539" s="49">
        <v>2.1416959409069003</v>
      </c>
      <c r="AC1539" s="49">
        <v>2.1068018391891368</v>
      </c>
      <c r="AD1539" s="49">
        <v>2.0728009593408805</v>
      </c>
      <c r="AE1539" s="49">
        <v>2.0396089854116122</v>
      </c>
      <c r="AF1539" s="50">
        <v>2.0071520429790288</v>
      </c>
    </row>
    <row r="1540" spans="1:32" hidden="1">
      <c r="A1540" s="49" t="s">
        <v>1874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5.4586003427076815</v>
      </c>
      <c r="F1540" s="49">
        <v>5.2060562823676255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3.6866801094858017</v>
      </c>
      <c r="M1540" s="49">
        <v>3.6054337320223353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3.3063163309817014</v>
      </c>
      <c r="S1540" s="49">
        <v>3.2511656623717631</v>
      </c>
      <c r="T1540" s="49">
        <v>3.2001525590789797</v>
      </c>
      <c r="U1540" s="49">
        <v>3.1485526116650373</v>
      </c>
      <c r="V1540" s="49">
        <v>3.0967095455174225</v>
      </c>
      <c r="W1540" s="49">
        <v>3.051469023841948</v>
      </c>
      <c r="X1540" s="49">
        <v>3.0078936863029786</v>
      </c>
      <c r="Y1540" s="49">
        <v>2.9650707168056996</v>
      </c>
      <c r="Z1540" s="49">
        <v>2.9277408361234172</v>
      </c>
      <c r="AA1540" s="49">
        <v>2.8481196730140033</v>
      </c>
      <c r="AB1540" s="49">
        <v>2.801569213669707</v>
      </c>
      <c r="AC1540" s="49">
        <v>2.7563164307360712</v>
      </c>
      <c r="AD1540" s="49">
        <v>2.7122322515222512</v>
      </c>
      <c r="AE1540" s="49">
        <v>2.6692042135956942</v>
      </c>
      <c r="AF1540" s="50">
        <v>2.6271337249892017</v>
      </c>
    </row>
    <row r="1541" spans="1:32" hidden="1">
      <c r="A1541" s="49" t="s">
        <v>1875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3.9115339210001476</v>
      </c>
      <c r="I1541" s="49">
        <v>3.7130095817670981</v>
      </c>
      <c r="J1541" s="49">
        <v>3.5175579518109044</v>
      </c>
      <c r="K1541" s="49">
        <v>3.3242847968111988</v>
      </c>
      <c r="L1541" s="49">
        <v>3.1324674801432106</v>
      </c>
      <c r="M1541" s="49">
        <v>3.0451366867532372</v>
      </c>
      <c r="N1541" s="49">
        <v>2.9693302269489292</v>
      </c>
      <c r="O1541" s="49">
        <v>2.900945689905889</v>
      </c>
      <c r="P1541" s="49">
        <v>2.8382873136525411</v>
      </c>
      <c r="Q1541" s="49">
        <v>2.7803146705282966</v>
      </c>
      <c r="R1541" s="49">
        <v>2.7266915673336536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2.5380699423165893</v>
      </c>
      <c r="W1541" s="49">
        <v>2.4874624447962184</v>
      </c>
      <c r="X1541" s="49">
        <v>2.4389457720396686</v>
      </c>
      <c r="Y1541" s="49">
        <v>2.3933809995006738</v>
      </c>
      <c r="Z1541" s="49">
        <v>2.3524664336477668</v>
      </c>
      <c r="AA1541" s="49">
        <v>2.2919277699840515</v>
      </c>
      <c r="AB1541" s="49">
        <v>2.2501129805877405</v>
      </c>
      <c r="AC1541" s="49">
        <v>2.2103209269735471</v>
      </c>
      <c r="AD1541" s="49">
        <v>2.1722864363798906</v>
      </c>
      <c r="AE1541" s="49">
        <v>2.1357925195139082</v>
      </c>
      <c r="AF1541" s="50">
        <v>2.1006594647695271</v>
      </c>
    </row>
    <row r="1542" spans="1:32" hidden="1">
      <c r="A1542" s="49" t="s">
        <v>1876</v>
      </c>
      <c r="B1542" s="49">
        <v>6.2165097002665775</v>
      </c>
      <c r="C1542" s="49">
        <v>5.9156434968551554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4.9217024075234885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3.5776581408242207</v>
      </c>
      <c r="P1542" s="49">
        <v>3.5003941058835579</v>
      </c>
      <c r="Q1542" s="49">
        <v>3.4292312373006326</v>
      </c>
      <c r="R1542" s="49">
        <v>3.3637320917926972</v>
      </c>
      <c r="S1542" s="49">
        <v>3.3016754610483825</v>
      </c>
      <c r="T1542" s="49">
        <v>3.2432538414692753</v>
      </c>
      <c r="U1542" s="49">
        <v>3.188771572402779</v>
      </c>
      <c r="V1542" s="49">
        <v>3.1353811839262313</v>
      </c>
      <c r="W1542" s="49">
        <v>3.0737167555344427</v>
      </c>
      <c r="X1542" s="49">
        <v>3.0147763801664951</v>
      </c>
      <c r="Y1542" s="49">
        <v>2.9596871303315408</v>
      </c>
      <c r="Z1542" s="49">
        <v>2.9106715042674622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2.6497172045928936</v>
      </c>
      <c r="AF1542" s="50">
        <v>2.6082495845855656</v>
      </c>
    </row>
    <row r="1543" spans="1:32" hidden="1">
      <c r="A1543" s="49" t="s">
        <v>1877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3.7498883093068844</v>
      </c>
      <c r="M1543" s="49">
        <v>3.6491585833868916</v>
      </c>
      <c r="N1543" s="49">
        <v>3.5553026199110342</v>
      </c>
      <c r="O1543" s="49">
        <v>3.4660120863759687</v>
      </c>
      <c r="P1543" s="49">
        <v>3.3808714726065059</v>
      </c>
      <c r="Q1543" s="49">
        <v>3.2984098910665125</v>
      </c>
      <c r="R1543" s="49">
        <v>3.2177344539953534</v>
      </c>
      <c r="S1543" s="49">
        <v>3.1407208910398206</v>
      </c>
      <c r="T1543" s="49">
        <v>3.0660166293821081</v>
      </c>
      <c r="U1543" s="49">
        <v>2.9938525621604679</v>
      </c>
      <c r="V1543" s="49">
        <v>2.9231315392526662</v>
      </c>
      <c r="W1543" s="49">
        <v>2.8515170404146857</v>
      </c>
      <c r="X1543" s="49">
        <v>2.7806730615094315</v>
      </c>
      <c r="Y1543" s="49">
        <v>2.7122594308069328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2.3005219087811026</v>
      </c>
      <c r="AF1543" s="50">
        <v>2.2412084038641269</v>
      </c>
    </row>
    <row r="1544" spans="1:32" hidden="1">
      <c r="A1544" s="49" t="s">
        <v>1878</v>
      </c>
      <c r="B1544" s="49">
        <v>3.5401557852432513</v>
      </c>
      <c r="C1544" s="49">
        <v>3.4379560276692143</v>
      </c>
      <c r="D1544" s="49">
        <v>3.3469517244065066</v>
      </c>
      <c r="E1544" s="49">
        <v>3.2646924802952322</v>
      </c>
      <c r="F1544" s="49">
        <v>3.1894417338837426</v>
      </c>
      <c r="G1544" s="49">
        <v>3.1199265879388975</v>
      </c>
      <c r="H1544" s="49">
        <v>3.0551878189676875</v>
      </c>
      <c r="I1544" s="49">
        <v>2.9944856561589885</v>
      </c>
      <c r="J1544" s="49">
        <v>2.9372382572911051</v>
      </c>
      <c r="K1544" s="49">
        <v>2.8829802005294125</v>
      </c>
      <c r="L1544" s="49">
        <v>2.8313336860074219</v>
      </c>
      <c r="M1544" s="49">
        <v>2.7559435379540522</v>
      </c>
      <c r="N1544" s="49">
        <v>2.6955043513546868</v>
      </c>
      <c r="O1544" s="49">
        <v>2.6370530436494413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2.4224793341575372</v>
      </c>
      <c r="T1544" s="49">
        <v>2.3746610569571236</v>
      </c>
      <c r="U1544" s="49">
        <v>2.3266628606617799</v>
      </c>
      <c r="V1544" s="49">
        <v>2.2787623885751076</v>
      </c>
      <c r="W1544" s="49">
        <v>2.2365879721868738</v>
      </c>
      <c r="X1544" s="49">
        <v>2.1960151967888017</v>
      </c>
      <c r="Y1544" s="49">
        <v>2.1562983605044286</v>
      </c>
      <c r="Z1544" s="49">
        <v>2.1212198782459879</v>
      </c>
      <c r="AA1544" s="49">
        <v>2.0526278452386704</v>
      </c>
      <c r="AB1544" s="49">
        <v>2.0107316239860848</v>
      </c>
      <c r="AC1544" s="49">
        <v>1.9701138813098047</v>
      </c>
      <c r="AD1544" s="49">
        <v>1.9306613222604267</v>
      </c>
      <c r="AE1544" s="49">
        <v>1.8922749827099288</v>
      </c>
      <c r="AF1544" s="50">
        <v>1.8548678831712699</v>
      </c>
    </row>
    <row r="1545" spans="1:32" hidden="1">
      <c r="A1545" s="49" t="s">
        <v>1879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4.1971711334021435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3.8659277594847774</v>
      </c>
      <c r="K1545" s="49">
        <v>3.7947923280956601</v>
      </c>
      <c r="L1545" s="49">
        <v>3.7271238349653695</v>
      </c>
      <c r="M1545" s="49">
        <v>3.627997636749329</v>
      </c>
      <c r="N1545" s="49">
        <v>3.5487255238385988</v>
      </c>
      <c r="O1545" s="49">
        <v>3.4720799037542687</v>
      </c>
      <c r="P1545" s="49">
        <v>3.3981654637051628</v>
      </c>
      <c r="Q1545" s="49">
        <v>3.3275557335260881</v>
      </c>
      <c r="R1545" s="49">
        <v>3.2583726074001884</v>
      </c>
      <c r="S1545" s="49">
        <v>3.1908969806062526</v>
      </c>
      <c r="T1545" s="49">
        <v>3.1283007865787908</v>
      </c>
      <c r="U1545" s="49">
        <v>3.0654500753491405</v>
      </c>
      <c r="V1545" s="49">
        <v>3.0027138463955785</v>
      </c>
      <c r="W1545" s="49">
        <v>2.9475829244294816</v>
      </c>
      <c r="X1545" s="49">
        <v>2.8945670630159044</v>
      </c>
      <c r="Y1545" s="49">
        <v>2.8426759214613133</v>
      </c>
      <c r="Z1545" s="49">
        <v>2.7969316000515212</v>
      </c>
      <c r="AA1545" s="49">
        <v>2.7066783786066679</v>
      </c>
      <c r="AB1545" s="49">
        <v>2.6518595848486863</v>
      </c>
      <c r="AC1545" s="49">
        <v>2.5987266372102718</v>
      </c>
      <c r="AD1545" s="49">
        <v>2.5471289519854245</v>
      </c>
      <c r="AE1545" s="49">
        <v>2.4969349808259791</v>
      </c>
      <c r="AF1545" s="50">
        <v>2.4480290933165509</v>
      </c>
    </row>
    <row r="1546" spans="1:32" hidden="1">
      <c r="A1546" s="49" t="s">
        <v>1880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5.1867762557430135</v>
      </c>
      <c r="M1546" s="49">
        <v>5.0168966481351935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3.8504535492873146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3.2928397671918166</v>
      </c>
      <c r="AF1546" s="50">
        <v>3.2292707257960078</v>
      </c>
    </row>
    <row r="1547" spans="1:32" hidden="1">
      <c r="A1547" s="49" t="s">
        <v>1881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3.9168000209131555</v>
      </c>
      <c r="F1547" s="49">
        <v>3.8178950783921399</v>
      </c>
      <c r="G1547" s="49">
        <v>3.7295311853371653</v>
      </c>
      <c r="H1547" s="49">
        <v>3.6495410016579415</v>
      </c>
      <c r="I1547" s="49">
        <v>3.5763552820668405</v>
      </c>
      <c r="J1547" s="49">
        <v>3.5088031407768687</v>
      </c>
      <c r="K1547" s="49">
        <v>3.4459888734839654</v>
      </c>
      <c r="L1547" s="49">
        <v>3.3872127354061927</v>
      </c>
      <c r="M1547" s="49">
        <v>3.2752888252476224</v>
      </c>
      <c r="N1547" s="49">
        <v>3.1784025582233695</v>
      </c>
      <c r="O1547" s="49">
        <v>3.0913372243656636</v>
      </c>
      <c r="P1547" s="49">
        <v>3.0119061139237084</v>
      </c>
      <c r="Q1547" s="49">
        <v>2.938755332615572</v>
      </c>
      <c r="R1547" s="49">
        <v>2.8714095993827851</v>
      </c>
      <c r="S1547" s="49">
        <v>2.8077371255501493</v>
      </c>
      <c r="T1547" s="49">
        <v>2.7478780378597665</v>
      </c>
      <c r="U1547" s="49">
        <v>2.6920744385190121</v>
      </c>
      <c r="V1547" s="49">
        <v>2.6376556476128559</v>
      </c>
      <c r="W1547" s="49">
        <v>2.5754706892039403</v>
      </c>
      <c r="X1547" s="49">
        <v>2.5162197885118056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2.2894270085239987</v>
      </c>
      <c r="AC1547" s="49">
        <v>2.2424367724687637</v>
      </c>
      <c r="AD1547" s="49">
        <v>2.1978344803375882</v>
      </c>
      <c r="AE1547" s="49">
        <v>2.1553430227658414</v>
      </c>
      <c r="AF1547" s="50">
        <v>2.1147323010540737</v>
      </c>
    </row>
    <row r="1548" spans="1:32" hidden="1">
      <c r="A1548" s="49" t="s">
        <v>1882</v>
      </c>
      <c r="B1548" s="49">
        <v>3.1385546222507221</v>
      </c>
      <c r="C1548" s="49">
        <v>2.9764023595092191</v>
      </c>
      <c r="D1548" s="49">
        <v>2.8409666222774512</v>
      </c>
      <c r="E1548" s="49">
        <v>2.7244334823298568</v>
      </c>
      <c r="F1548" s="49">
        <v>2.6218974348841013</v>
      </c>
      <c r="G1548" s="49">
        <v>2.5300976180357435</v>
      </c>
      <c r="H1548" s="49">
        <v>2.4467676928932716</v>
      </c>
      <c r="I1548" s="49">
        <v>2.3702752435480554</v>
      </c>
      <c r="J1548" s="49">
        <v>2.2994094838036307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1.9628305838290168</v>
      </c>
      <c r="P1548" s="49">
        <v>1.9013720877906903</v>
      </c>
      <c r="Q1548" s="49">
        <v>1.8422846545060392</v>
      </c>
      <c r="R1548" s="49">
        <v>1.7848824397062371</v>
      </c>
      <c r="S1548" s="49">
        <v>1.7305101484554197</v>
      </c>
      <c r="T1548" s="49">
        <v>1.6781457402049695</v>
      </c>
      <c r="U1548" s="49">
        <v>1.6279294123941206</v>
      </c>
      <c r="V1548" s="49">
        <v>1.5790438176445623</v>
      </c>
      <c r="W1548" s="49">
        <v>1.5298379069685648</v>
      </c>
      <c r="X1548" s="49">
        <v>1.4814517087908599</v>
      </c>
      <c r="Y1548" s="49">
        <v>1.4350593317757259</v>
      </c>
      <c r="Z1548" s="49">
        <v>1.3949857763796558</v>
      </c>
      <c r="AA1548" s="49">
        <v>1.3286658829218321</v>
      </c>
      <c r="AB1548" s="49">
        <v>1.2842537418277991</v>
      </c>
      <c r="AC1548" s="49">
        <v>1.2416124470027934</v>
      </c>
      <c r="AD1548" s="49">
        <v>1.2005477438322447</v>
      </c>
      <c r="AE1548" s="49">
        <v>1.1608963552939098</v>
      </c>
      <c r="AF1548" s="50">
        <v>1.122519793251946</v>
      </c>
    </row>
    <row r="1549" spans="1:32" hidden="1">
      <c r="A1549" s="49" t="s">
        <v>1883</v>
      </c>
      <c r="B1549" s="49">
        <v>3.3091092204217123</v>
      </c>
      <c r="C1549" s="49">
        <v>3.1374801294797878</v>
      </c>
      <c r="D1549" s="49">
        <v>2.9942144795018084</v>
      </c>
      <c r="E1549" s="49">
        <v>2.8710143229655065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2.4970408256695222</v>
      </c>
      <c r="J1549" s="49">
        <v>2.4222944027504276</v>
      </c>
      <c r="K1549" s="49">
        <v>2.3525369750761804</v>
      </c>
      <c r="L1549" s="49">
        <v>2.2870099585671646</v>
      </c>
      <c r="M1549" s="49">
        <v>2.2084993852582189</v>
      </c>
      <c r="N1549" s="49">
        <v>2.1359712729683467</v>
      </c>
      <c r="O1549" s="49">
        <v>2.0675295202110178</v>
      </c>
      <c r="P1549" s="49">
        <v>2.0027944605783214</v>
      </c>
      <c r="Q1549" s="49">
        <v>1.9405700630214182</v>
      </c>
      <c r="R1549" s="49">
        <v>1.8801301069977296</v>
      </c>
      <c r="S1549" s="49">
        <v>1.8229017340141205</v>
      </c>
      <c r="T1549" s="49">
        <v>1.7678021775302342</v>
      </c>
      <c r="U1549" s="49">
        <v>1.7149811678532205</v>
      </c>
      <c r="V1549" s="49">
        <v>1.6635722369555643</v>
      </c>
      <c r="W1549" s="49">
        <v>1.6118334203225695</v>
      </c>
      <c r="X1549" s="49">
        <v>1.5609575345701663</v>
      </c>
      <c r="Y1549" s="49">
        <v>1.5121905649998446</v>
      </c>
      <c r="Z1549" s="49">
        <v>1.470121768472437</v>
      </c>
      <c r="AA1549" s="49">
        <v>1.4001956870063506</v>
      </c>
      <c r="AB1549" s="49">
        <v>1.3535100002604736</v>
      </c>
      <c r="AC1549" s="49">
        <v>1.3086962915414189</v>
      </c>
      <c r="AD1549" s="49">
        <v>1.2655482826878131</v>
      </c>
      <c r="AE1549" s="49">
        <v>1.2238925989608274</v>
      </c>
      <c r="AF1549" s="50">
        <v>1.183582195454878</v>
      </c>
    </row>
    <row r="1550" spans="1:32" hidden="1">
      <c r="A1550" s="49" t="s">
        <v>1884</v>
      </c>
      <c r="B1550" s="49">
        <v>3.4609818509063963</v>
      </c>
      <c r="C1550" s="49">
        <v>3.2809635609555414</v>
      </c>
      <c r="D1550" s="49">
        <v>3.1307412560332537</v>
      </c>
      <c r="E1550" s="49">
        <v>3.0015995719351816</v>
      </c>
      <c r="F1550" s="49">
        <v>2.8880670530748902</v>
      </c>
      <c r="G1550" s="49">
        <v>2.7865066048137717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2.4587042883835917</v>
      </c>
      <c r="L1550" s="49">
        <v>2.3901804905440902</v>
      </c>
      <c r="M1550" s="49">
        <v>2.3080596214457167</v>
      </c>
      <c r="N1550" s="49">
        <v>2.2322301268620679</v>
      </c>
      <c r="O1550" s="49">
        <v>2.160695918141402</v>
      </c>
      <c r="P1550" s="49">
        <v>2.0930569295327786</v>
      </c>
      <c r="Q1550" s="49">
        <v>2.0280543000431397</v>
      </c>
      <c r="R1550" s="49">
        <v>1.9649237325144111</v>
      </c>
      <c r="S1550" s="49">
        <v>1.9051663648751846</v>
      </c>
      <c r="T1550" s="49">
        <v>1.8476427992140461</v>
      </c>
      <c r="U1550" s="49">
        <v>1.7925102921421285</v>
      </c>
      <c r="V1550" s="49">
        <v>1.7388572603700698</v>
      </c>
      <c r="W1550" s="49">
        <v>1.6848598788905549</v>
      </c>
      <c r="X1550" s="49">
        <v>1.631764221923659</v>
      </c>
      <c r="Y1550" s="49">
        <v>1.5808805597185402</v>
      </c>
      <c r="Z1550" s="49">
        <v>1.5370344639966591</v>
      </c>
      <c r="AA1550" s="49">
        <v>1.4638904420340966</v>
      </c>
      <c r="AB1550" s="49">
        <v>1.415178827451141</v>
      </c>
      <c r="AC1550" s="49">
        <v>1.3684296880084763</v>
      </c>
      <c r="AD1550" s="49">
        <v>1.3234259606066425</v>
      </c>
      <c r="AE1550" s="49">
        <v>1.2799852122687176</v>
      </c>
      <c r="AF1550" s="50">
        <v>1.2379527214797503</v>
      </c>
    </row>
    <row r="1551" spans="1:32" hidden="1">
      <c r="A1551" s="49" t="s">
        <v>1885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3.6472303786833042</v>
      </c>
      <c r="F1551" s="49">
        <v>3.5079346907360733</v>
      </c>
      <c r="G1551" s="49">
        <v>3.3835471410730031</v>
      </c>
      <c r="H1551" s="49">
        <v>3.2709193464860236</v>
      </c>
      <c r="I1551" s="49">
        <v>3.1677835716271527</v>
      </c>
      <c r="J1551" s="49">
        <v>3.072457802810491</v>
      </c>
      <c r="K1551" s="49">
        <v>2.9836635084961696</v>
      </c>
      <c r="L1551" s="49">
        <v>2.9004084166145252</v>
      </c>
      <c r="M1551" s="49">
        <v>2.8004050880839704</v>
      </c>
      <c r="N1551" s="49">
        <v>2.7082267092497569</v>
      </c>
      <c r="O1551" s="49">
        <v>2.6213820201085252</v>
      </c>
      <c r="P1551" s="49">
        <v>2.5393710103643503</v>
      </c>
      <c r="Q1551" s="49">
        <v>2.4606231361522557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1.9819239845712437</v>
      </c>
      <c r="Y1551" s="49">
        <v>1.9205916197895498</v>
      </c>
      <c r="Z1551" s="49">
        <v>1.8680099299686168</v>
      </c>
      <c r="AA1551" s="49">
        <v>1.7788992722288897</v>
      </c>
      <c r="AB1551" s="49">
        <v>1.7202164922808731</v>
      </c>
      <c r="AC1551" s="49">
        <v>1.6639609403202373</v>
      </c>
      <c r="AD1551" s="49">
        <v>1.6098624383265059</v>
      </c>
      <c r="AE1551" s="49">
        <v>1.5576939445027107</v>
      </c>
      <c r="AF1551" s="50">
        <v>1.5072629342621271</v>
      </c>
    </row>
    <row r="1552" spans="1:32" hidden="1">
      <c r="A1552" s="49" t="s">
        <v>1886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3.9579893203464085</v>
      </c>
      <c r="H1552" s="49">
        <v>3.7376513973973013</v>
      </c>
      <c r="I1552" s="49">
        <v>3.5180936915069916</v>
      </c>
      <c r="J1552" s="49">
        <v>3.2985000361869456</v>
      </c>
      <c r="K1552" s="49">
        <v>3.078167352821676</v>
      </c>
      <c r="L1552" s="49">
        <v>2.8564739976984939</v>
      </c>
      <c r="M1552" s="49">
        <v>2.7937491587575543</v>
      </c>
      <c r="N1552" s="49">
        <v>2.7438050988605762</v>
      </c>
      <c r="O1552" s="49">
        <v>2.6952838147791169</v>
      </c>
      <c r="P1552" s="49">
        <v>2.6482750322170885</v>
      </c>
      <c r="Q1552" s="49">
        <v>2.6031842954310793</v>
      </c>
      <c r="R1552" s="49">
        <v>2.5587696617561662</v>
      </c>
      <c r="S1552" s="49">
        <v>2.5152323179881995</v>
      </c>
      <c r="T1552" s="49">
        <v>2.4747376835904862</v>
      </c>
      <c r="U1552" s="49">
        <v>2.4338248366870787</v>
      </c>
      <c r="V1552" s="49">
        <v>2.392745517692588</v>
      </c>
      <c r="W1552" s="49">
        <v>2.3564920237129208</v>
      </c>
      <c r="X1552" s="49">
        <v>2.3214886092270568</v>
      </c>
      <c r="Y1552" s="49">
        <v>2.287067496305542</v>
      </c>
      <c r="Z1552" s="49">
        <v>2.2567077517194893</v>
      </c>
      <c r="AA1552" s="49">
        <v>2.1953427112027026</v>
      </c>
      <c r="AB1552" s="49">
        <v>2.1582701548986281</v>
      </c>
      <c r="AC1552" s="49">
        <v>2.1221806484425425</v>
      </c>
      <c r="AD1552" s="49">
        <v>2.0869808283297191</v>
      </c>
      <c r="AE1552" s="49">
        <v>2.0525894370276232</v>
      </c>
      <c r="AF1552" s="50">
        <v>2.0189353282390265</v>
      </c>
    </row>
    <row r="1553" spans="1:32" hidden="1">
      <c r="A1553" s="49" t="s">
        <v>1887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5.1152317754303525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3.4607802639065532</v>
      </c>
      <c r="Q1553" s="49">
        <v>3.4022452925560116</v>
      </c>
      <c r="R1553" s="49">
        <v>3.3445986931551355</v>
      </c>
      <c r="S1553" s="49">
        <v>3.2881084604814896</v>
      </c>
      <c r="T1553" s="49">
        <v>3.2356623524524304</v>
      </c>
      <c r="U1553" s="49">
        <v>3.1826425992016341</v>
      </c>
      <c r="V1553" s="49">
        <v>3.1293853022080214</v>
      </c>
      <c r="W1553" s="49">
        <v>3.0825765504339562</v>
      </c>
      <c r="X1553" s="49">
        <v>3.037432825424057</v>
      </c>
      <c r="Y1553" s="49">
        <v>2.9930639535094405</v>
      </c>
      <c r="Z1553" s="49">
        <v>2.9541100205099475</v>
      </c>
      <c r="AA1553" s="49">
        <v>2.8738017366847024</v>
      </c>
      <c r="AB1553" s="49">
        <v>2.82588944597709</v>
      </c>
      <c r="AC1553" s="49">
        <v>2.7792864600336271</v>
      </c>
      <c r="AD1553" s="49">
        <v>2.7338685188956977</v>
      </c>
      <c r="AE1553" s="49">
        <v>2.6895274817310328</v>
      </c>
      <c r="AF1553" s="50">
        <v>2.6461686706682506</v>
      </c>
    </row>
    <row r="1554" spans="1:32" hidden="1">
      <c r="A1554" s="49" t="s">
        <v>1888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6.8227226830305945</v>
      </c>
      <c r="G1554" s="49">
        <v>6.4975122859705765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3.9351094512550713</v>
      </c>
      <c r="X1554" s="49">
        <v>3.858423855505694</v>
      </c>
      <c r="Y1554" s="49">
        <v>3.7864359086998687</v>
      </c>
      <c r="Z1554" s="49">
        <v>3.7218466193308668</v>
      </c>
      <c r="AA1554" s="49">
        <v>3.6260802933661536</v>
      </c>
      <c r="AB1554" s="49">
        <v>3.5600780894848252</v>
      </c>
      <c r="AC1554" s="49">
        <v>3.4973029203568391</v>
      </c>
      <c r="AD1554" s="49">
        <v>3.4373347687983804</v>
      </c>
      <c r="AE1554" s="49">
        <v>3.3798299710700639</v>
      </c>
      <c r="AF1554" s="50">
        <v>3.3245039331219575</v>
      </c>
    </row>
    <row r="1555" spans="1:32" hidden="1">
      <c r="A1555" s="49" t="s">
        <v>1889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4.1799108294332195</v>
      </c>
      <c r="H1555" s="49">
        <v>3.97513757946352</v>
      </c>
      <c r="I1555" s="49">
        <v>3.7772474343371711</v>
      </c>
      <c r="J1555" s="49">
        <v>3.5850867867188962</v>
      </c>
      <c r="K1555" s="49">
        <v>3.3977686920624475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2.9747063898222748</v>
      </c>
      <c r="P1555" s="49">
        <v>2.9103267840354334</v>
      </c>
      <c r="Q1555" s="49">
        <v>2.8509772435040341</v>
      </c>
      <c r="R1555" s="49">
        <v>2.7962972993856448</v>
      </c>
      <c r="S1555" s="49">
        <v>2.7444584180589917</v>
      </c>
      <c r="T1555" s="49">
        <v>2.6956187748155975</v>
      </c>
      <c r="U1555" s="49">
        <v>2.6500285742895584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2.4567606775955526</v>
      </c>
      <c r="Z1555" s="49">
        <v>2.4151538111978064</v>
      </c>
      <c r="AA1555" s="49">
        <v>2.3524776556319087</v>
      </c>
      <c r="AB1555" s="49">
        <v>2.3099597605268212</v>
      </c>
      <c r="AC1555" s="49">
        <v>2.2696454495416933</v>
      </c>
      <c r="AD1555" s="49">
        <v>2.2312498512064511</v>
      </c>
      <c r="AE1555" s="49">
        <v>2.1945398699306224</v>
      </c>
      <c r="AF1555" s="50">
        <v>2.1593224672725855</v>
      </c>
    </row>
    <row r="1556" spans="1:32" hidden="1">
      <c r="A1556" s="49" t="s">
        <v>1890</v>
      </c>
      <c r="B1556" s="49">
        <v>5.8587347807596508</v>
      </c>
      <c r="C1556" s="49">
        <v>5.4586583045134391</v>
      </c>
      <c r="D1556" s="49">
        <v>5.0872426319436235</v>
      </c>
      <c r="E1556" s="49">
        <v>4.7354336649996025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2.8133529077320274</v>
      </c>
      <c r="L1556" s="49">
        <v>2.5062065589658484</v>
      </c>
      <c r="M1556" s="49">
        <v>2.4387176421179797</v>
      </c>
      <c r="N1556" s="49">
        <v>2.3758791599007756</v>
      </c>
      <c r="O1556" s="49">
        <v>2.3161285592913874</v>
      </c>
      <c r="P1556" s="49">
        <v>2.2591809371095262</v>
      </c>
      <c r="Q1556" s="49">
        <v>2.2040422599430283</v>
      </c>
      <c r="R1556" s="49">
        <v>2.1501094091542736</v>
      </c>
      <c r="S1556" s="49">
        <v>2.098640675337704</v>
      </c>
      <c r="T1556" s="49">
        <v>2.0487238941686758</v>
      </c>
      <c r="U1556" s="49">
        <v>2.0005115941740406</v>
      </c>
      <c r="V1556" s="49">
        <v>1.9532653400525812</v>
      </c>
      <c r="W1556" s="49">
        <v>1.9054107784636201</v>
      </c>
      <c r="X1556" s="49">
        <v>1.8580737397447957</v>
      </c>
      <c r="Y1556" s="49">
        <v>1.812369971293883</v>
      </c>
      <c r="Z1556" s="49">
        <v>1.7724115476705293</v>
      </c>
      <c r="AA1556" s="49">
        <v>1.7073484135494341</v>
      </c>
      <c r="AB1556" s="49">
        <v>1.6627917730421342</v>
      </c>
      <c r="AC1556" s="49">
        <v>1.6197114897750318</v>
      </c>
      <c r="AD1556" s="49">
        <v>1.5779396151682632</v>
      </c>
      <c r="AE1556" s="49">
        <v>1.5373353815373556</v>
      </c>
      <c r="AF1556" s="50">
        <v>1.4977797481568769</v>
      </c>
    </row>
    <row r="1557" spans="1:32" hidden="1">
      <c r="A1557" s="49" t="s">
        <v>1891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4.9511796111756095</v>
      </c>
      <c r="F1557" s="49">
        <v>4.5989370160473024</v>
      </c>
      <c r="G1557" s="49">
        <v>4.2573382870282179</v>
      </c>
      <c r="H1557" s="49">
        <v>3.9234780562522027</v>
      </c>
      <c r="I1557" s="49">
        <v>3.5952265914939976</v>
      </c>
      <c r="J1557" s="49">
        <v>3.2709697888294325</v>
      </c>
      <c r="K1557" s="49">
        <v>2.9494481598512379</v>
      </c>
      <c r="L1557" s="49">
        <v>2.6296530100353968</v>
      </c>
      <c r="M1557" s="49">
        <v>2.5586158870166194</v>
      </c>
      <c r="N1557" s="49">
        <v>2.492521236349333</v>
      </c>
      <c r="O1557" s="49">
        <v>2.4297074370725191</v>
      </c>
      <c r="P1557" s="49">
        <v>2.3698717478826934</v>
      </c>
      <c r="Q1557" s="49">
        <v>2.3119570231805397</v>
      </c>
      <c r="R1557" s="49">
        <v>2.2553218406555393</v>
      </c>
      <c r="S1557" s="49">
        <v>2.2013049631075265</v>
      </c>
      <c r="T1557" s="49">
        <v>2.1489362019207636</v>
      </c>
      <c r="U1557" s="49">
        <v>2.0983779937558884</v>
      </c>
      <c r="V1557" s="49">
        <v>2.0488448469418206</v>
      </c>
      <c r="W1557" s="49">
        <v>1.9986592820256135</v>
      </c>
      <c r="X1557" s="49">
        <v>1.9490214304924645</v>
      </c>
      <c r="Y1557" s="49">
        <v>1.9011179030069933</v>
      </c>
      <c r="Z1557" s="49">
        <v>1.8593213477419726</v>
      </c>
      <c r="AA1557" s="49">
        <v>1.790824725261327</v>
      </c>
      <c r="AB1557" s="49">
        <v>1.7441332845710482</v>
      </c>
      <c r="AC1557" s="49">
        <v>1.6990082207088801</v>
      </c>
      <c r="AD1557" s="49">
        <v>1.6552705482043464</v>
      </c>
      <c r="AE1557" s="49">
        <v>1.6127702493723284</v>
      </c>
      <c r="AF1557" s="50">
        <v>1.5713804622285148</v>
      </c>
    </row>
    <row r="1558" spans="1:32" hidden="1">
      <c r="A1558" s="49" t="s">
        <v>1892</v>
      </c>
      <c r="B1558" s="49">
        <v>6.3608215914736252</v>
      </c>
      <c r="C1558" s="49">
        <v>5.9261619962447165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3.0706294090448205</v>
      </c>
      <c r="L1558" s="49">
        <v>2.739359702241436</v>
      </c>
      <c r="M1558" s="49">
        <v>2.6651780813906405</v>
      </c>
      <c r="N1558" s="49">
        <v>2.5961937142659934</v>
      </c>
      <c r="O1558" s="49">
        <v>2.5306587478935265</v>
      </c>
      <c r="P1558" s="49">
        <v>2.4682548963125193</v>
      </c>
      <c r="Q1558" s="49">
        <v>2.4078700840467642</v>
      </c>
      <c r="R1558" s="49">
        <v>2.3488295507989703</v>
      </c>
      <c r="S1558" s="49">
        <v>2.2925420518050066</v>
      </c>
      <c r="T1558" s="49">
        <v>2.2379869040790625</v>
      </c>
      <c r="U1558" s="49">
        <v>2.1853351488238726</v>
      </c>
      <c r="V1558" s="49">
        <v>2.1337603499128917</v>
      </c>
      <c r="W1558" s="49">
        <v>2.0815011892384545</v>
      </c>
      <c r="X1558" s="49">
        <v>2.0298168440098698</v>
      </c>
      <c r="Y1558" s="49">
        <v>1.9799567885925451</v>
      </c>
      <c r="Z1558" s="49">
        <v>1.9365261684431063</v>
      </c>
      <c r="AA1558" s="49">
        <v>1.8649771352886746</v>
      </c>
      <c r="AB1558" s="49">
        <v>1.8163877302727658</v>
      </c>
      <c r="AC1558" s="49">
        <v>1.7694475935262519</v>
      </c>
      <c r="AD1558" s="49">
        <v>1.7239688786770777</v>
      </c>
      <c r="AE1558" s="49">
        <v>1.6797941448905389</v>
      </c>
      <c r="AF1558" s="50">
        <v>1.6367902556422427</v>
      </c>
    </row>
    <row r="1559" spans="1:32" hidden="1">
      <c r="A1559" s="49" t="s">
        <v>1893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3.1071028989449303</v>
      </c>
      <c r="O1559" s="49">
        <v>3.0280942243649092</v>
      </c>
      <c r="P1559" s="49">
        <v>2.9529937502232162</v>
      </c>
      <c r="Q1559" s="49">
        <v>2.8804093868082767</v>
      </c>
      <c r="R1559" s="49">
        <v>2.8094963349536597</v>
      </c>
      <c r="S1559" s="49">
        <v>2.7420233435562724</v>
      </c>
      <c r="T1559" s="49">
        <v>2.6767116812157976</v>
      </c>
      <c r="U1559" s="49">
        <v>2.6137774574153712</v>
      </c>
      <c r="V1559" s="49">
        <v>2.5521844981571915</v>
      </c>
      <c r="W1559" s="49">
        <v>2.4897241864674085</v>
      </c>
      <c r="X1559" s="49">
        <v>2.4279736199403175</v>
      </c>
      <c r="Y1559" s="49">
        <v>2.3685006836121998</v>
      </c>
      <c r="Z1559" s="49">
        <v>2.3170827618893153</v>
      </c>
      <c r="AA1559" s="49">
        <v>2.2303738178403396</v>
      </c>
      <c r="AB1559" s="49">
        <v>2.1724612666620393</v>
      </c>
      <c r="AC1559" s="49">
        <v>2.1166046383968373</v>
      </c>
      <c r="AD1559" s="49">
        <v>2.0625674845964985</v>
      </c>
      <c r="AE1559" s="49">
        <v>2.0101516352838495</v>
      </c>
      <c r="AF1559" s="50">
        <v>1.9591895187090527</v>
      </c>
    </row>
    <row r="1560" spans="1:32" hidden="1">
      <c r="A1560" s="49" t="s">
        <v>1894</v>
      </c>
      <c r="B1560" s="49">
        <v>3.9555514102292628</v>
      </c>
      <c r="C1560" s="49">
        <v>3.8397564832496625</v>
      </c>
      <c r="D1560" s="49">
        <v>3.7372029091589618</v>
      </c>
      <c r="E1560" s="49">
        <v>3.6449890434376178</v>
      </c>
      <c r="F1560" s="49">
        <v>3.5610586116627454</v>
      </c>
      <c r="G1560" s="49">
        <v>3.4839044324795716</v>
      </c>
      <c r="H1560" s="49">
        <v>3.412390785347216</v>
      </c>
      <c r="I1560" s="49">
        <v>3.3456418268735537</v>
      </c>
      <c r="J1560" s="49">
        <v>3.2829687302776795</v>
      </c>
      <c r="K1560" s="49">
        <v>3.2238205294972602</v>
      </c>
      <c r="L1560" s="49">
        <v>3.1677500152287577</v>
      </c>
      <c r="M1560" s="49">
        <v>3.0839997062598319</v>
      </c>
      <c r="N1560" s="49">
        <v>3.0179331745269908</v>
      </c>
      <c r="O1560" s="49">
        <v>2.9541797192903143</v>
      </c>
      <c r="P1560" s="49">
        <v>2.8928347448474092</v>
      </c>
      <c r="Q1560" s="49">
        <v>2.8344126440942814</v>
      </c>
      <c r="R1560" s="49">
        <v>2.7772374483271669</v>
      </c>
      <c r="S1560" s="49">
        <v>2.7215613890114341</v>
      </c>
      <c r="T1560" s="49">
        <v>2.6702218562768927</v>
      </c>
      <c r="U1560" s="49">
        <v>2.6186309309901485</v>
      </c>
      <c r="V1560" s="49">
        <v>2.5671187272733063</v>
      </c>
      <c r="W1560" s="49">
        <v>2.5222558118608842</v>
      </c>
      <c r="X1560" s="49">
        <v>2.4792764221027976</v>
      </c>
      <c r="Y1560" s="49">
        <v>2.4372958691729556</v>
      </c>
      <c r="Z1560" s="49">
        <v>2.400813016913744</v>
      </c>
      <c r="AA1560" s="49">
        <v>2.324454674064873</v>
      </c>
      <c r="AB1560" s="49">
        <v>2.2798221253488262</v>
      </c>
      <c r="AC1560" s="49">
        <v>2.236693108865921</v>
      </c>
      <c r="AD1560" s="49">
        <v>2.1949343401729213</v>
      </c>
      <c r="AE1560" s="49">
        <v>2.154429479479854</v>
      </c>
      <c r="AF1560" s="50">
        <v>2.1150763568062065</v>
      </c>
    </row>
    <row r="1561" spans="1:32" hidden="1">
      <c r="A1561" s="49" t="s">
        <v>1895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3.9512623495506887</v>
      </c>
      <c r="J1561" s="49">
        <v>3.8774452459211863</v>
      </c>
      <c r="K1561" s="49">
        <v>3.8078160495169771</v>
      </c>
      <c r="L1561" s="49">
        <v>3.7418420954579341</v>
      </c>
      <c r="M1561" s="49">
        <v>3.6430165520868156</v>
      </c>
      <c r="N1561" s="49">
        <v>3.5652210766656509</v>
      </c>
      <c r="O1561" s="49">
        <v>3.4901676920851745</v>
      </c>
      <c r="P1561" s="49">
        <v>3.4179698916790895</v>
      </c>
      <c r="Q1561" s="49">
        <v>3.3492396101777704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3.0955238174844237</v>
      </c>
      <c r="V1561" s="49">
        <v>3.0349654452981882</v>
      </c>
      <c r="W1561" s="49">
        <v>2.9823416338273145</v>
      </c>
      <c r="X1561" s="49">
        <v>2.9319340117272716</v>
      </c>
      <c r="Y1561" s="49">
        <v>2.8826897236992273</v>
      </c>
      <c r="Z1561" s="49">
        <v>2.8399572210624107</v>
      </c>
      <c r="AA1561" s="49">
        <v>2.7497939719602047</v>
      </c>
      <c r="AB1561" s="49">
        <v>2.6973273736184371</v>
      </c>
      <c r="AC1561" s="49">
        <v>2.6466236177430553</v>
      </c>
      <c r="AD1561" s="49">
        <v>2.5975234982055455</v>
      </c>
      <c r="AE1561" s="49">
        <v>2.5498879884760322</v>
      </c>
      <c r="AF1561" s="50">
        <v>2.5035949342184649</v>
      </c>
    </row>
    <row r="1562" spans="1:32" hidden="1">
      <c r="A1562" s="49" t="s">
        <v>1896</v>
      </c>
      <c r="B1562" s="49">
        <v>4.3572320202851422</v>
      </c>
      <c r="C1562" s="49">
        <v>4.1267526630501132</v>
      </c>
      <c r="D1562" s="49">
        <v>3.9349365585699445</v>
      </c>
      <c r="E1562" s="49">
        <v>3.7704635047435682</v>
      </c>
      <c r="F1562" s="49">
        <v>3.6262263406068573</v>
      </c>
      <c r="G1562" s="49">
        <v>3.497500440004734</v>
      </c>
      <c r="H1562" s="49">
        <v>3.3810020035264143</v>
      </c>
      <c r="I1562" s="49">
        <v>3.2743656961942831</v>
      </c>
      <c r="J1562" s="49">
        <v>3.1758371047096556</v>
      </c>
      <c r="K1562" s="49">
        <v>3.0840826896471665</v>
      </c>
      <c r="L1562" s="49">
        <v>2.9980675322910932</v>
      </c>
      <c r="M1562" s="49">
        <v>2.8946669480872753</v>
      </c>
      <c r="N1562" s="49">
        <v>2.799366154984543</v>
      </c>
      <c r="O1562" s="49">
        <v>2.7095873308095069</v>
      </c>
      <c r="P1562" s="49">
        <v>2.6248143745979036</v>
      </c>
      <c r="Q1562" s="49">
        <v>2.5434215691114344</v>
      </c>
      <c r="R1562" s="49">
        <v>2.4644220108682928</v>
      </c>
      <c r="S1562" s="49">
        <v>2.3897557640927438</v>
      </c>
      <c r="T1562" s="49">
        <v>2.3179512714871917</v>
      </c>
      <c r="U1562" s="49">
        <v>2.2492122585626806</v>
      </c>
      <c r="V1562" s="49">
        <v>2.1823613535065731</v>
      </c>
      <c r="W1562" s="49">
        <v>2.1150217368412614</v>
      </c>
      <c r="X1562" s="49">
        <v>2.0488336657605508</v>
      </c>
      <c r="Y1562" s="49">
        <v>1.9854922726067914</v>
      </c>
      <c r="Z1562" s="49">
        <v>1.9312416482409616</v>
      </c>
      <c r="AA1562" s="49">
        <v>1.8390753718034691</v>
      </c>
      <c r="AB1562" s="49">
        <v>1.7785016452344709</v>
      </c>
      <c r="AC1562" s="49">
        <v>1.7204568982087274</v>
      </c>
      <c r="AD1562" s="49">
        <v>1.6646619646413341</v>
      </c>
      <c r="AE1562" s="49">
        <v>1.610882253532635</v>
      </c>
      <c r="AF1562" s="50">
        <v>1.5589188417918758</v>
      </c>
    </row>
    <row r="1563" spans="1:32" hidden="1">
      <c r="A1563" s="49" t="s">
        <v>1897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3.6828880622633005</v>
      </c>
      <c r="J1563" s="49">
        <v>3.4812335869556916</v>
      </c>
      <c r="K1563" s="49">
        <v>3.2796203177749477</v>
      </c>
      <c r="L1563" s="49">
        <v>3.0773870758166479</v>
      </c>
      <c r="M1563" s="49">
        <v>3.0094269530440156</v>
      </c>
      <c r="N1563" s="49">
        <v>2.9564500502457389</v>
      </c>
      <c r="O1563" s="49">
        <v>2.9051237494981921</v>
      </c>
      <c r="P1563" s="49">
        <v>2.8555537373916398</v>
      </c>
      <c r="Q1563" s="49">
        <v>2.8082165523224392</v>
      </c>
      <c r="R1563" s="49">
        <v>2.7616542705362619</v>
      </c>
      <c r="S1563" s="49">
        <v>2.7161033459525368</v>
      </c>
      <c r="T1563" s="49">
        <v>2.6741070211022966</v>
      </c>
      <c r="U1563" s="49">
        <v>2.6316013056611949</v>
      </c>
      <c r="V1563" s="49">
        <v>2.5888818625889796</v>
      </c>
      <c r="W1563" s="49">
        <v>2.5517697309886183</v>
      </c>
      <c r="X1563" s="49">
        <v>2.5161244895773445</v>
      </c>
      <c r="Y1563" s="49">
        <v>2.4811625299352147</v>
      </c>
      <c r="Z1563" s="49">
        <v>2.4509755423599278</v>
      </c>
      <c r="AA1563" s="49">
        <v>2.3843210893411833</v>
      </c>
      <c r="AB1563" s="49">
        <v>2.3462293398663592</v>
      </c>
      <c r="AC1563" s="49">
        <v>2.3092921721152155</v>
      </c>
      <c r="AD1563" s="49">
        <v>2.2734008098835754</v>
      </c>
      <c r="AE1563" s="49">
        <v>2.2384606144166947</v>
      </c>
      <c r="AF1563" s="50">
        <v>2.2043887544738521</v>
      </c>
    </row>
    <row r="1564" spans="1:32" hidden="1">
      <c r="A1564" s="49" t="s">
        <v>1898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4.7634071001327225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3.8444932183027634</v>
      </c>
      <c r="L1564" s="49">
        <v>3.6144003685298469</v>
      </c>
      <c r="M1564" s="49">
        <v>3.5344822366807924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3.2446008101655073</v>
      </c>
      <c r="S1564" s="49">
        <v>3.1913872344767218</v>
      </c>
      <c r="T1564" s="49">
        <v>3.1424089217722937</v>
      </c>
      <c r="U1564" s="49">
        <v>3.0928187798234479</v>
      </c>
      <c r="V1564" s="49">
        <v>3.0429694778738865</v>
      </c>
      <c r="W1564" s="49">
        <v>2.9998187372480305</v>
      </c>
      <c r="X1564" s="49">
        <v>2.9584058853130872</v>
      </c>
      <c r="Y1564" s="49">
        <v>2.9177960370557834</v>
      </c>
      <c r="Z1564" s="49">
        <v>2.8828665674660017</v>
      </c>
      <c r="AA1564" s="49">
        <v>2.8044559045869359</v>
      </c>
      <c r="AB1564" s="49">
        <v>2.7600838118193707</v>
      </c>
      <c r="AC1564" s="49">
        <v>2.7170764748912584</v>
      </c>
      <c r="AD1564" s="49">
        <v>2.6753037348978772</v>
      </c>
      <c r="AE1564" s="49">
        <v>2.6346523237693251</v>
      </c>
      <c r="AF1564" s="50">
        <v>2.5950230802285157</v>
      </c>
    </row>
    <row r="1565" spans="1:32" hidden="1">
      <c r="A1565" s="49" t="s">
        <v>1899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3.3958771781544748</v>
      </c>
      <c r="M1565" s="49">
        <v>3.303146179631625</v>
      </c>
      <c r="N1565" s="49">
        <v>3.2170701933087766</v>
      </c>
      <c r="O1565" s="49">
        <v>3.1354082367057798</v>
      </c>
      <c r="P1565" s="49">
        <v>3.0577533218748254</v>
      </c>
      <c r="Q1565" s="49">
        <v>2.9826791615147363</v>
      </c>
      <c r="R1565" s="49">
        <v>2.9093202776939546</v>
      </c>
      <c r="S1565" s="49">
        <v>2.8394862914846679</v>
      </c>
      <c r="T1565" s="49">
        <v>2.7718675781401032</v>
      </c>
      <c r="U1565" s="49">
        <v>2.7066845831390127</v>
      </c>
      <c r="V1565" s="49">
        <v>2.6428764970221588</v>
      </c>
      <c r="W1565" s="49">
        <v>2.5781843521924266</v>
      </c>
      <c r="X1565" s="49">
        <v>2.5142215436410584</v>
      </c>
      <c r="Y1565" s="49">
        <v>2.4525928070764844</v>
      </c>
      <c r="Z1565" s="49">
        <v>2.3992121220938998</v>
      </c>
      <c r="AA1565" s="49">
        <v>2.3097115297397774</v>
      </c>
      <c r="AB1565" s="49">
        <v>2.2496884315837971</v>
      </c>
      <c r="AC1565" s="49">
        <v>2.1917739819275583</v>
      </c>
      <c r="AD1565" s="49">
        <v>2.1357266920877969</v>
      </c>
      <c r="AE1565" s="49">
        <v>2.0813441678337528</v>
      </c>
      <c r="AF1565" s="50">
        <v>2.0284552648727603</v>
      </c>
    </row>
    <row r="1566" spans="1:32" hidden="1">
      <c r="A1566" s="49" t="s">
        <v>1900</v>
      </c>
      <c r="B1566" s="49">
        <v>2.4008478247619434</v>
      </c>
      <c r="C1566" s="49">
        <v>2.3309840527516617</v>
      </c>
      <c r="D1566" s="49">
        <v>2.2689636782498352</v>
      </c>
      <c r="E1566" s="49">
        <v>2.2130694354130771</v>
      </c>
      <c r="F1566" s="49">
        <v>2.162084363127434</v>
      </c>
      <c r="G1566" s="49">
        <v>2.1151164619805694</v>
      </c>
      <c r="H1566" s="49">
        <v>2.0714935680396156</v>
      </c>
      <c r="I1566" s="49">
        <v>2.0306973156636854</v>
      </c>
      <c r="J1566" s="49">
        <v>1.992320017475411</v>
      </c>
      <c r="K1566" s="49">
        <v>1.9560355732046453</v>
      </c>
      <c r="L1566" s="49">
        <v>1.9215792865388388</v>
      </c>
      <c r="M1566" s="49">
        <v>1.8705905133722043</v>
      </c>
      <c r="N1566" s="49">
        <v>1.8300901144054269</v>
      </c>
      <c r="O1566" s="49">
        <v>1.7909787148104213</v>
      </c>
      <c r="P1566" s="49">
        <v>1.7533129749479048</v>
      </c>
      <c r="Q1566" s="49">
        <v>1.7173978007196069</v>
      </c>
      <c r="R1566" s="49">
        <v>1.682240572549593</v>
      </c>
      <c r="S1566" s="49">
        <v>1.6479906947510774</v>
      </c>
      <c r="T1566" s="49">
        <v>1.6163296701522543</v>
      </c>
      <c r="U1566" s="49">
        <v>1.5845389630642499</v>
      </c>
      <c r="V1566" s="49">
        <v>1.5528138821437016</v>
      </c>
      <c r="W1566" s="49">
        <v>1.5249987744099576</v>
      </c>
      <c r="X1566" s="49">
        <v>1.4983270495788688</v>
      </c>
      <c r="Y1566" s="49">
        <v>1.472274476878485</v>
      </c>
      <c r="Z1566" s="49">
        <v>1.4495102063321501</v>
      </c>
      <c r="AA1566" s="49">
        <v>1.4031130337087097</v>
      </c>
      <c r="AB1566" s="49">
        <v>1.3755629252979282</v>
      </c>
      <c r="AC1566" s="49">
        <v>1.3489310265145724</v>
      </c>
      <c r="AD1566" s="49">
        <v>1.3231386466473338</v>
      </c>
      <c r="AE1566" s="49">
        <v>1.2981171143074004</v>
      </c>
      <c r="AF1566" s="50">
        <v>1.27380613798813</v>
      </c>
    </row>
    <row r="1567" spans="1:32" hidden="1">
      <c r="A1567" s="49" t="s">
        <v>1901</v>
      </c>
      <c r="B1567" s="49">
        <v>3.5258829206256328</v>
      </c>
      <c r="C1567" s="49">
        <v>3.4224680791162396</v>
      </c>
      <c r="D1567" s="49">
        <v>3.3309473207779785</v>
      </c>
      <c r="E1567" s="49">
        <v>3.2487130300945584</v>
      </c>
      <c r="F1567" s="49">
        <v>3.1739172887260465</v>
      </c>
      <c r="G1567" s="49">
        <v>3.105205627872047</v>
      </c>
      <c r="H1567" s="49">
        <v>3.0415573991614413</v>
      </c>
      <c r="I1567" s="49">
        <v>2.9821854994921746</v>
      </c>
      <c r="J1567" s="49">
        <v>2.9264708942106421</v>
      </c>
      <c r="K1567" s="49">
        <v>2.873918442446795</v>
      </c>
      <c r="L1567" s="49">
        <v>2.8241262489162464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2.5796400699581548</v>
      </c>
      <c r="Q1567" s="49">
        <v>2.5277713850109595</v>
      </c>
      <c r="R1567" s="49">
        <v>2.4770214462169724</v>
      </c>
      <c r="S1567" s="49">
        <v>2.4276170738633933</v>
      </c>
      <c r="T1567" s="49">
        <v>2.3821080653652369</v>
      </c>
      <c r="U1567" s="49">
        <v>2.3363723759480357</v>
      </c>
      <c r="V1567" s="49">
        <v>2.2907066115682899</v>
      </c>
      <c r="W1567" s="49">
        <v>2.2509347898568701</v>
      </c>
      <c r="X1567" s="49">
        <v>2.2128756150933597</v>
      </c>
      <c r="Y1567" s="49">
        <v>2.1757346277509022</v>
      </c>
      <c r="Z1567" s="49">
        <v>2.1435588892925295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1.9611156914869565</v>
      </c>
      <c r="AE1567" s="49">
        <v>1.9254198160070848</v>
      </c>
      <c r="AF1567" s="50">
        <v>1.8907825297640228</v>
      </c>
    </row>
    <row r="1568" spans="1:32" hidden="1">
      <c r="A1568" s="49" t="s">
        <v>1902</v>
      </c>
      <c r="B1568" s="49">
        <v>4.6786590113191595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4.0354821744544225</v>
      </c>
      <c r="I1568" s="49">
        <v>3.9571240179862874</v>
      </c>
      <c r="J1568" s="49">
        <v>3.883702339841431</v>
      </c>
      <c r="K1568" s="49">
        <v>3.8145475719238524</v>
      </c>
      <c r="L1568" s="49">
        <v>3.7491162492830017</v>
      </c>
      <c r="M1568" s="49">
        <v>3.6502969993858008</v>
      </c>
      <c r="N1568" s="49">
        <v>3.5729324860740483</v>
      </c>
      <c r="O1568" s="49">
        <v>3.4983576730657404</v>
      </c>
      <c r="P1568" s="49">
        <v>3.4266894797865421</v>
      </c>
      <c r="Q1568" s="49">
        <v>3.3585539583648902</v>
      </c>
      <c r="R1568" s="49">
        <v>3.2919158279367404</v>
      </c>
      <c r="S1568" s="49">
        <v>3.2270822442922737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2.9463951298991353</v>
      </c>
      <c r="Y1568" s="49">
        <v>2.8980645084637269</v>
      </c>
      <c r="Z1568" s="49">
        <v>2.8564244058835646</v>
      </c>
      <c r="AA1568" s="49">
        <v>2.7662718142513807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2.5253013232726933</v>
      </c>
    </row>
    <row r="1569" spans="1:32" hidden="1">
      <c r="A1569" s="49" t="s">
        <v>1903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3.3972929295778154</v>
      </c>
      <c r="P1569" s="49">
        <v>3.3103376365285877</v>
      </c>
      <c r="Q1569" s="49">
        <v>3.2301487235468413</v>
      </c>
      <c r="R1569" s="49">
        <v>3.1562133916180763</v>
      </c>
      <c r="S1569" s="49">
        <v>3.0862273969632215</v>
      </c>
      <c r="T1569" s="49">
        <v>3.0203429843620495</v>
      </c>
      <c r="U1569" s="49">
        <v>2.9588226979477041</v>
      </c>
      <c r="V1569" s="49">
        <v>2.898778836828261</v>
      </c>
      <c r="W1569" s="49">
        <v>2.8309523100572624</v>
      </c>
      <c r="X1569" s="49">
        <v>2.7662399525015822</v>
      </c>
      <c r="Y1569" s="49">
        <v>2.7057254578631524</v>
      </c>
      <c r="Z1569" s="49">
        <v>2.6515596599561095</v>
      </c>
      <c r="AA1569" s="49">
        <v>2.5724818220466452</v>
      </c>
      <c r="AB1569" s="49">
        <v>2.5178574503515621</v>
      </c>
      <c r="AC1569" s="49">
        <v>2.4661294882368066</v>
      </c>
      <c r="AD1569" s="49">
        <v>2.416933648448826</v>
      </c>
      <c r="AE1569" s="49">
        <v>2.3699711279290505</v>
      </c>
      <c r="AF1569" s="50">
        <v>2.3249938412123377</v>
      </c>
    </row>
    <row r="1570" spans="1:32" hidden="1">
      <c r="A1570" s="49" t="s">
        <v>1904</v>
      </c>
      <c r="B1570" s="49">
        <v>6.3213871970353157</v>
      </c>
      <c r="C1570" s="49">
        <v>6.0906747639178258</v>
      </c>
      <c r="D1570" s="49">
        <v>5.8982491317106085</v>
      </c>
      <c r="E1570" s="49">
        <v>5.7330396416738214</v>
      </c>
      <c r="F1570" s="49">
        <v>5.5881107268001875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4.5300053929338375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3.9537473748450336</v>
      </c>
      <c r="V1570" s="49">
        <v>3.8755244963284596</v>
      </c>
      <c r="W1570" s="49">
        <v>3.7865164401208791</v>
      </c>
      <c r="X1570" s="49">
        <v>3.7017637120295777</v>
      </c>
      <c r="Y1570" s="49">
        <v>3.6227598513654073</v>
      </c>
      <c r="Z1570" s="49">
        <v>3.552468383555778</v>
      </c>
      <c r="AA1570" s="49">
        <v>3.4478404704471997</v>
      </c>
      <c r="AB1570" s="49">
        <v>3.3768582198513322</v>
      </c>
      <c r="AC1570" s="49">
        <v>3.3098375997824587</v>
      </c>
      <c r="AD1570" s="49">
        <v>3.2462780965413041</v>
      </c>
      <c r="AE1570" s="49">
        <v>3.1857692500082258</v>
      </c>
      <c r="AF1570" s="50">
        <v>3.1279703440118878</v>
      </c>
    </row>
    <row r="1571" spans="1:32" hidden="1">
      <c r="A1571" s="49" t="s">
        <v>1905</v>
      </c>
      <c r="B1571" s="49">
        <v>2.859919395107414</v>
      </c>
      <c r="C1571" s="49">
        <v>2.7156236629996684</v>
      </c>
      <c r="D1571" s="49">
        <v>2.5946577353474565</v>
      </c>
      <c r="E1571" s="49">
        <v>2.4902045546052523</v>
      </c>
      <c r="F1571" s="49">
        <v>2.3979845535429272</v>
      </c>
      <c r="G1571" s="49">
        <v>2.3151530050735856</v>
      </c>
      <c r="H1571" s="49">
        <v>2.2397328071924063</v>
      </c>
      <c r="I1571" s="49">
        <v>2.1702998759959335</v>
      </c>
      <c r="J1571" s="49">
        <v>2.1057979345349875</v>
      </c>
      <c r="K1571" s="49">
        <v>2.0454240697186239</v>
      </c>
      <c r="L1571" s="49">
        <v>1.9885551197468787</v>
      </c>
      <c r="M1571" s="49">
        <v>1.9207237641334869</v>
      </c>
      <c r="N1571" s="49">
        <v>1.8578651232383563</v>
      </c>
      <c r="O1571" s="49">
        <v>1.7984117071749139</v>
      </c>
      <c r="P1571" s="49">
        <v>1.7420487793852102</v>
      </c>
      <c r="Q1571" s="49">
        <v>1.6877876881810234</v>
      </c>
      <c r="R1571" s="49">
        <v>1.635028018842003</v>
      </c>
      <c r="S1571" s="49">
        <v>1.5849471887201305</v>
      </c>
      <c r="T1571" s="49">
        <v>1.536650440576532</v>
      </c>
      <c r="U1571" s="49">
        <v>1.4902605933561786</v>
      </c>
      <c r="V1571" s="49">
        <v>1.4450617855466112</v>
      </c>
      <c r="W1571" s="49">
        <v>1.3996321544478201</v>
      </c>
      <c r="X1571" s="49">
        <v>1.3549357543773271</v>
      </c>
      <c r="Y1571" s="49">
        <v>1.3119996004371384</v>
      </c>
      <c r="Z1571" s="49">
        <v>1.2746063886999304</v>
      </c>
      <c r="AA1571" s="49">
        <v>1.2142668471412348</v>
      </c>
      <c r="AB1571" s="49">
        <v>1.1731088210727099</v>
      </c>
      <c r="AC1571" s="49">
        <v>1.1335123115983816</v>
      </c>
      <c r="AD1571" s="49">
        <v>1.0953062282662587</v>
      </c>
      <c r="AE1571" s="49">
        <v>1.0583467283264076</v>
      </c>
      <c r="AF1571" s="50">
        <v>1.0225117745258681</v>
      </c>
    </row>
    <row r="1572" spans="1:32" hidden="1">
      <c r="A1572" s="49" t="s">
        <v>1906</v>
      </c>
      <c r="B1572" s="49">
        <v>3.0532196446091406</v>
      </c>
      <c r="C1572" s="49">
        <v>2.8984602129967945</v>
      </c>
      <c r="D1572" s="49">
        <v>2.7687877109373407</v>
      </c>
      <c r="E1572" s="49">
        <v>2.6568741190779166</v>
      </c>
      <c r="F1572" s="49">
        <v>2.5581192685200227</v>
      </c>
      <c r="G1572" s="49">
        <v>2.4694654073040354</v>
      </c>
      <c r="H1572" s="49">
        <v>2.3887874206371666</v>
      </c>
      <c r="I1572" s="49">
        <v>2.3145546263466521</v>
      </c>
      <c r="J1572" s="49">
        <v>2.2456316781914962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1.9809501471700068</v>
      </c>
      <c r="O1572" s="49">
        <v>1.9175409002706667</v>
      </c>
      <c r="P1572" s="49">
        <v>1.857457775964745</v>
      </c>
      <c r="Q1572" s="49">
        <v>1.7996344273489029</v>
      </c>
      <c r="R1572" s="49">
        <v>1.7434233066720286</v>
      </c>
      <c r="S1572" s="49">
        <v>1.6900943087007008</v>
      </c>
      <c r="T1572" s="49">
        <v>1.6386824254582146</v>
      </c>
      <c r="U1572" s="49">
        <v>1.5893201360972844</v>
      </c>
      <c r="V1572" s="49">
        <v>1.5412354388020124</v>
      </c>
      <c r="W1572" s="49">
        <v>1.4929079443261835</v>
      </c>
      <c r="X1572" s="49">
        <v>1.4453603206177565</v>
      </c>
      <c r="Y1572" s="49">
        <v>1.3996994877620597</v>
      </c>
      <c r="Z1572" s="49">
        <v>1.3600013694280904</v>
      </c>
      <c r="AA1572" s="49">
        <v>1.2955657086764991</v>
      </c>
      <c r="AB1572" s="49">
        <v>1.2517909758556245</v>
      </c>
      <c r="AC1572" s="49">
        <v>1.2096875173876347</v>
      </c>
      <c r="AD1572" s="49">
        <v>1.1690704437030202</v>
      </c>
      <c r="AE1572" s="49">
        <v>1.1297843174065756</v>
      </c>
      <c r="AF1572" s="50">
        <v>1.0916972706749049</v>
      </c>
    </row>
    <row r="1573" spans="1:32" hidden="1">
      <c r="A1573" s="49" t="s">
        <v>1907</v>
      </c>
      <c r="B1573" s="49">
        <v>3.1852290314688063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2.6672936925163278</v>
      </c>
      <c r="G1573" s="49">
        <v>2.5746837857076015</v>
      </c>
      <c r="H1573" s="49">
        <v>2.4904467261194521</v>
      </c>
      <c r="I1573" s="49">
        <v>2.4129752071671859</v>
      </c>
      <c r="J1573" s="49">
        <v>2.3410770582873535</v>
      </c>
      <c r="K1573" s="49">
        <v>2.2738460627794037</v>
      </c>
      <c r="L1573" s="49">
        <v>2.21057886785024</v>
      </c>
      <c r="M1573" s="49">
        <v>2.1350019515144085</v>
      </c>
      <c r="N1573" s="49">
        <v>2.065048761163025</v>
      </c>
      <c r="O1573" s="49">
        <v>1.9989413477709759</v>
      </c>
      <c r="P1573" s="49">
        <v>1.9363217223722156</v>
      </c>
      <c r="Q1573" s="49">
        <v>1.8760691128318778</v>
      </c>
      <c r="R1573" s="49">
        <v>1.8175030536452317</v>
      </c>
      <c r="S1573" s="49">
        <v>1.7619557398327894</v>
      </c>
      <c r="T1573" s="49">
        <v>1.7084134864849641</v>
      </c>
      <c r="U1573" s="49">
        <v>1.6570146233560117</v>
      </c>
      <c r="V1573" s="49">
        <v>1.6069486678521314</v>
      </c>
      <c r="W1573" s="49">
        <v>1.5566051318620824</v>
      </c>
      <c r="X1573" s="49">
        <v>1.5070804021227622</v>
      </c>
      <c r="Y1573" s="49">
        <v>1.4595361527950081</v>
      </c>
      <c r="Z1573" s="49">
        <v>1.4182504686488542</v>
      </c>
      <c r="AA1573" s="49">
        <v>1.3510033357243081</v>
      </c>
      <c r="AB1573" s="49">
        <v>1.3054399233908651</v>
      </c>
      <c r="AC1573" s="49">
        <v>1.2616323033712116</v>
      </c>
      <c r="AD1573" s="49">
        <v>1.2193869419522909</v>
      </c>
      <c r="AE1573" s="49">
        <v>1.1785411425107268</v>
      </c>
      <c r="AF1573" s="50">
        <v>1.1389568860232209</v>
      </c>
    </row>
    <row r="1574" spans="1:32" hidden="1">
      <c r="A1574" s="49" t="s">
        <v>1908</v>
      </c>
      <c r="B1574" s="49">
        <v>3.5984689334100404</v>
      </c>
      <c r="C1574" s="49">
        <v>3.4139367125830997</v>
      </c>
      <c r="D1574" s="49">
        <v>3.2595530776704149</v>
      </c>
      <c r="E1574" s="49">
        <v>3.1265129498794657</v>
      </c>
      <c r="F1574" s="49">
        <v>3.0092890866559565</v>
      </c>
      <c r="G1574" s="49">
        <v>2.9042075770004967</v>
      </c>
      <c r="H1574" s="49">
        <v>2.8087151057326745</v>
      </c>
      <c r="I1574" s="49">
        <v>2.7209725649205665</v>
      </c>
      <c r="J1574" s="49">
        <v>2.6396158249190584</v>
      </c>
      <c r="K1574" s="49">
        <v>2.5636079223609438</v>
      </c>
      <c r="L1574" s="49">
        <v>2.4921439897035107</v>
      </c>
      <c r="M1574" s="49">
        <v>2.4067529871931175</v>
      </c>
      <c r="N1574" s="49">
        <v>2.3277967957757877</v>
      </c>
      <c r="O1574" s="49">
        <v>2.2532387628932575</v>
      </c>
      <c r="P1574" s="49">
        <v>2.1826704496515554</v>
      </c>
      <c r="Q1574" s="49">
        <v>2.1148073530674316</v>
      </c>
      <c r="R1574" s="49">
        <v>2.0488695226568341</v>
      </c>
      <c r="S1574" s="49">
        <v>1.9863880318596538</v>
      </c>
      <c r="T1574" s="49">
        <v>1.9262002917830836</v>
      </c>
      <c r="U1574" s="49">
        <v>1.8684664645939906</v>
      </c>
      <c r="V1574" s="49">
        <v>1.8122563968143841</v>
      </c>
      <c r="W1574" s="49">
        <v>1.7557427802201562</v>
      </c>
      <c r="X1574" s="49">
        <v>1.700148738782054</v>
      </c>
      <c r="Y1574" s="49">
        <v>1.6468082007928673</v>
      </c>
      <c r="Z1574" s="49">
        <v>1.6006316421705358</v>
      </c>
      <c r="AA1574" s="49">
        <v>1.5246317152720916</v>
      </c>
      <c r="AB1574" s="49">
        <v>1.4735054091705138</v>
      </c>
      <c r="AC1574" s="49">
        <v>1.4243722315026892</v>
      </c>
      <c r="AD1574" s="49">
        <v>1.3770090676932798</v>
      </c>
      <c r="AE1574" s="49">
        <v>1.3312283619304388</v>
      </c>
      <c r="AF1574" s="50">
        <v>1.2868710141874233</v>
      </c>
    </row>
    <row r="1575" spans="1:32" hidden="1">
      <c r="A1575" s="49" t="s">
        <v>1909</v>
      </c>
      <c r="B1575" s="49">
        <v>3.3866815943921882</v>
      </c>
      <c r="C1575" s="49">
        <v>3.2203094089709632</v>
      </c>
      <c r="D1575" s="49">
        <v>3.0609727314928863</v>
      </c>
      <c r="E1575" s="49">
        <v>2.9069763625891651</v>
      </c>
      <c r="F1575" s="49">
        <v>2.7571088798087535</v>
      </c>
      <c r="G1575" s="49">
        <v>2.610473266691371</v>
      </c>
      <c r="H1575" s="49">
        <v>2.4663852538398228</v>
      </c>
      <c r="I1575" s="49">
        <v>2.3243093848971723</v>
      </c>
      <c r="J1575" s="49">
        <v>2.1838172173622747</v>
      </c>
      <c r="K1575" s="49">
        <v>2.0445590838052805</v>
      </c>
      <c r="L1575" s="49">
        <v>1.9062444700262238</v>
      </c>
      <c r="M1575" s="49">
        <v>1.8642906436620312</v>
      </c>
      <c r="N1575" s="49">
        <v>1.8311280047509411</v>
      </c>
      <c r="O1575" s="49">
        <v>1.7989431579665487</v>
      </c>
      <c r="P1575" s="49">
        <v>1.7677984353711944</v>
      </c>
      <c r="Q1575" s="49">
        <v>1.7379737214147783</v>
      </c>
      <c r="R1575" s="49">
        <v>1.708614317311655</v>
      </c>
      <c r="S1575" s="49">
        <v>1.6798590789905141</v>
      </c>
      <c r="T1575" s="49">
        <v>1.6532005474762124</v>
      </c>
      <c r="U1575" s="49">
        <v>1.6262545543566147</v>
      </c>
      <c r="V1575" s="49">
        <v>1.5991944280310355</v>
      </c>
      <c r="W1575" s="49">
        <v>1.5753984188999688</v>
      </c>
      <c r="X1575" s="49">
        <v>1.5524803857651963</v>
      </c>
      <c r="Y1575" s="49">
        <v>1.5299806652646399</v>
      </c>
      <c r="Z1575" s="49">
        <v>1.5103036196198205</v>
      </c>
      <c r="AA1575" s="49">
        <v>1.4692134195517841</v>
      </c>
      <c r="AB1575" s="49">
        <v>1.4449213517718349</v>
      </c>
      <c r="AC1575" s="49">
        <v>1.4213243641342734</v>
      </c>
      <c r="AD1575" s="49">
        <v>1.3983590018208929</v>
      </c>
      <c r="AE1575" s="49">
        <v>1.3759700724948045</v>
      </c>
      <c r="AF1575" s="50">
        <v>1.3541092846223657</v>
      </c>
    </row>
    <row r="1576" spans="1:32" hidden="1">
      <c r="A1576" s="49" t="s">
        <v>1910</v>
      </c>
      <c r="B1576" s="49">
        <v>4.6186672039676715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3.8159648910630892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3.0891168562330096</v>
      </c>
      <c r="K1576" s="49">
        <v>2.9116993994487719</v>
      </c>
      <c r="L1576" s="49">
        <v>2.7348630812916754</v>
      </c>
      <c r="M1576" s="49">
        <v>2.674432901811961</v>
      </c>
      <c r="N1576" s="49">
        <v>2.6273743973548385</v>
      </c>
      <c r="O1576" s="49">
        <v>2.5817893663013285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2.3390261670051444</v>
      </c>
      <c r="V1576" s="49">
        <v>2.3011278576268088</v>
      </c>
      <c r="W1576" s="49">
        <v>2.268202989614287</v>
      </c>
      <c r="X1576" s="49">
        <v>2.2365991122493254</v>
      </c>
      <c r="Y1576" s="49">
        <v>2.2056171184732865</v>
      </c>
      <c r="Z1576" s="49">
        <v>2.1789130397789633</v>
      </c>
      <c r="AA1576" s="49">
        <v>2.119634955173189</v>
      </c>
      <c r="AB1576" s="49">
        <v>2.0858861532446036</v>
      </c>
      <c r="AC1576" s="49">
        <v>2.0531802814367004</v>
      </c>
      <c r="AD1576" s="49">
        <v>2.0214207737382095</v>
      </c>
      <c r="AE1576" s="49">
        <v>1.9905236377468627</v>
      </c>
      <c r="AF1576" s="50">
        <v>1.9604153824188435</v>
      </c>
    </row>
    <row r="1577" spans="1:32" hidden="1">
      <c r="A1577" s="49" t="s">
        <v>1911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4.4442746981811485</v>
      </c>
      <c r="I1577" s="49">
        <v>4.2262612119805265</v>
      </c>
      <c r="J1577" s="49">
        <v>4.0100572564170838</v>
      </c>
      <c r="K1577" s="49">
        <v>3.7948298860520406</v>
      </c>
      <c r="L1577" s="49">
        <v>3.5798620156389585</v>
      </c>
      <c r="M1577" s="49">
        <v>3.5005697385127426</v>
      </c>
      <c r="N1577" s="49">
        <v>3.439376917937544</v>
      </c>
      <c r="O1577" s="49">
        <v>3.3801716012455327</v>
      </c>
      <c r="P1577" s="49">
        <v>3.3230820283164375</v>
      </c>
      <c r="Q1577" s="49">
        <v>3.2686848341019026</v>
      </c>
      <c r="R1577" s="49">
        <v>3.2152179367520057</v>
      </c>
      <c r="S1577" s="49">
        <v>3.1629674823721405</v>
      </c>
      <c r="T1577" s="49">
        <v>3.1150092357839299</v>
      </c>
      <c r="U1577" s="49">
        <v>3.0664294007619892</v>
      </c>
      <c r="V1577" s="49">
        <v>3.0175854328898155</v>
      </c>
      <c r="W1577" s="49">
        <v>2.9754734400494032</v>
      </c>
      <c r="X1577" s="49">
        <v>2.9351343214457444</v>
      </c>
      <c r="Y1577" s="49">
        <v>2.8956206121592278</v>
      </c>
      <c r="Z1577" s="49">
        <v>2.8618832550845039</v>
      </c>
      <c r="AA1577" s="49">
        <v>2.7840186543639422</v>
      </c>
      <c r="AB1577" s="49">
        <v>2.7407112199169488</v>
      </c>
      <c r="AC1577" s="49">
        <v>2.6987994971934124</v>
      </c>
      <c r="AD1577" s="49">
        <v>2.6581522787157588</v>
      </c>
      <c r="AE1577" s="49">
        <v>2.6186554235176214</v>
      </c>
      <c r="AF1577" s="50">
        <v>2.5802090442696257</v>
      </c>
    </row>
    <row r="1578" spans="1:32" hidden="1">
      <c r="A1578" s="49" t="s">
        <v>1912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3.9115070185172707</v>
      </c>
      <c r="K1578" s="49">
        <v>3.7109379002319707</v>
      </c>
      <c r="L1578" s="49">
        <v>3.5121845338267761</v>
      </c>
      <c r="M1578" s="49">
        <v>3.4134260313596467</v>
      </c>
      <c r="N1578" s="49">
        <v>3.3280004180009461</v>
      </c>
      <c r="O1578" s="49">
        <v>3.2511588312339614</v>
      </c>
      <c r="P1578" s="49">
        <v>3.1809384689191464</v>
      </c>
      <c r="Q1578" s="49">
        <v>3.1161351362850995</v>
      </c>
      <c r="R1578" s="49">
        <v>3.0563599482176449</v>
      </c>
      <c r="S1578" s="49">
        <v>2.9996423904295062</v>
      </c>
      <c r="T1578" s="49">
        <v>2.9461526008160073</v>
      </c>
      <c r="U1578" s="49">
        <v>2.8961598373758157</v>
      </c>
      <c r="V1578" s="49">
        <v>2.847138990054944</v>
      </c>
      <c r="W1578" s="49">
        <v>2.7907865337735829</v>
      </c>
      <c r="X1578" s="49">
        <v>2.7368526987397646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2.4833232943047294</v>
      </c>
      <c r="AD1578" s="49">
        <v>2.4415265459908251</v>
      </c>
      <c r="AE1578" s="49">
        <v>2.4015163139490783</v>
      </c>
      <c r="AF1578" s="50">
        <v>2.3630849398668681</v>
      </c>
    </row>
    <row r="1579" spans="1:32" hidden="1">
      <c r="A1579" s="49" t="s">
        <v>1913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6.2496797972218765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3.9781431602611548</v>
      </c>
      <c r="S1579" s="49">
        <v>3.905231685028034</v>
      </c>
      <c r="T1579" s="49">
        <v>3.8367271966153753</v>
      </c>
      <c r="U1579" s="49">
        <v>3.7729995032399795</v>
      </c>
      <c r="V1579" s="49">
        <v>3.7105896095039648</v>
      </c>
      <c r="W1579" s="49">
        <v>3.6381028306961585</v>
      </c>
      <c r="X1579" s="49">
        <v>3.5689156727663756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3.3003022938808075</v>
      </c>
      <c r="AC1579" s="49">
        <v>3.2448879929076977</v>
      </c>
      <c r="AD1579" s="49">
        <v>3.1922535949679207</v>
      </c>
      <c r="AE1579" s="49">
        <v>3.1420558234041693</v>
      </c>
      <c r="AF1579" s="50">
        <v>3.0940104181597388</v>
      </c>
    </row>
    <row r="1580" spans="1:32" hidden="1">
      <c r="A1580" s="49" t="s">
        <v>1914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3.8439004455643913</v>
      </c>
      <c r="H1580" s="49">
        <v>3.5349650613598449</v>
      </c>
      <c r="I1580" s="49">
        <v>3.2310276899217758</v>
      </c>
      <c r="J1580" s="49">
        <v>2.9307932747202496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2.2173842750722077</v>
      </c>
      <c r="O1580" s="49">
        <v>2.1620612114868711</v>
      </c>
      <c r="P1580" s="49">
        <v>2.1092244227399686</v>
      </c>
      <c r="Q1580" s="49">
        <v>2.0579954198049446</v>
      </c>
      <c r="R1580" s="49">
        <v>2.0078410582481636</v>
      </c>
      <c r="S1580" s="49">
        <v>1.9598767615379762</v>
      </c>
      <c r="T1580" s="49">
        <v>1.9132956776710031</v>
      </c>
      <c r="U1580" s="49">
        <v>1.8682338729372225</v>
      </c>
      <c r="V1580" s="49">
        <v>1.824037604640905</v>
      </c>
      <c r="W1580" s="49">
        <v>1.7793154256515589</v>
      </c>
      <c r="X1580" s="49">
        <v>1.7350602852149197</v>
      </c>
      <c r="Y1580" s="49">
        <v>1.6922609948304492</v>
      </c>
      <c r="Z1580" s="49">
        <v>1.6545615229314157</v>
      </c>
      <c r="AA1580" s="49">
        <v>1.5946216805298503</v>
      </c>
      <c r="AB1580" s="49">
        <v>1.5528637690834652</v>
      </c>
      <c r="AC1580" s="49">
        <v>1.5124216290511465</v>
      </c>
      <c r="AD1580" s="49">
        <v>1.4731460837303452</v>
      </c>
      <c r="AE1580" s="49">
        <v>1.4349120916805598</v>
      </c>
      <c r="AF1580" s="50">
        <v>1.3976139042738862</v>
      </c>
    </row>
    <row r="1581" spans="1:32" hidden="1">
      <c r="A1581" s="49" t="s">
        <v>1915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4.7300603211578505</v>
      </c>
      <c r="F1581" s="49">
        <v>4.3897036436725649</v>
      </c>
      <c r="G1581" s="49">
        <v>4.0589753417630305</v>
      </c>
      <c r="H1581" s="49">
        <v>3.7352925339075753</v>
      </c>
      <c r="I1581" s="49">
        <v>3.4167645566343365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2.2924970803846736</v>
      </c>
      <c r="P1581" s="49">
        <v>2.2363579408197554</v>
      </c>
      <c r="Q1581" s="49">
        <v>2.181951210279335</v>
      </c>
      <c r="R1581" s="49">
        <v>2.1287012347154191</v>
      </c>
      <c r="S1581" s="49">
        <v>2.0778132893147396</v>
      </c>
      <c r="T1581" s="49">
        <v>2.0284160349970066</v>
      </c>
      <c r="U1581" s="49">
        <v>1.9806567477022865</v>
      </c>
      <c r="V1581" s="49">
        <v>1.9338292941604038</v>
      </c>
      <c r="W1581" s="49">
        <v>1.8864282726764463</v>
      </c>
      <c r="X1581" s="49">
        <v>1.8395282318788539</v>
      </c>
      <c r="Y1581" s="49">
        <v>1.7941970391098945</v>
      </c>
      <c r="Z1581" s="49">
        <v>1.7543692708286165</v>
      </c>
      <c r="AA1581" s="49">
        <v>1.6905217962878272</v>
      </c>
      <c r="AB1581" s="49">
        <v>1.6463052218936369</v>
      </c>
      <c r="AC1581" s="49">
        <v>1.6035049073419163</v>
      </c>
      <c r="AD1581" s="49">
        <v>1.5619592944066367</v>
      </c>
      <c r="AE1581" s="49">
        <v>1.5215329638898818</v>
      </c>
      <c r="AF1581" s="50">
        <v>1.4821113916232758</v>
      </c>
    </row>
    <row r="1582" spans="1:32" hidden="1">
      <c r="A1582" s="49" t="s">
        <v>1916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4.8969403030531495</v>
      </c>
      <c r="F1582" s="49">
        <v>4.5456629986696537</v>
      </c>
      <c r="G1582" s="49">
        <v>4.2044977892147415</v>
      </c>
      <c r="H1582" s="49">
        <v>3.8707158471637531</v>
      </c>
      <c r="I1582" s="49">
        <v>3.5423188045694456</v>
      </c>
      <c r="J1582" s="49">
        <v>3.2177940742220956</v>
      </c>
      <c r="K1582" s="49">
        <v>2.89596334518105</v>
      </c>
      <c r="L1582" s="49">
        <v>2.5758849078117425</v>
      </c>
      <c r="M1582" s="49">
        <v>2.5068793437110308</v>
      </c>
      <c r="N1582" s="49">
        <v>2.4425515168586647</v>
      </c>
      <c r="O1582" s="49">
        <v>2.3813311212935391</v>
      </c>
      <c r="P1582" s="49">
        <v>2.3229324833337595</v>
      </c>
      <c r="Q1582" s="49">
        <v>2.2663563336918435</v>
      </c>
      <c r="R1582" s="49">
        <v>2.210996314207387</v>
      </c>
      <c r="S1582" s="49">
        <v>2.1581189990667871</v>
      </c>
      <c r="T1582" s="49">
        <v>2.1068070718552567</v>
      </c>
      <c r="U1582" s="49">
        <v>2.0572144839754958</v>
      </c>
      <c r="V1582" s="49">
        <v>2.0085983564859662</v>
      </c>
      <c r="W1582" s="49">
        <v>1.9593732475437133</v>
      </c>
      <c r="X1582" s="49">
        <v>1.9106726006515928</v>
      </c>
      <c r="Y1582" s="49">
        <v>1.8636188965927598</v>
      </c>
      <c r="Z1582" s="49">
        <v>1.8223483565761001</v>
      </c>
      <c r="AA1582" s="49">
        <v>1.7558267056041625</v>
      </c>
      <c r="AB1582" s="49">
        <v>1.709938310341788</v>
      </c>
      <c r="AC1582" s="49">
        <v>1.6655374351031615</v>
      </c>
      <c r="AD1582" s="49">
        <v>1.6224545883329666</v>
      </c>
      <c r="AE1582" s="49">
        <v>1.5805477041881244</v>
      </c>
      <c r="AF1582" s="50">
        <v>1.5396966400530847</v>
      </c>
    </row>
    <row r="1583" spans="1:32" hidden="1">
      <c r="A1583" s="49" t="s">
        <v>1917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3.2283630839161828</v>
      </c>
      <c r="L1583" s="49">
        <v>2.8782624332767046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2.5939329190474814</v>
      </c>
      <c r="Q1583" s="49">
        <v>2.5305355538615539</v>
      </c>
      <c r="R1583" s="49">
        <v>2.4685372220067983</v>
      </c>
      <c r="S1583" s="49">
        <v>2.4094040903229992</v>
      </c>
      <c r="T1583" s="49">
        <v>2.3520751077115634</v>
      </c>
      <c r="U1583" s="49">
        <v>2.2967288882610406</v>
      </c>
      <c r="V1583" s="49">
        <v>2.2425059296404415</v>
      </c>
      <c r="W1583" s="49">
        <v>2.1875824605487932</v>
      </c>
      <c r="X1583" s="49">
        <v>2.1332582244181406</v>
      </c>
      <c r="Y1583" s="49">
        <v>2.0808323243258395</v>
      </c>
      <c r="Z1583" s="49">
        <v>2.0350913577201211</v>
      </c>
      <c r="AA1583" s="49">
        <v>1.9601202191053555</v>
      </c>
      <c r="AB1583" s="49">
        <v>1.9090201189627702</v>
      </c>
      <c r="AC1583" s="49">
        <v>1.8596333110342058</v>
      </c>
      <c r="AD1583" s="49">
        <v>1.8117634378687302</v>
      </c>
      <c r="AE1583" s="49">
        <v>1.7652459196228834</v>
      </c>
      <c r="AF1583" s="50">
        <v>1.7199415786434669</v>
      </c>
    </row>
    <row r="1584" spans="1:32" hidden="1">
      <c r="A1584" s="49" t="s">
        <v>1918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3.6685213899293845</v>
      </c>
      <c r="G1584" s="49">
        <v>3.5891268284284847</v>
      </c>
      <c r="H1584" s="49">
        <v>3.5156002404720592</v>
      </c>
      <c r="I1584" s="49">
        <v>3.4470288813722747</v>
      </c>
      <c r="J1584" s="49">
        <v>3.3826949012905976</v>
      </c>
      <c r="K1584" s="49">
        <v>3.3220241203020731</v>
      </c>
      <c r="L1584" s="49">
        <v>3.2645504886066616</v>
      </c>
      <c r="M1584" s="49">
        <v>3.1783603322743397</v>
      </c>
      <c r="N1584" s="49">
        <v>3.1105668139552822</v>
      </c>
      <c r="O1584" s="49">
        <v>3.0451691805571466</v>
      </c>
      <c r="P1584" s="49">
        <v>2.982266707297403</v>
      </c>
      <c r="Q1584" s="49">
        <v>2.9223947411650286</v>
      </c>
      <c r="R1584" s="49">
        <v>2.8638088408501687</v>
      </c>
      <c r="S1584" s="49">
        <v>2.8067715727572162</v>
      </c>
      <c r="T1584" s="49">
        <v>2.7542358908814988</v>
      </c>
      <c r="U1584" s="49">
        <v>2.7014269259874824</v>
      </c>
      <c r="V1584" s="49">
        <v>2.6486884043973542</v>
      </c>
      <c r="W1584" s="49">
        <v>2.6028272446841907</v>
      </c>
      <c r="X1584" s="49">
        <v>2.5589283821534625</v>
      </c>
      <c r="Y1584" s="49">
        <v>2.5160714638171857</v>
      </c>
      <c r="Z1584" s="49">
        <v>2.4789398115344943</v>
      </c>
      <c r="AA1584" s="49">
        <v>2.4003009302336307</v>
      </c>
      <c r="AB1584" s="49">
        <v>2.3546887704151871</v>
      </c>
      <c r="AC1584" s="49">
        <v>2.3106443952023525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1919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4.3369843451184735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3.9060077172366725</v>
      </c>
      <c r="P1585" s="49">
        <v>3.8257968398941711</v>
      </c>
      <c r="Q1585" s="49">
        <v>3.7495069400798484</v>
      </c>
      <c r="R1585" s="49">
        <v>3.6748757286628324</v>
      </c>
      <c r="S1585" s="49">
        <v>3.6022440767650448</v>
      </c>
      <c r="T1585" s="49">
        <v>3.5354429558706526</v>
      </c>
      <c r="U1585" s="49">
        <v>3.4682787476003814</v>
      </c>
      <c r="V1585" s="49">
        <v>3.4011974414899702</v>
      </c>
      <c r="W1585" s="49">
        <v>3.3430603803046304</v>
      </c>
      <c r="X1585" s="49">
        <v>3.2874383634889179</v>
      </c>
      <c r="Y1585" s="49">
        <v>3.2331369705306297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2.8649387007206952</v>
      </c>
      <c r="AF1585" s="50">
        <v>2.8139929898224425</v>
      </c>
    </row>
    <row r="1586" spans="1:32" hidden="1">
      <c r="A1586" s="49" t="s">
        <v>1920</v>
      </c>
      <c r="B1586" s="49">
        <v>8.1304639790814495</v>
      </c>
      <c r="C1586" s="49">
        <v>7.8364744541332936</v>
      </c>
      <c r="D1586" s="49">
        <v>7.5905829476136395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6.1700615012253515</v>
      </c>
      <c r="N1586" s="49">
        <v>5.98872568803323</v>
      </c>
      <c r="O1586" s="49">
        <v>5.8256719165194131</v>
      </c>
      <c r="P1586" s="49">
        <v>5.6768215420941335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4.2354541094286375</v>
      </c>
      <c r="AD1586" s="49">
        <v>4.1517420656842408</v>
      </c>
      <c r="AE1586" s="49">
        <v>4.0718871793132658</v>
      </c>
      <c r="AF1586" s="50">
        <v>3.9954612022191247</v>
      </c>
    </row>
    <row r="1587" spans="1:32" hidden="1">
      <c r="A1587" s="49" t="s">
        <v>1921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7.3707363021501004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5.6839782050575165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4.6862712526883445</v>
      </c>
      <c r="AA1587" s="49">
        <v>4.5483105575708125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1922</v>
      </c>
      <c r="B1588" s="49">
        <v>2.7706439486550027</v>
      </c>
      <c r="C1588" s="49">
        <v>2.6338155464543398</v>
      </c>
      <c r="D1588" s="49">
        <v>2.5187007858131736</v>
      </c>
      <c r="E1588" s="49">
        <v>2.4189643273110546</v>
      </c>
      <c r="F1588" s="49">
        <v>2.3306293738282395</v>
      </c>
      <c r="G1588" s="49">
        <v>2.2510526430745932</v>
      </c>
      <c r="H1588" s="49">
        <v>2.1783971256508967</v>
      </c>
      <c r="I1588" s="49">
        <v>2.111339673135225</v>
      </c>
      <c r="J1588" s="49">
        <v>2.0488988673716784</v>
      </c>
      <c r="K1588" s="49">
        <v>1.9903286685420123</v>
      </c>
      <c r="L1588" s="49">
        <v>1.9350500126216921</v>
      </c>
      <c r="M1588" s="49">
        <v>1.8693412782033838</v>
      </c>
      <c r="N1588" s="49">
        <v>1.8083172277879265</v>
      </c>
      <c r="O1588" s="49">
        <v>1.7505064774608825</v>
      </c>
      <c r="P1588" s="49">
        <v>1.6956123252518669</v>
      </c>
      <c r="Q1588" s="49">
        <v>1.6427071154210413</v>
      </c>
      <c r="R1588" s="49">
        <v>1.5912274608106849</v>
      </c>
      <c r="S1588" s="49">
        <v>1.5422748500876007</v>
      </c>
      <c r="T1588" s="49">
        <v>1.4950102776635403</v>
      </c>
      <c r="U1588" s="49">
        <v>1.4495476913941849</v>
      </c>
      <c r="V1588" s="49">
        <v>1.4052162247394218</v>
      </c>
      <c r="W1588" s="49">
        <v>1.3607009470821474</v>
      </c>
      <c r="X1588" s="49">
        <v>1.3168848256910834</v>
      </c>
      <c r="Y1588" s="49">
        <v>1.2747274069837198</v>
      </c>
      <c r="Z1588" s="49">
        <v>1.2377623436044805</v>
      </c>
      <c r="AA1588" s="49">
        <v>1.1793688676707523</v>
      </c>
      <c r="AB1588" s="49">
        <v>1.1389126550421069</v>
      </c>
      <c r="AC1588" s="49">
        <v>1.0999258951180415</v>
      </c>
      <c r="AD1588" s="49">
        <v>1.0622475918890648</v>
      </c>
      <c r="AE1588" s="49">
        <v>1.0257423557124574</v>
      </c>
      <c r="AF1588" s="50">
        <v>0.99029529013204765</v>
      </c>
    </row>
    <row r="1589" spans="1:32" hidden="1">
      <c r="A1589" s="49" t="s">
        <v>1923</v>
      </c>
      <c r="B1589" s="49">
        <v>2.9060930502182249</v>
      </c>
      <c r="C1589" s="49">
        <v>2.7621349110629323</v>
      </c>
      <c r="D1589" s="49">
        <v>2.6410661665340767</v>
      </c>
      <c r="E1589" s="49">
        <v>2.5362099196404104</v>
      </c>
      <c r="F1589" s="49">
        <v>2.4433750848128053</v>
      </c>
      <c r="G1589" s="49">
        <v>2.3597760048277059</v>
      </c>
      <c r="H1589" s="49">
        <v>2.2834767495910127</v>
      </c>
      <c r="I1589" s="49">
        <v>2.2130829282248188</v>
      </c>
      <c r="J1589" s="49">
        <v>2.1475602762204167</v>
      </c>
      <c r="K1589" s="49">
        <v>2.0861225712957929</v>
      </c>
      <c r="L1589" s="49">
        <v>2.028159545859241</v>
      </c>
      <c r="M1589" s="49">
        <v>1.9592237237916361</v>
      </c>
      <c r="N1589" s="49">
        <v>1.8952337178013625</v>
      </c>
      <c r="O1589" s="49">
        <v>1.8346339637162949</v>
      </c>
      <c r="P1589" s="49">
        <v>1.777110213519514</v>
      </c>
      <c r="Q1589" s="49">
        <v>1.7216820648202142</v>
      </c>
      <c r="R1589" s="49">
        <v>1.6677541850238329</v>
      </c>
      <c r="S1589" s="49">
        <v>1.6164892116286662</v>
      </c>
      <c r="T1589" s="49">
        <v>1.5670007829472516</v>
      </c>
      <c r="U1589" s="49">
        <v>1.5194087931077913</v>
      </c>
      <c r="V1589" s="49">
        <v>1.4730047933708779</v>
      </c>
      <c r="W1589" s="49">
        <v>1.4264095827360861</v>
      </c>
      <c r="X1589" s="49">
        <v>1.380547724423673</v>
      </c>
      <c r="Y1589" s="49">
        <v>1.3364318414127139</v>
      </c>
      <c r="Z1589" s="49">
        <v>1.2977907806459124</v>
      </c>
      <c r="AA1589" s="49">
        <v>1.2365331910253672</v>
      </c>
      <c r="AB1589" s="49">
        <v>1.1941996556118626</v>
      </c>
      <c r="AC1589" s="49">
        <v>1.1534123181012306</v>
      </c>
      <c r="AD1589" s="49">
        <v>1.1140012389404677</v>
      </c>
      <c r="AE1589" s="49">
        <v>1.0758235122275583</v>
      </c>
      <c r="AF1589" s="50">
        <v>1.038757867374591</v>
      </c>
    </row>
    <row r="1590" spans="1:32" hidden="1">
      <c r="A1590" s="49" t="s">
        <v>1924</v>
      </c>
      <c r="B1590" s="49">
        <v>3.0348001935545375</v>
      </c>
      <c r="C1590" s="49">
        <v>2.8837803714178927</v>
      </c>
      <c r="D1590" s="49">
        <v>2.7569060941854051</v>
      </c>
      <c r="E1590" s="49">
        <v>2.6471259906625715</v>
      </c>
      <c r="F1590" s="49">
        <v>2.5500135134258199</v>
      </c>
      <c r="G1590" s="49">
        <v>2.4626262948834405</v>
      </c>
      <c r="H1590" s="49">
        <v>2.3829194013971287</v>
      </c>
      <c r="I1590" s="49">
        <v>2.3094199010057808</v>
      </c>
      <c r="J1590" s="49">
        <v>2.2410352837743233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1.9777115400968266</v>
      </c>
      <c r="O1590" s="49">
        <v>1.9144642217354</v>
      </c>
      <c r="P1590" s="49">
        <v>1.8544371529265526</v>
      </c>
      <c r="Q1590" s="49">
        <v>1.7966046672680276</v>
      </c>
      <c r="R1590" s="49">
        <v>1.7403438216207703</v>
      </c>
      <c r="S1590" s="49">
        <v>1.6868745487222272</v>
      </c>
      <c r="T1590" s="49">
        <v>1.6352688085318161</v>
      </c>
      <c r="U1590" s="49">
        <v>1.5856533791990457</v>
      </c>
      <c r="V1590" s="49">
        <v>1.5372859101411556</v>
      </c>
      <c r="W1590" s="49">
        <v>1.4886968448553508</v>
      </c>
      <c r="X1590" s="49">
        <v>1.4408801325413956</v>
      </c>
      <c r="Y1590" s="49">
        <v>1.3948994406255939</v>
      </c>
      <c r="Z1590" s="49">
        <v>1.3546725699764419</v>
      </c>
      <c r="AA1590" s="49">
        <v>1.2906893338324898</v>
      </c>
      <c r="AB1590" s="49">
        <v>1.2465872628454964</v>
      </c>
      <c r="AC1590" s="49">
        <v>1.2041137252040488</v>
      </c>
      <c r="AD1590" s="49">
        <v>1.1630910171472686</v>
      </c>
      <c r="AE1590" s="49">
        <v>1.1233697121398805</v>
      </c>
      <c r="AF1590" s="50">
        <v>1.0848230138173423</v>
      </c>
    </row>
    <row r="1591" spans="1:32" hidden="1">
      <c r="A1591" s="49" t="s">
        <v>1925</v>
      </c>
      <c r="B1591" s="49">
        <v>3.2412078187206195</v>
      </c>
      <c r="C1591" s="49">
        <v>3.0791696924202085</v>
      </c>
      <c r="D1591" s="49">
        <v>2.9431163803699896</v>
      </c>
      <c r="E1591" s="49">
        <v>2.8254609662414625</v>
      </c>
      <c r="F1591" s="49">
        <v>2.7214408391032787</v>
      </c>
      <c r="G1591" s="49">
        <v>2.6278903141900929</v>
      </c>
      <c r="H1591" s="49">
        <v>2.542609285702139</v>
      </c>
      <c r="I1591" s="49">
        <v>2.4640130653112093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2.1810270020654565</v>
      </c>
      <c r="N1591" s="49">
        <v>2.1097205079981154</v>
      </c>
      <c r="O1591" s="49">
        <v>2.0422330041185739</v>
      </c>
      <c r="P1591" s="49">
        <v>1.9782114993521436</v>
      </c>
      <c r="Q1591" s="49">
        <v>1.9165496842367473</v>
      </c>
      <c r="R1591" s="49">
        <v>1.8565756940291478</v>
      </c>
      <c r="S1591" s="49">
        <v>1.7996051908444854</v>
      </c>
      <c r="T1591" s="49">
        <v>1.7446372622592494</v>
      </c>
      <c r="U1591" s="49">
        <v>1.6918086124679208</v>
      </c>
      <c r="V1591" s="49">
        <v>1.6403186870727571</v>
      </c>
      <c r="W1591" s="49">
        <v>1.5885942175705887</v>
      </c>
      <c r="X1591" s="49">
        <v>1.5376929768189009</v>
      </c>
      <c r="Y1591" s="49">
        <v>1.4887615561318701</v>
      </c>
      <c r="Z1591" s="49">
        <v>1.4460223555200273</v>
      </c>
      <c r="AA1591" s="49">
        <v>1.3776692835440554</v>
      </c>
      <c r="AB1591" s="49">
        <v>1.3307357870399388</v>
      </c>
      <c r="AC1591" s="49">
        <v>1.285547626428035</v>
      </c>
      <c r="AD1591" s="49">
        <v>1.2419129302387253</v>
      </c>
      <c r="AE1591" s="49">
        <v>1.199670366853111</v>
      </c>
      <c r="AF1591" s="50">
        <v>1.1586830454399406</v>
      </c>
    </row>
    <row r="1592" spans="1:32" hidden="1">
      <c r="A1592" s="49" t="s">
        <v>1926</v>
      </c>
      <c r="B1592" s="49">
        <v>5.2714406441951329</v>
      </c>
      <c r="C1592" s="49">
        <v>5.0319273879638855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3.5539578503712894</v>
      </c>
      <c r="K1592" s="49">
        <v>3.3530710327497975</v>
      </c>
      <c r="L1592" s="49">
        <v>3.1521884741148791</v>
      </c>
      <c r="M1592" s="49">
        <v>3.0824972878913734</v>
      </c>
      <c r="N1592" s="49">
        <v>3.0283458902480342</v>
      </c>
      <c r="O1592" s="49">
        <v>2.975905413836335</v>
      </c>
      <c r="P1592" s="49">
        <v>2.9252857217368629</v>
      </c>
      <c r="Q1592" s="49">
        <v>2.8769814466874344</v>
      </c>
      <c r="R1592" s="49">
        <v>2.8294802756819313</v>
      </c>
      <c r="S1592" s="49">
        <v>2.7830276484535865</v>
      </c>
      <c r="T1592" s="49">
        <v>2.7402626037616797</v>
      </c>
      <c r="U1592" s="49">
        <v>2.6969686046180508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2.5440185960660555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2.3324274228410924</v>
      </c>
      <c r="AE1592" s="49">
        <v>2.2969920482668558</v>
      </c>
      <c r="AF1592" s="50">
        <v>2.2624652713066009</v>
      </c>
    </row>
    <row r="1593" spans="1:32" hidden="1">
      <c r="A1593" s="49" t="s">
        <v>1927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4.2463078994501355</v>
      </c>
      <c r="L1593" s="49">
        <v>4.0040483197443821</v>
      </c>
      <c r="M1593" s="49">
        <v>3.9153848712609163</v>
      </c>
      <c r="N1593" s="49">
        <v>3.8469355491796944</v>
      </c>
      <c r="O1593" s="49">
        <v>3.7807024980869337</v>
      </c>
      <c r="P1593" s="49">
        <v>3.7168282371525017</v>
      </c>
      <c r="Q1593" s="49">
        <v>3.6559558003095258</v>
      </c>
      <c r="R1593" s="49">
        <v>3.5961172807101112</v>
      </c>
      <c r="S1593" s="49">
        <v>3.5376317664263146</v>
      </c>
      <c r="T1593" s="49">
        <v>3.4839314686330969</v>
      </c>
      <c r="U1593" s="49">
        <v>3.4295315322909383</v>
      </c>
      <c r="V1593" s="49">
        <v>3.3748310750807677</v>
      </c>
      <c r="W1593" s="49">
        <v>3.3276596174454198</v>
      </c>
      <c r="X1593" s="49">
        <v>3.2824622127823773</v>
      </c>
      <c r="Y1593" s="49">
        <v>3.238181534652214</v>
      </c>
      <c r="Z1593" s="49">
        <v>3.2003402885093144</v>
      </c>
      <c r="AA1593" s="49">
        <v>3.1132719155736086</v>
      </c>
      <c r="AB1593" s="49">
        <v>3.0647490510070736</v>
      </c>
      <c r="AC1593" s="49">
        <v>3.0177790684452077</v>
      </c>
      <c r="AD1593" s="49">
        <v>2.9722153421317832</v>
      </c>
      <c r="AE1593" s="49">
        <v>2.9279303068109428</v>
      </c>
      <c r="AF1593" s="50">
        <v>2.8848123161637003</v>
      </c>
    </row>
    <row r="1594" spans="1:32" hidden="1">
      <c r="A1594" s="49" t="s">
        <v>1928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5.8148519075048535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1929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1930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4.1563724656399925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2.3050824860592787</v>
      </c>
      <c r="M1596" s="49">
        <v>2.2443156612020547</v>
      </c>
      <c r="N1596" s="49">
        <v>2.1874607363454848</v>
      </c>
      <c r="O1596" s="49">
        <v>2.1332084773402213</v>
      </c>
      <c r="P1596" s="49">
        <v>2.0813200171614437</v>
      </c>
      <c r="Q1596" s="49">
        <v>2.030962480180996</v>
      </c>
      <c r="R1596" s="49">
        <v>1.9816305019182487</v>
      </c>
      <c r="S1596" s="49">
        <v>1.9343779717434177</v>
      </c>
      <c r="T1596" s="49">
        <v>1.8884406482084783</v>
      </c>
      <c r="U1596" s="49">
        <v>1.8439461576416942</v>
      </c>
      <c r="V1596" s="49">
        <v>1.8002758325923389</v>
      </c>
      <c r="W1596" s="49">
        <v>1.7561104931394342</v>
      </c>
      <c r="X1596" s="49">
        <v>1.7123934521664697</v>
      </c>
      <c r="Y1596" s="49">
        <v>1.6700590894154215</v>
      </c>
      <c r="Z1596" s="49">
        <v>1.632551151600951</v>
      </c>
      <c r="AA1596" s="49">
        <v>1.5740324334320561</v>
      </c>
      <c r="AB1596" s="49">
        <v>1.5327026783116506</v>
      </c>
      <c r="AC1596" s="49">
        <v>1.4926236259356109</v>
      </c>
      <c r="AD1596" s="49">
        <v>1.4536544564505403</v>
      </c>
      <c r="AE1596" s="49">
        <v>1.4156771282929022</v>
      </c>
      <c r="AF1596" s="50">
        <v>1.3785918078486816</v>
      </c>
    </row>
    <row r="1597" spans="1:32" hidden="1">
      <c r="A1597" s="49" t="s">
        <v>1931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3.6608672593948097</v>
      </c>
      <c r="I1597" s="49">
        <v>3.3413565783067187</v>
      </c>
      <c r="J1597" s="49">
        <v>3.0264053602821939</v>
      </c>
      <c r="K1597" s="49">
        <v>2.7150675111886673</v>
      </c>
      <c r="L1597" s="49">
        <v>2.4065979322618376</v>
      </c>
      <c r="M1597" s="49">
        <v>2.3429229936202312</v>
      </c>
      <c r="N1597" s="49">
        <v>2.2833921077007595</v>
      </c>
      <c r="O1597" s="49">
        <v>2.2266174798461709</v>
      </c>
      <c r="P1597" s="49">
        <v>2.1723475168652131</v>
      </c>
      <c r="Q1597" s="49">
        <v>2.1196986591813287</v>
      </c>
      <c r="R1597" s="49">
        <v>2.0681346650928636</v>
      </c>
      <c r="S1597" s="49">
        <v>2.018777701790067</v>
      </c>
      <c r="T1597" s="49">
        <v>1.9708161869669532</v>
      </c>
      <c r="U1597" s="49">
        <v>1.9243870820594053</v>
      </c>
      <c r="V1597" s="49">
        <v>1.878832751710994</v>
      </c>
      <c r="W1597" s="49">
        <v>1.8327525032934231</v>
      </c>
      <c r="X1597" s="49">
        <v>1.7871459093041036</v>
      </c>
      <c r="Y1597" s="49">
        <v>1.7430074274165501</v>
      </c>
      <c r="Z1597" s="49">
        <v>1.7040015204766454</v>
      </c>
      <c r="AA1597" s="49">
        <v>1.642632574276186</v>
      </c>
      <c r="AB1597" s="49">
        <v>1.5995530667288309</v>
      </c>
      <c r="AC1597" s="49">
        <v>1.5577999495091581</v>
      </c>
      <c r="AD1597" s="49">
        <v>1.5172229113266416</v>
      </c>
      <c r="AE1597" s="49">
        <v>1.4776959556201175</v>
      </c>
      <c r="AF1597" s="50">
        <v>1.4391125224082306</v>
      </c>
    </row>
    <row r="1598" spans="1:32" hidden="1">
      <c r="A1598" s="49" t="s">
        <v>1932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3.4648359331639016</v>
      </c>
      <c r="J1598" s="49">
        <v>3.1407707911344902</v>
      </c>
      <c r="K1598" s="49">
        <v>2.8205337753851234</v>
      </c>
      <c r="L1598" s="49">
        <v>2.503344817940989</v>
      </c>
      <c r="M1598" s="49">
        <v>2.4368493577733807</v>
      </c>
      <c r="N1598" s="49">
        <v>2.3747414980208075</v>
      </c>
      <c r="O1598" s="49">
        <v>2.3155506649787019</v>
      </c>
      <c r="P1598" s="49">
        <v>2.2590089448755641</v>
      </c>
      <c r="Q1598" s="49">
        <v>2.2041806768371117</v>
      </c>
      <c r="R1598" s="49">
        <v>2.1504981138057535</v>
      </c>
      <c r="S1598" s="49">
        <v>2.0991462138363279</v>
      </c>
      <c r="T1598" s="49">
        <v>2.0492662340967116</v>
      </c>
      <c r="U1598" s="49">
        <v>2.0010019415677327</v>
      </c>
      <c r="V1598" s="49">
        <v>1.9536580281910747</v>
      </c>
      <c r="W1598" s="49">
        <v>1.9057493127056384</v>
      </c>
      <c r="X1598" s="49">
        <v>1.8583386204090442</v>
      </c>
      <c r="Y1598" s="49">
        <v>1.8124769390827407</v>
      </c>
      <c r="Z1598" s="49">
        <v>1.7720380896176913</v>
      </c>
      <c r="AA1598" s="49">
        <v>1.7079600345667836</v>
      </c>
      <c r="AB1598" s="49">
        <v>1.6632099815270869</v>
      </c>
      <c r="AC1598" s="49">
        <v>1.6198614372436615</v>
      </c>
      <c r="AD1598" s="49">
        <v>1.5777563209546916</v>
      </c>
      <c r="AE1598" s="49">
        <v>1.5367621278999313</v>
      </c>
      <c r="AF1598" s="50">
        <v>1.4967667972888981</v>
      </c>
    </row>
    <row r="1599" spans="1:32" hidden="1">
      <c r="A1599" s="49" t="s">
        <v>1933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3.6679132179421288</v>
      </c>
      <c r="J1599" s="49">
        <v>3.3283251120777138</v>
      </c>
      <c r="K1599" s="49">
        <v>2.9922819848321325</v>
      </c>
      <c r="L1599" s="49">
        <v>2.6589067896647256</v>
      </c>
      <c r="M1599" s="49">
        <v>2.5880228310885425</v>
      </c>
      <c r="N1599" s="49">
        <v>2.5218627033663279</v>
      </c>
      <c r="O1599" s="49">
        <v>2.4588422155462863</v>
      </c>
      <c r="P1599" s="49">
        <v>2.3986758602255227</v>
      </c>
      <c r="Q1599" s="49">
        <v>2.3403543088325223</v>
      </c>
      <c r="R1599" s="49">
        <v>2.2832648698504947</v>
      </c>
      <c r="S1599" s="49">
        <v>2.2286937892550354</v>
      </c>
      <c r="T1599" s="49">
        <v>2.1757130921049503</v>
      </c>
      <c r="U1599" s="49">
        <v>2.1244808784283142</v>
      </c>
      <c r="V1599" s="49">
        <v>2.0742445346883289</v>
      </c>
      <c r="W1599" s="49">
        <v>2.0233975994875579</v>
      </c>
      <c r="X1599" s="49">
        <v>1.9730859717237563</v>
      </c>
      <c r="Y1599" s="49">
        <v>1.9244486594715307</v>
      </c>
      <c r="Z1599" s="49">
        <v>1.8816815882082083</v>
      </c>
      <c r="AA1599" s="49">
        <v>1.8132974219901881</v>
      </c>
      <c r="AB1599" s="49">
        <v>1.765851793102156</v>
      </c>
      <c r="AC1599" s="49">
        <v>1.7199161035533357</v>
      </c>
      <c r="AD1599" s="49">
        <v>1.6753174758064557</v>
      </c>
      <c r="AE1599" s="49">
        <v>1.6319109988612572</v>
      </c>
      <c r="AF1599" s="50">
        <v>1.5895741182063994</v>
      </c>
    </row>
    <row r="1600" spans="1:32" hidden="1">
      <c r="A1600" s="49" t="s">
        <v>1934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1935</v>
      </c>
      <c r="B1601" s="49">
        <v>10.852904839569421</v>
      </c>
      <c r="C1601" s="49">
        <v>10.459004790636063</v>
      </c>
      <c r="D1601" s="49">
        <v>10.129924088509426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5.5559749282582755</v>
      </c>
      <c r="AE1601" s="49">
        <v>5.450817898423316</v>
      </c>
      <c r="AF1601" s="50">
        <v>5.3503203464005109</v>
      </c>
    </row>
    <row r="1602" spans="1:32" hidden="1">
      <c r="A1602" s="49" t="s">
        <v>1936</v>
      </c>
      <c r="B1602" s="49">
        <v>4.4238268331122299</v>
      </c>
      <c r="C1602" s="49">
        <v>4.2003865252758334</v>
      </c>
      <c r="D1602" s="49">
        <v>4.0130249221890129</v>
      </c>
      <c r="E1602" s="49">
        <v>3.8512098659297127</v>
      </c>
      <c r="F1602" s="49">
        <v>3.7083300421937064</v>
      </c>
      <c r="G1602" s="49">
        <v>3.5799910040467235</v>
      </c>
      <c r="H1602" s="49">
        <v>3.463138690771645</v>
      </c>
      <c r="I1602" s="49">
        <v>3.3555733204283817</v>
      </c>
      <c r="J1602" s="49">
        <v>3.2556632356545006</v>
      </c>
      <c r="K1602" s="49">
        <v>3.1621680998314434</v>
      </c>
      <c r="L1602" s="49">
        <v>3.0741251806814569</v>
      </c>
      <c r="M1602" s="49">
        <v>2.9691819694594432</v>
      </c>
      <c r="N1602" s="49">
        <v>2.8719737026898935</v>
      </c>
      <c r="O1602" s="49">
        <v>2.7800590421289288</v>
      </c>
      <c r="P1602" s="49">
        <v>2.6929468053691488</v>
      </c>
      <c r="Q1602" s="49">
        <v>2.6090977308838204</v>
      </c>
      <c r="R1602" s="49">
        <v>2.5275771570547518</v>
      </c>
      <c r="S1602" s="49">
        <v>2.4502156909814676</v>
      </c>
      <c r="T1602" s="49">
        <v>2.3756208520875295</v>
      </c>
      <c r="U1602" s="49">
        <v>2.3039829426253196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1.8143185904725592</v>
      </c>
      <c r="AC1602" s="49">
        <v>1.7531714326307744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1937</v>
      </c>
      <c r="B1603" s="49">
        <v>10.589317542637641</v>
      </c>
      <c r="C1603" s="49">
        <v>10.067830542901808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5.8226993203881285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4.9914382586591834</v>
      </c>
      <c r="X1603" s="49">
        <v>4.8938580364929454</v>
      </c>
      <c r="Y1603" s="49">
        <v>4.8021653222405964</v>
      </c>
      <c r="Z1603" s="49">
        <v>4.7197445773249243</v>
      </c>
      <c r="AA1603" s="49">
        <v>4.5982289314121276</v>
      </c>
      <c r="AB1603" s="49">
        <v>4.5140272459476245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1938</v>
      </c>
      <c r="B1604" s="49">
        <v>12.814594590063077</v>
      </c>
      <c r="C1604" s="49">
        <v>12.19693448066511</v>
      </c>
      <c r="D1604" s="49">
        <v>11.636660311793895</v>
      </c>
      <c r="E1604" s="49">
        <v>11.115881951007509</v>
      </c>
      <c r="F1604" s="49">
        <v>10.623288036522956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5.6295299687872715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1939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3.4041682646350937</v>
      </c>
      <c r="O1605" s="49">
        <v>3.3186807462654317</v>
      </c>
      <c r="P1605" s="49">
        <v>3.2371592113396224</v>
      </c>
      <c r="Q1605" s="49">
        <v>3.1581981835588619</v>
      </c>
      <c r="R1605" s="49">
        <v>3.0809443191113726</v>
      </c>
      <c r="S1605" s="49">
        <v>3.0071950324687489</v>
      </c>
      <c r="T1605" s="49">
        <v>2.9356568470347622</v>
      </c>
      <c r="U1605" s="49">
        <v>2.8665522939381733</v>
      </c>
      <c r="V1605" s="49">
        <v>2.7988313540279179</v>
      </c>
      <c r="W1605" s="49">
        <v>2.7302711767089924</v>
      </c>
      <c r="X1605" s="49">
        <v>2.6624481631850876</v>
      </c>
      <c r="Y1605" s="49">
        <v>2.5969516789617213</v>
      </c>
      <c r="Z1605" s="49">
        <v>2.5396338442066897</v>
      </c>
      <c r="AA1605" s="49">
        <v>2.4465683959553086</v>
      </c>
      <c r="AB1605" s="49">
        <v>2.3827058541537918</v>
      </c>
      <c r="AC1605" s="49">
        <v>2.3209351197393513</v>
      </c>
      <c r="AD1605" s="49">
        <v>2.261013093037838</v>
      </c>
      <c r="AE1605" s="49">
        <v>2.2027359905084571</v>
      </c>
      <c r="AF1605" s="50">
        <v>2.1459314598128847</v>
      </c>
    </row>
    <row r="1606" spans="1:32" hidden="1">
      <c r="A1606" s="49" t="s">
        <v>1940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6.3892347468139254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5.7647487764420084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4.2131471118212085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3.7563420038527893</v>
      </c>
      <c r="AD1606" s="49">
        <v>3.6814649928205458</v>
      </c>
      <c r="AE1606" s="49">
        <v>3.6099864268874073</v>
      </c>
      <c r="AF1606" s="50">
        <v>3.5415281825842952</v>
      </c>
    </row>
    <row r="1607" spans="1:32" hidden="1">
      <c r="A1607" s="49" t="s">
        <v>1941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7.9303526734569765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7.2901165260896095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6.6080648991654725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5.1412906792938475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4.4396092921607435</v>
      </c>
    </row>
    <row r="1608" spans="1:32" hidden="1">
      <c r="A1608" s="49" t="s">
        <v>1942</v>
      </c>
      <c r="B1608" s="49">
        <v>4.0808180057746419</v>
      </c>
      <c r="C1608" s="49">
        <v>3.8703987338867725</v>
      </c>
      <c r="D1608" s="49">
        <v>3.6945443213308531</v>
      </c>
      <c r="E1608" s="49">
        <v>3.5431522263568525</v>
      </c>
      <c r="F1608" s="49">
        <v>3.4098804399913734</v>
      </c>
      <c r="G1608" s="49">
        <v>3.2905133345150714</v>
      </c>
      <c r="H1608" s="49">
        <v>3.182121049812646</v>
      </c>
      <c r="I1608" s="49">
        <v>3.0825932516425452</v>
      </c>
      <c r="J1608" s="49">
        <v>2.9903646558754016</v>
      </c>
      <c r="K1608" s="49">
        <v>2.9042454305618275</v>
      </c>
      <c r="L1608" s="49">
        <v>2.8233121079305166</v>
      </c>
      <c r="M1608" s="49">
        <v>2.7264859668919676</v>
      </c>
      <c r="N1608" s="49">
        <v>2.6370001119661612</v>
      </c>
      <c r="O1608" s="49">
        <v>2.5525286033241068</v>
      </c>
      <c r="P1608" s="49">
        <v>2.4726045235183802</v>
      </c>
      <c r="Q1608" s="49">
        <v>2.3957612167012234</v>
      </c>
      <c r="R1608" s="49">
        <v>2.321108221668263</v>
      </c>
      <c r="S1608" s="49">
        <v>2.2503925348267719</v>
      </c>
      <c r="T1608" s="49">
        <v>2.1822870098723337</v>
      </c>
      <c r="U1608" s="49">
        <v>2.1169741052694793</v>
      </c>
      <c r="V1608" s="49">
        <v>2.0533922622442788</v>
      </c>
      <c r="W1608" s="49">
        <v>1.9894537167135853</v>
      </c>
      <c r="X1608" s="49">
        <v>1.926565872957033</v>
      </c>
      <c r="Y1608" s="49">
        <v>1.8662520681572934</v>
      </c>
      <c r="Z1608" s="49">
        <v>1.8141213023225733</v>
      </c>
      <c r="AA1608" s="49">
        <v>1.7279314027184214</v>
      </c>
      <c r="AB1608" s="49">
        <v>1.6701486652968192</v>
      </c>
      <c r="AC1608" s="49">
        <v>1.6146460142023984</v>
      </c>
      <c r="AD1608" s="49">
        <v>1.5611698025419152</v>
      </c>
      <c r="AE1608" s="49">
        <v>1.5095068276934351</v>
      </c>
      <c r="AF1608" s="50">
        <v>1.4594762519023208</v>
      </c>
    </row>
    <row r="1609" spans="1:32" hidden="1">
      <c r="A1609" s="49" t="s">
        <v>1943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5.0524217066495245</v>
      </c>
      <c r="O1609" s="49">
        <v>4.9356460023378306</v>
      </c>
      <c r="P1609" s="49">
        <v>4.8290513278402925</v>
      </c>
      <c r="Q1609" s="49">
        <v>4.7307853681231204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3.9098137922729332</v>
      </c>
      <c r="AB1609" s="49">
        <v>3.8400929299401332</v>
      </c>
      <c r="AC1609" s="49">
        <v>3.7739434880972826</v>
      </c>
      <c r="AD1609" s="49">
        <v>3.7108919022847635</v>
      </c>
      <c r="AE1609" s="49">
        <v>3.6505505982116215</v>
      </c>
      <c r="AF1609" s="50">
        <v>3.5925985296204122</v>
      </c>
    </row>
    <row r="1610" spans="1:32" hidden="1">
      <c r="A1610" s="49" t="s">
        <v>1944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7.7591285419683915</v>
      </c>
      <c r="I1610" s="49">
        <v>7.4335437121769194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1945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3.6496440736038966</v>
      </c>
      <c r="L1611" s="49">
        <v>3.2536125479928337</v>
      </c>
      <c r="M1611" s="49">
        <v>3.1658088558034345</v>
      </c>
      <c r="N1611" s="49">
        <v>3.0840938264267193</v>
      </c>
      <c r="O1611" s="49">
        <v>3.0064209594410682</v>
      </c>
      <c r="P1611" s="49">
        <v>2.9324174594038332</v>
      </c>
      <c r="Q1611" s="49">
        <v>2.8607812784473969</v>
      </c>
      <c r="R1611" s="49">
        <v>2.7907223907486216</v>
      </c>
      <c r="S1611" s="49">
        <v>2.7238898799900593</v>
      </c>
      <c r="T1611" s="49">
        <v>2.6590887598220485</v>
      </c>
      <c r="U1611" s="49">
        <v>2.5965191626819148</v>
      </c>
      <c r="V1611" s="49">
        <v>2.5352135621811915</v>
      </c>
      <c r="W1611" s="49">
        <v>2.4731095149966134</v>
      </c>
      <c r="X1611" s="49">
        <v>2.4116814519105745</v>
      </c>
      <c r="Y1611" s="49">
        <v>2.3523915131236288</v>
      </c>
      <c r="Z1611" s="49">
        <v>2.3006281923609144</v>
      </c>
      <c r="AA1611" s="49">
        <v>2.2159647465954166</v>
      </c>
      <c r="AB1611" s="49">
        <v>2.1581715598336029</v>
      </c>
      <c r="AC1611" s="49">
        <v>2.1023105612930961</v>
      </c>
      <c r="AD1611" s="49">
        <v>2.0481615525020476</v>
      </c>
      <c r="AE1611" s="49">
        <v>1.9955399733902288</v>
      </c>
      <c r="AF1611" s="50">
        <v>1.9442897514423989</v>
      </c>
    </row>
    <row r="1612" spans="1:32" hidden="1">
      <c r="A1612" s="49" t="s">
        <v>1946</v>
      </c>
      <c r="B1612" s="49">
        <v>5.3877409942926251</v>
      </c>
      <c r="C1612" s="49">
        <v>5.2288820414527475</v>
      </c>
      <c r="D1612" s="49">
        <v>5.0885833576002435</v>
      </c>
      <c r="E1612" s="49">
        <v>4.9627731976047365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4.4724030114653175</v>
      </c>
      <c r="K1612" s="49">
        <v>4.3928684546126906</v>
      </c>
      <c r="L1612" s="49">
        <v>4.3176321587287187</v>
      </c>
      <c r="M1612" s="49">
        <v>4.2039006390874905</v>
      </c>
      <c r="N1612" s="49">
        <v>4.1149327109925622</v>
      </c>
      <c r="O1612" s="49">
        <v>4.0291749139830761</v>
      </c>
      <c r="P1612" s="49">
        <v>3.9467617861995623</v>
      </c>
      <c r="Q1612" s="49">
        <v>3.8684155111163072</v>
      </c>
      <c r="R1612" s="49">
        <v>3.7917862469427659</v>
      </c>
      <c r="S1612" s="49">
        <v>3.7172283435153832</v>
      </c>
      <c r="T1612" s="49">
        <v>3.6487222502944476</v>
      </c>
      <c r="U1612" s="49">
        <v>3.5798335010822697</v>
      </c>
      <c r="V1612" s="49">
        <v>3.511025504844222</v>
      </c>
      <c r="W1612" s="49">
        <v>3.4515136070239194</v>
      </c>
      <c r="X1612" s="49">
        <v>3.3946174735591361</v>
      </c>
      <c r="Y1612" s="49">
        <v>3.339096524430218</v>
      </c>
      <c r="Z1612" s="49">
        <v>3.2912628889639435</v>
      </c>
      <c r="AA1612" s="49">
        <v>3.1874582956601465</v>
      </c>
      <c r="AB1612" s="49">
        <v>3.1281381801580745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2.9099490736295115</v>
      </c>
    </row>
    <row r="1613" spans="1:32" hidden="1">
      <c r="A1613" s="49" t="s">
        <v>1947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4.1774864270050065</v>
      </c>
      <c r="L1613" s="49">
        <v>4.105410966887642</v>
      </c>
      <c r="M1613" s="49">
        <v>3.9708312783304338</v>
      </c>
      <c r="N1613" s="49">
        <v>3.8540801625991064</v>
      </c>
      <c r="O1613" s="49">
        <v>3.7489687444305004</v>
      </c>
      <c r="P1613" s="49">
        <v>3.6529038908240525</v>
      </c>
      <c r="Q1613" s="49">
        <v>3.5642804821115996</v>
      </c>
      <c r="R1613" s="49">
        <v>3.4825363888813903</v>
      </c>
      <c r="S1613" s="49">
        <v>3.4051411718385132</v>
      </c>
      <c r="T1613" s="49">
        <v>3.3322627311663156</v>
      </c>
      <c r="U1613" s="49">
        <v>3.2641902247205712</v>
      </c>
      <c r="V1613" s="49">
        <v>3.1977511598703185</v>
      </c>
      <c r="W1613" s="49">
        <v>3.1227564355933968</v>
      </c>
      <c r="X1613" s="49">
        <v>3.0511883159685769</v>
      </c>
      <c r="Y1613" s="49">
        <v>2.9842376644007746</v>
      </c>
      <c r="Z1613" s="49">
        <v>2.9242680606891591</v>
      </c>
      <c r="AA1613" s="49">
        <v>2.8369267745970763</v>
      </c>
      <c r="AB1613" s="49">
        <v>2.7764619228339145</v>
      </c>
      <c r="AC1613" s="49">
        <v>2.7191843401827072</v>
      </c>
      <c r="AD1613" s="49">
        <v>2.6646937045375902</v>
      </c>
      <c r="AE1613" s="49">
        <v>2.6126616501505162</v>
      </c>
      <c r="AF1613" s="50">
        <v>2.5628155417862621</v>
      </c>
    </row>
    <row r="1614" spans="1:32" hidden="1">
      <c r="A1614" s="49" t="s">
        <v>1948</v>
      </c>
      <c r="B1614" s="49">
        <v>6.9649105039370145</v>
      </c>
      <c r="C1614" s="49">
        <v>6.7110350479363925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5.2855498710494935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4.5390095462170885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4.0770308643237625</v>
      </c>
      <c r="Y1614" s="49">
        <v>3.9897873159451978</v>
      </c>
      <c r="Z1614" s="49">
        <v>3.9121283503676656</v>
      </c>
      <c r="AA1614" s="49">
        <v>3.7967684390763359</v>
      </c>
      <c r="AB1614" s="49">
        <v>3.7183801401159347</v>
      </c>
      <c r="AC1614" s="49">
        <v>3.6443596448670386</v>
      </c>
      <c r="AD1614" s="49">
        <v>3.5741577415318009</v>
      </c>
      <c r="AE1614" s="49">
        <v>3.5073240410463953</v>
      </c>
      <c r="AF1614" s="50">
        <v>3.443484689820508</v>
      </c>
    </row>
    <row r="1615" spans="1:32" hidden="1">
      <c r="A1615" s="49" t="s">
        <v>1949</v>
      </c>
      <c r="B1615" s="49">
        <v>3.6184646560416951</v>
      </c>
      <c r="C1615" s="49">
        <v>3.4353971038735014</v>
      </c>
      <c r="D1615" s="49">
        <v>3.2819003908206725</v>
      </c>
      <c r="E1615" s="49">
        <v>3.149347186270993</v>
      </c>
      <c r="F1615" s="49">
        <v>3.0323222132663932</v>
      </c>
      <c r="G1615" s="49">
        <v>2.9272261778001454</v>
      </c>
      <c r="H1615" s="49">
        <v>2.8315577074912266</v>
      </c>
      <c r="I1615" s="49">
        <v>2.7435151285994017</v>
      </c>
      <c r="J1615" s="49">
        <v>2.6617620597283347</v>
      </c>
      <c r="K1615" s="49">
        <v>2.5852825893675226</v>
      </c>
      <c r="L1615" s="49">
        <v>2.5132881345611597</v>
      </c>
      <c r="M1615" s="49">
        <v>2.4274129488968046</v>
      </c>
      <c r="N1615" s="49">
        <v>2.3479055640494759</v>
      </c>
      <c r="O1615" s="49">
        <v>2.2727536370935684</v>
      </c>
      <c r="P1615" s="49">
        <v>2.2015517579610724</v>
      </c>
      <c r="Q1615" s="49">
        <v>2.1330314698040134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1.8838226605820705</v>
      </c>
      <c r="V1615" s="49">
        <v>1.8268423173666513</v>
      </c>
      <c r="W1615" s="49">
        <v>1.7695869279366396</v>
      </c>
      <c r="X1615" s="49">
        <v>1.7132460316576998</v>
      </c>
      <c r="Y1615" s="49">
        <v>1.6591312762196346</v>
      </c>
      <c r="Z1615" s="49">
        <v>1.6120703684800493</v>
      </c>
      <c r="AA1615" s="49">
        <v>1.5356920573986419</v>
      </c>
      <c r="AB1615" s="49">
        <v>1.4837832951821412</v>
      </c>
      <c r="AC1615" s="49">
        <v>1.4338409576719524</v>
      </c>
      <c r="AD1615" s="49">
        <v>1.3856444525451193</v>
      </c>
      <c r="AE1615" s="49">
        <v>1.3390083084761906</v>
      </c>
      <c r="AF1615" s="50">
        <v>1.293775160533043</v>
      </c>
    </row>
    <row r="1616" spans="1:32" hidden="1">
      <c r="A1616" s="49" t="s">
        <v>1950</v>
      </c>
      <c r="B1616" s="49">
        <v>6.7006043074808925</v>
      </c>
      <c r="C1616" s="49">
        <v>6.4046239260018218</v>
      </c>
      <c r="D1616" s="49">
        <v>6.1243819968073305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3.9513973453745286</v>
      </c>
      <c r="O1616" s="49">
        <v>3.8834892107094201</v>
      </c>
      <c r="P1616" s="49">
        <v>3.8180232596242654</v>
      </c>
      <c r="Q1616" s="49">
        <v>3.7556657980548551</v>
      </c>
      <c r="R1616" s="49">
        <v>3.6943807244367362</v>
      </c>
      <c r="S1616" s="49">
        <v>3.6344986868584246</v>
      </c>
      <c r="T1616" s="49">
        <v>3.5795737423689942</v>
      </c>
      <c r="U1616" s="49">
        <v>3.5239279805672252</v>
      </c>
      <c r="V1616" s="49">
        <v>3.467974454020446</v>
      </c>
      <c r="W1616" s="49">
        <v>3.419805509881038</v>
      </c>
      <c r="X1616" s="49">
        <v>3.3736769291298074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3.0563720760289823</v>
      </c>
      <c r="AE1616" s="49">
        <v>3.0111605092297928</v>
      </c>
      <c r="AF1616" s="50">
        <v>2.9671532226040171</v>
      </c>
    </row>
    <row r="1617" spans="1:32" hidden="1">
      <c r="A1617" s="49" t="s">
        <v>1951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5.0538773158244314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3.8914030989846404</v>
      </c>
      <c r="M1617" s="49">
        <v>3.7822949150305467</v>
      </c>
      <c r="N1617" s="49">
        <v>3.6878036841484882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3.3866765445527363</v>
      </c>
      <c r="S1617" s="49">
        <v>3.3236759512020435</v>
      </c>
      <c r="T1617" s="49">
        <v>3.2642191813480066</v>
      </c>
      <c r="U1617" s="49">
        <v>3.2086019592284161</v>
      </c>
      <c r="V1617" s="49">
        <v>3.1540555052098167</v>
      </c>
      <c r="W1617" s="49">
        <v>3.0914731221996439</v>
      </c>
      <c r="X1617" s="49">
        <v>3.0315466432973981</v>
      </c>
      <c r="Y1617" s="49">
        <v>2.9753711855001237</v>
      </c>
      <c r="Z1617" s="49">
        <v>2.9251063847619019</v>
      </c>
      <c r="AA1617" s="49">
        <v>2.8499052444042912</v>
      </c>
      <c r="AB1617" s="49">
        <v>2.7984993151578648</v>
      </c>
      <c r="AC1617" s="49">
        <v>2.7496678340755945</v>
      </c>
      <c r="AD1617" s="49">
        <v>2.703074796777607</v>
      </c>
      <c r="AE1617" s="49">
        <v>2.6584452798707359</v>
      </c>
      <c r="AF1617" s="50">
        <v>2.6155516145369826</v>
      </c>
    </row>
    <row r="1618" spans="1:32" hidden="1">
      <c r="A1618" s="49" t="s">
        <v>1952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5.5595281486487655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4.0189369182376025</v>
      </c>
      <c r="X1618" s="49">
        <v>3.9423387059821318</v>
      </c>
      <c r="Y1618" s="49">
        <v>3.87086421422222</v>
      </c>
      <c r="Z1618" s="49">
        <v>3.8074744255885147</v>
      </c>
      <c r="AA1618" s="49">
        <v>3.7098860093435189</v>
      </c>
      <c r="AB1618" s="49">
        <v>3.6448977089580685</v>
      </c>
      <c r="AC1618" s="49">
        <v>3.5834223021886191</v>
      </c>
      <c r="AD1618" s="49">
        <v>3.5249996585313728</v>
      </c>
      <c r="AE1618" s="49">
        <v>3.4692533110750441</v>
      </c>
      <c r="AF1618" s="50">
        <v>3.4158715173927794</v>
      </c>
    </row>
    <row r="1619" spans="1:32" hidden="1">
      <c r="A1619" s="49" t="s">
        <v>1953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3.6415065892515726</v>
      </c>
      <c r="K1619" s="49">
        <v>3.2810421713327189</v>
      </c>
      <c r="L1619" s="49">
        <v>2.9216654121110954</v>
      </c>
      <c r="M1619" s="49">
        <v>2.8430632590327982</v>
      </c>
      <c r="N1619" s="49">
        <v>2.7698470471842569</v>
      </c>
      <c r="O1619" s="49">
        <v>2.7002078085864043</v>
      </c>
      <c r="P1619" s="49">
        <v>2.6338202037618292</v>
      </c>
      <c r="Q1619" s="49">
        <v>2.5695314191075767</v>
      </c>
      <c r="R1619" s="49">
        <v>2.5066416293337501</v>
      </c>
      <c r="S1619" s="49">
        <v>2.4466216673666432</v>
      </c>
      <c r="T1619" s="49">
        <v>2.3884113014710637</v>
      </c>
      <c r="U1619" s="49">
        <v>2.3321917655820181</v>
      </c>
      <c r="V1619" s="49">
        <v>2.2771029324266596</v>
      </c>
      <c r="W1619" s="49">
        <v>2.2213225203196019</v>
      </c>
      <c r="X1619" s="49">
        <v>2.1661451823547067</v>
      </c>
      <c r="Y1619" s="49">
        <v>2.1128731238163256</v>
      </c>
      <c r="Z1619" s="49">
        <v>2.0663029897395075</v>
      </c>
      <c r="AA1619" s="49">
        <v>1.990438514426665</v>
      </c>
      <c r="AB1619" s="49">
        <v>1.9385025323206233</v>
      </c>
      <c r="AC1619" s="49">
        <v>1.88828339036611</v>
      </c>
      <c r="AD1619" s="49">
        <v>1.8395832495142113</v>
      </c>
      <c r="AE1619" s="49">
        <v>1.7922362798225704</v>
      </c>
      <c r="AF1619" s="50">
        <v>1.7461022396493295</v>
      </c>
    </row>
    <row r="1620" spans="1:32" hidden="1">
      <c r="A1620" s="49" t="s">
        <v>1954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3.8391013472370528</v>
      </c>
      <c r="W1620" s="49">
        <v>3.7729131986372462</v>
      </c>
      <c r="X1620" s="49">
        <v>3.7095623962531858</v>
      </c>
      <c r="Y1620" s="49">
        <v>3.6477108097271325</v>
      </c>
      <c r="Z1620" s="49">
        <v>3.5941650916644332</v>
      </c>
      <c r="AA1620" s="49">
        <v>3.4802782996080825</v>
      </c>
      <c r="AB1620" s="49">
        <v>3.4143785273611238</v>
      </c>
      <c r="AC1620" s="49">
        <v>3.3507420779591102</v>
      </c>
      <c r="AD1620" s="49">
        <v>3.2891675371302824</v>
      </c>
      <c r="AE1620" s="49">
        <v>3.2294791082143899</v>
      </c>
      <c r="AF1620" s="50">
        <v>3.1715224162408542</v>
      </c>
    </row>
    <row r="1621" spans="1:32" hidden="1">
      <c r="A1621" s="49" t="s">
        <v>1955</v>
      </c>
      <c r="B1621" s="49">
        <v>7.3063971739310425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6.1795540862234715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5.7327116970868905</v>
      </c>
      <c r="M1621" s="49">
        <v>5.5446939699514965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3.8013493750107696</v>
      </c>
      <c r="AD1621" s="49">
        <v>3.7257198751560665</v>
      </c>
      <c r="AE1621" s="49">
        <v>3.6535481619065378</v>
      </c>
      <c r="AF1621" s="50">
        <v>3.5844519460350575</v>
      </c>
    </row>
    <row r="1622" spans="1:32" hidden="1">
      <c r="A1622" s="49" t="s">
        <v>1956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6.4657723796525906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5.9079792911419675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5.4216415556220054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4.5820286170740925</v>
      </c>
    </row>
    <row r="1623" spans="1:32" hidden="1">
      <c r="A1623" s="49" t="s">
        <v>1957</v>
      </c>
      <c r="B1623" s="49">
        <v>2.8256712325233537</v>
      </c>
      <c r="C1623" s="49">
        <v>2.6878984174035216</v>
      </c>
      <c r="D1623" s="49">
        <v>2.5716062982339407</v>
      </c>
      <c r="E1623" s="49">
        <v>2.4705526111121734</v>
      </c>
      <c r="F1623" s="49">
        <v>2.3808199212919572</v>
      </c>
      <c r="G1623" s="49">
        <v>2.2998047960771348</v>
      </c>
      <c r="H1623" s="49">
        <v>2.2256980115779537</v>
      </c>
      <c r="I1623" s="49">
        <v>2.1571963519305655</v>
      </c>
      <c r="J1623" s="49">
        <v>2.0933330045949683</v>
      </c>
      <c r="K1623" s="49">
        <v>2.0333727982033794</v>
      </c>
      <c r="L1623" s="49">
        <v>1.9767448411712281</v>
      </c>
      <c r="M1623" s="49">
        <v>1.9096937997773726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1.6781966333007414</v>
      </c>
      <c r="R1623" s="49">
        <v>1.6255753671652422</v>
      </c>
      <c r="S1623" s="49">
        <v>1.5755145888683701</v>
      </c>
      <c r="T1623" s="49">
        <v>1.5271647419492476</v>
      </c>
      <c r="U1623" s="49">
        <v>1.4806404650860303</v>
      </c>
      <c r="V1623" s="49">
        <v>1.4352627667704281</v>
      </c>
      <c r="W1623" s="49">
        <v>1.3897845138306519</v>
      </c>
      <c r="X1623" s="49">
        <v>1.3449889164281248</v>
      </c>
      <c r="Y1623" s="49">
        <v>1.3018411011628797</v>
      </c>
      <c r="Z1623" s="49">
        <v>1.2638903034523805</v>
      </c>
      <c r="AA1623" s="49">
        <v>1.2043747387518313</v>
      </c>
      <c r="AB1623" s="49">
        <v>1.1628745148847011</v>
      </c>
      <c r="AC1623" s="49">
        <v>1.1228196418191967</v>
      </c>
      <c r="AD1623" s="49">
        <v>1.0840440002599661</v>
      </c>
      <c r="AE1623" s="49">
        <v>1.0464077957900311</v>
      </c>
      <c r="AF1623" s="50">
        <v>1.0097923019068737</v>
      </c>
    </row>
    <row r="1624" spans="1:32" hidden="1">
      <c r="A1624" s="49" t="s">
        <v>1958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3.0038213612887628</v>
      </c>
      <c r="F1624" s="49">
        <v>2.8942682526691277</v>
      </c>
      <c r="G1624" s="49">
        <v>2.795516914199605</v>
      </c>
      <c r="H1624" s="49">
        <v>2.7053090344547432</v>
      </c>
      <c r="I1624" s="49">
        <v>2.6220180158483322</v>
      </c>
      <c r="J1624" s="49">
        <v>2.5444373244380047</v>
      </c>
      <c r="K1624" s="49">
        <v>2.4716497318067319</v>
      </c>
      <c r="L1624" s="49">
        <v>2.4029432223162441</v>
      </c>
      <c r="M1624" s="49">
        <v>2.3213545312285833</v>
      </c>
      <c r="N1624" s="49">
        <v>2.2455777119948976</v>
      </c>
      <c r="O1624" s="49">
        <v>2.1737873843583766</v>
      </c>
      <c r="P1624" s="49">
        <v>2.105615177893648</v>
      </c>
      <c r="Q1624" s="49">
        <v>2.0399103801451952</v>
      </c>
      <c r="R1624" s="49">
        <v>1.9759741574324325</v>
      </c>
      <c r="S1624" s="49">
        <v>1.9151721110234536</v>
      </c>
      <c r="T1624" s="49">
        <v>1.8564636449990162</v>
      </c>
      <c r="U1624" s="49">
        <v>1.799989826891581</v>
      </c>
      <c r="V1624" s="49">
        <v>1.7449187149092777</v>
      </c>
      <c r="W1624" s="49">
        <v>1.689674840431417</v>
      </c>
      <c r="X1624" s="49">
        <v>1.6352828432698185</v>
      </c>
      <c r="Y1624" s="49">
        <v>1.5829297786585326</v>
      </c>
      <c r="Z1624" s="49">
        <v>1.5369844133813977</v>
      </c>
      <c r="AA1624" s="49">
        <v>1.4645231401347933</v>
      </c>
      <c r="AB1624" s="49">
        <v>1.414235190167346</v>
      </c>
      <c r="AC1624" s="49">
        <v>1.3657461721148256</v>
      </c>
      <c r="AD1624" s="49">
        <v>1.318854878873537</v>
      </c>
      <c r="AE1624" s="49">
        <v>1.2733920768271747</v>
      </c>
      <c r="AF1624" s="50">
        <v>1.2292141215457684</v>
      </c>
    </row>
    <row r="1625" spans="1:32" hidden="1">
      <c r="A1625" s="49" t="s">
        <v>1959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5.6772711604187185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3.8305365873280897</v>
      </c>
      <c r="W1625" s="49">
        <v>3.7766285970303466</v>
      </c>
      <c r="X1625" s="49">
        <v>3.724926824847397</v>
      </c>
      <c r="Y1625" s="49">
        <v>3.6742428142921737</v>
      </c>
      <c r="Z1625" s="49">
        <v>3.6307770933588692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3.3706319214170013</v>
      </c>
      <c r="AE1625" s="49">
        <v>3.3198761603677029</v>
      </c>
      <c r="AF1625" s="50">
        <v>3.2704167735266729</v>
      </c>
    </row>
    <row r="1626" spans="1:32" hidden="1">
      <c r="A1626" s="49" t="s">
        <v>1960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6.9696373063997346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5.1255727486471505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4.1379187462560285</v>
      </c>
      <c r="Z1626" s="49">
        <v>4.068497260888396</v>
      </c>
      <c r="AA1626" s="49">
        <v>3.9639715406365514</v>
      </c>
      <c r="AB1626" s="49">
        <v>3.8929110890481429</v>
      </c>
      <c r="AC1626" s="49">
        <v>3.8254519325778027</v>
      </c>
      <c r="AD1626" s="49">
        <v>3.761119594711904</v>
      </c>
      <c r="AE1626" s="49">
        <v>3.6995258039280356</v>
      </c>
      <c r="AF1626" s="50">
        <v>3.640348982256818</v>
      </c>
    </row>
    <row r="1627" spans="1:32" hidden="1">
      <c r="A1627" s="49" t="s">
        <v>1961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1962</v>
      </c>
      <c r="B1628" s="49">
        <v>5.6596662186888755</v>
      </c>
      <c r="C1628" s="49">
        <v>5.2730921078213555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3.9120308837919433</v>
      </c>
      <c r="H1628" s="49">
        <v>3.5947875174023025</v>
      </c>
      <c r="I1628" s="49">
        <v>3.2819772859272103</v>
      </c>
      <c r="J1628" s="49">
        <v>2.972248871285577</v>
      </c>
      <c r="K1628" s="49">
        <v>2.6645457302032027</v>
      </c>
      <c r="L1628" s="49">
        <v>2.3580198056180075</v>
      </c>
      <c r="M1628" s="49">
        <v>2.2958357825334295</v>
      </c>
      <c r="N1628" s="49">
        <v>2.2376536755561265</v>
      </c>
      <c r="O1628" s="49">
        <v>2.1821341785537882</v>
      </c>
      <c r="P1628" s="49">
        <v>2.1290349002264977</v>
      </c>
      <c r="Q1628" s="49">
        <v>2.0775029575307395</v>
      </c>
      <c r="R1628" s="49">
        <v>2.0270206867616798</v>
      </c>
      <c r="S1628" s="49">
        <v>1.9786723515127367</v>
      </c>
      <c r="T1628" s="49">
        <v>1.9316743246719141</v>
      </c>
      <c r="U1628" s="49">
        <v>1.8861592073318654</v>
      </c>
      <c r="V1628" s="49">
        <v>1.8414918426602158</v>
      </c>
      <c r="W1628" s="49">
        <v>1.7963181916410855</v>
      </c>
      <c r="X1628" s="49">
        <v>1.7516045070696633</v>
      </c>
      <c r="Y1628" s="49">
        <v>1.7083114914304329</v>
      </c>
      <c r="Z1628" s="49">
        <v>1.669979039319506</v>
      </c>
      <c r="AA1628" s="49">
        <v>1.6100452285534823</v>
      </c>
      <c r="AB1628" s="49">
        <v>1.5677822908950718</v>
      </c>
      <c r="AC1628" s="49">
        <v>1.5268026112953637</v>
      </c>
      <c r="AD1628" s="49">
        <v>1.4869608129743233</v>
      </c>
      <c r="AE1628" s="49">
        <v>1.4481350331614282</v>
      </c>
      <c r="AF1628" s="50">
        <v>1.4102222057723495</v>
      </c>
    </row>
    <row r="1629" spans="1:32" hidden="1">
      <c r="A1629" s="49" t="s">
        <v>1963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2.7578769778224563</v>
      </c>
      <c r="N1629" s="49">
        <v>2.6872323448547992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2.4327112158534674</v>
      </c>
      <c r="S1629" s="49">
        <v>2.374546593513748</v>
      </c>
      <c r="T1629" s="49">
        <v>2.3180915808097988</v>
      </c>
      <c r="U1629" s="49">
        <v>2.2635153432078368</v>
      </c>
      <c r="V1629" s="49">
        <v>2.2100076720773667</v>
      </c>
      <c r="W1629" s="49">
        <v>2.1558427878856037</v>
      </c>
      <c r="X1629" s="49">
        <v>2.1022516607478652</v>
      </c>
      <c r="Y1629" s="49">
        <v>2.0504593543911365</v>
      </c>
      <c r="Z1629" s="49">
        <v>2.0049791339486189</v>
      </c>
      <c r="AA1629" s="49">
        <v>1.9319437592810775</v>
      </c>
      <c r="AB1629" s="49">
        <v>1.8814272855208298</v>
      </c>
      <c r="AC1629" s="49">
        <v>1.8325336009861459</v>
      </c>
      <c r="AD1629" s="49">
        <v>1.7850770261962841</v>
      </c>
      <c r="AE1629" s="49">
        <v>1.7389019221299795</v>
      </c>
      <c r="AF1629" s="50">
        <v>1.6938766638781135</v>
      </c>
    </row>
    <row r="1630" spans="1:32" hidden="1">
      <c r="A1630" s="49" t="s">
        <v>1964</v>
      </c>
      <c r="B1630" s="49">
        <v>2.8208030048490849</v>
      </c>
      <c r="C1630" s="49">
        <v>2.7401787400305313</v>
      </c>
      <c r="D1630" s="49">
        <v>2.6681028532860571</v>
      </c>
      <c r="E1630" s="49">
        <v>2.6027069582186755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2.3861000674346426</v>
      </c>
      <c r="J1630" s="49">
        <v>2.3398348912967664</v>
      </c>
      <c r="K1630" s="49">
        <v>2.2958608000313943</v>
      </c>
      <c r="L1630" s="49">
        <v>2.2538896662628076</v>
      </c>
      <c r="M1630" s="49">
        <v>2.1935320393485584</v>
      </c>
      <c r="N1630" s="49">
        <v>2.1446114810865899</v>
      </c>
      <c r="O1630" s="49">
        <v>2.0972436808541404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1.9228093186850779</v>
      </c>
      <c r="T1630" s="49">
        <v>1.8837377270001583</v>
      </c>
      <c r="U1630" s="49">
        <v>1.844564660893969</v>
      </c>
      <c r="V1630" s="49">
        <v>1.805501563672073</v>
      </c>
      <c r="W1630" s="49">
        <v>1.7707978639571005</v>
      </c>
      <c r="X1630" s="49">
        <v>1.7373525193222794</v>
      </c>
      <c r="Y1630" s="49">
        <v>1.7045958845516993</v>
      </c>
      <c r="Z1630" s="49">
        <v>1.6754191454720648</v>
      </c>
      <c r="AA1630" s="49">
        <v>1.6206575735500166</v>
      </c>
      <c r="AB1630" s="49">
        <v>1.5863348178361738</v>
      </c>
      <c r="AC1630" s="49">
        <v>1.5530230694905971</v>
      </c>
      <c r="AD1630" s="49">
        <v>1.5206359332461887</v>
      </c>
      <c r="AE1630" s="49">
        <v>1.4890979512155469</v>
      </c>
      <c r="AF1630" s="50">
        <v>1.4583428142391011</v>
      </c>
    </row>
    <row r="1631" spans="1:32" hidden="1">
      <c r="A1631" s="49" t="s">
        <v>1965</v>
      </c>
      <c r="B1631" s="49">
        <v>3.2816231238521616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2.9579382279015225</v>
      </c>
      <c r="G1631" s="49">
        <v>2.8932142173324795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2.6222798074278253</v>
      </c>
      <c r="M1631" s="49">
        <v>2.5521203302723943</v>
      </c>
      <c r="N1631" s="49">
        <v>2.4952969888156233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2.2862988568633393</v>
      </c>
      <c r="S1631" s="49">
        <v>2.2375689396241376</v>
      </c>
      <c r="T1631" s="49">
        <v>2.1921451326931081</v>
      </c>
      <c r="U1631" s="49">
        <v>2.1465876950495306</v>
      </c>
      <c r="V1631" s="49">
        <v>2.1011433406792328</v>
      </c>
      <c r="W1631" s="49">
        <v>2.0607700467260806</v>
      </c>
      <c r="X1631" s="49">
        <v>2.0218633512499937</v>
      </c>
      <c r="Y1631" s="49">
        <v>1.9837597867963526</v>
      </c>
      <c r="Z1631" s="49">
        <v>1.949826815765874</v>
      </c>
      <c r="AA1631" s="49">
        <v>1.8860953546367887</v>
      </c>
      <c r="AB1631" s="49">
        <v>1.8461705842347444</v>
      </c>
      <c r="AC1631" s="49">
        <v>1.8074243611600447</v>
      </c>
      <c r="AD1631" s="49">
        <v>1.7697560717441543</v>
      </c>
      <c r="AE1631" s="49">
        <v>1.7330778412559031</v>
      </c>
      <c r="AF1631" s="50">
        <v>1.6973124506735831</v>
      </c>
    </row>
    <row r="1632" spans="1:32" hidden="1">
      <c r="A1632" s="49" t="s">
        <v>1966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3.8832244064154007</v>
      </c>
      <c r="P1632" s="49">
        <v>3.7986021415269748</v>
      </c>
      <c r="Q1632" s="49">
        <v>3.7175646045648545</v>
      </c>
      <c r="R1632" s="49">
        <v>3.6381105771202065</v>
      </c>
      <c r="S1632" s="49">
        <v>3.5605387586406039</v>
      </c>
      <c r="T1632" s="49">
        <v>3.4882286640733167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3.2172730727932546</v>
      </c>
      <c r="Y1632" s="49">
        <v>3.1566166389961396</v>
      </c>
      <c r="Z1632" s="49">
        <v>3.1025548204248503</v>
      </c>
      <c r="AA1632" s="49">
        <v>3.0011120277449441</v>
      </c>
      <c r="AB1632" s="49">
        <v>2.9374711495023904</v>
      </c>
      <c r="AC1632" s="49">
        <v>2.8756703942931381</v>
      </c>
      <c r="AD1632" s="49">
        <v>2.8155487690719454</v>
      </c>
      <c r="AE1632" s="49">
        <v>2.7569656104607851</v>
      </c>
      <c r="AF1632" s="50">
        <v>2.6997972584796348</v>
      </c>
    </row>
    <row r="1633" spans="1:32" hidden="1">
      <c r="A1633" s="49" t="s">
        <v>1967</v>
      </c>
      <c r="B1633" s="49">
        <v>4.1087546791825282</v>
      </c>
      <c r="C1633" s="49">
        <v>3.9623097473880313</v>
      </c>
      <c r="D1633" s="49">
        <v>3.8392861540285699</v>
      </c>
      <c r="E1633" s="49">
        <v>3.7329185234824327</v>
      </c>
      <c r="F1633" s="49">
        <v>3.6389684105020601</v>
      </c>
      <c r="G1633" s="49">
        <v>3.5546135172223572</v>
      </c>
      <c r="H1633" s="49">
        <v>3.4778846056173953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3.2235092681812954</v>
      </c>
      <c r="M1633" s="49">
        <v>3.1180536709026629</v>
      </c>
      <c r="N1633" s="49">
        <v>3.0262693252719113</v>
      </c>
      <c r="O1633" s="49">
        <v>2.9434216757096383</v>
      </c>
      <c r="P1633" s="49">
        <v>2.8675273497852238</v>
      </c>
      <c r="Q1633" s="49">
        <v>2.7973587416514643</v>
      </c>
      <c r="R1633" s="49">
        <v>2.732486492322407</v>
      </c>
      <c r="S1633" s="49">
        <v>2.670973599977938</v>
      </c>
      <c r="T1633" s="49">
        <v>2.6129491044034223</v>
      </c>
      <c r="U1633" s="49">
        <v>2.5586350026588454</v>
      </c>
      <c r="V1633" s="49">
        <v>2.5056013754441304</v>
      </c>
      <c r="W1633" s="49">
        <v>2.4459792280673818</v>
      </c>
      <c r="X1633" s="49">
        <v>2.3890258231429375</v>
      </c>
      <c r="Y1633" s="49">
        <v>2.3356554141954491</v>
      </c>
      <c r="Z1633" s="49">
        <v>2.287682592718379</v>
      </c>
      <c r="AA1633" s="49">
        <v>2.2187588977539403</v>
      </c>
      <c r="AB1633" s="49">
        <v>2.1704916296061665</v>
      </c>
      <c r="AC1633" s="49">
        <v>2.1247148393289446</v>
      </c>
      <c r="AD1633" s="49">
        <v>2.0811224674327806</v>
      </c>
      <c r="AE1633" s="49">
        <v>2.0394634219116088</v>
      </c>
      <c r="AF1633" s="50">
        <v>1.9995291833734989</v>
      </c>
    </row>
    <row r="1634" spans="1:32" hidden="1">
      <c r="A1634" s="49" t="s">
        <v>1968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4.6022363786743465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3.7190737508517953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3.2599920302285974</v>
      </c>
      <c r="W1634" s="49">
        <v>3.1842457272976099</v>
      </c>
      <c r="X1634" s="49">
        <v>3.1120650198917765</v>
      </c>
      <c r="Y1634" s="49">
        <v>3.0446874336592353</v>
      </c>
      <c r="Z1634" s="49">
        <v>2.9845684764577936</v>
      </c>
      <c r="AA1634" s="49">
        <v>2.8960677265531389</v>
      </c>
      <c r="AB1634" s="49">
        <v>2.835467171028514</v>
      </c>
      <c r="AC1634" s="49">
        <v>2.7781952203453066</v>
      </c>
      <c r="AD1634" s="49">
        <v>2.7238386453118575</v>
      </c>
      <c r="AE1634" s="49">
        <v>2.6720585237454975</v>
      </c>
      <c r="AF1634" s="50">
        <v>2.6225734821308682</v>
      </c>
    </row>
    <row r="1635" spans="1:32" hidden="1">
      <c r="A1635" s="49" t="s">
        <v>1969</v>
      </c>
      <c r="B1635" s="49">
        <v>4.3941919206296571</v>
      </c>
      <c r="C1635" s="49">
        <v>4.1760810514201472</v>
      </c>
      <c r="D1635" s="49">
        <v>3.9648396943185835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2.9508167465970505</v>
      </c>
      <c r="J1635" s="49">
        <v>2.7490665894507877</v>
      </c>
      <c r="K1635" s="49">
        <v>2.5460039049073768</v>
      </c>
      <c r="L1635" s="49">
        <v>2.3410902725311096</v>
      </c>
      <c r="M1635" s="49">
        <v>2.2899204128822648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2.0940682829344825</v>
      </c>
      <c r="S1635" s="49">
        <v>2.0575626282686295</v>
      </c>
      <c r="T1635" s="49">
        <v>2.0233817795110314</v>
      </c>
      <c r="U1635" s="49">
        <v>1.9888939636693728</v>
      </c>
      <c r="V1635" s="49">
        <v>1.9542905743738412</v>
      </c>
      <c r="W1635" s="49">
        <v>1.9233518954952808</v>
      </c>
      <c r="X1635" s="49">
        <v>1.8933823184069218</v>
      </c>
      <c r="Y1635" s="49">
        <v>1.8638743622328016</v>
      </c>
      <c r="Z1635" s="49">
        <v>1.8374749668927066</v>
      </c>
      <c r="AA1635" s="49">
        <v>1.7875041729479237</v>
      </c>
      <c r="AB1635" s="49">
        <v>1.7560321768627678</v>
      </c>
      <c r="AC1635" s="49">
        <v>1.7253265896779935</v>
      </c>
      <c r="AD1635" s="49">
        <v>1.6953167233946833</v>
      </c>
      <c r="AE1635" s="49">
        <v>1.6659410714364873</v>
      </c>
      <c r="AF1635" s="50">
        <v>1.6371457960556552</v>
      </c>
    </row>
    <row r="1636" spans="1:32" hidden="1">
      <c r="A1636" s="49" t="s">
        <v>1970</v>
      </c>
      <c r="B1636" s="49">
        <v>5.0832968650339865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3.8844220619048873</v>
      </c>
      <c r="H1636" s="49">
        <v>3.6530167357716481</v>
      </c>
      <c r="I1636" s="49">
        <v>3.4215044113138884</v>
      </c>
      <c r="J1636" s="49">
        <v>3.1890635758765242</v>
      </c>
      <c r="K1636" s="49">
        <v>2.9549743978869314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2.5643211454717982</v>
      </c>
      <c r="P1636" s="49">
        <v>2.5188996742739174</v>
      </c>
      <c r="Q1636" s="49">
        <v>2.4751929943479323</v>
      </c>
      <c r="R1636" s="49">
        <v>2.4320958833242257</v>
      </c>
      <c r="S1636" s="49">
        <v>2.3897868494660033</v>
      </c>
      <c r="T1636" s="49">
        <v>2.3501900467923527</v>
      </c>
      <c r="U1636" s="49">
        <v>2.3102284745614625</v>
      </c>
      <c r="V1636" s="49">
        <v>2.270126008268881</v>
      </c>
      <c r="W1636" s="49">
        <v>2.2343147646851351</v>
      </c>
      <c r="X1636" s="49">
        <v>2.1996287333964735</v>
      </c>
      <c r="Y1636" s="49">
        <v>2.1654746697380416</v>
      </c>
      <c r="Z1636" s="49">
        <v>2.1349438412781403</v>
      </c>
      <c r="AA1636" s="49">
        <v>2.0768782455421197</v>
      </c>
      <c r="AB1636" s="49">
        <v>2.040411532711278</v>
      </c>
      <c r="AC1636" s="49">
        <v>2.0048328376900733</v>
      </c>
      <c r="AD1636" s="49">
        <v>1.9700592736896028</v>
      </c>
      <c r="AE1636" s="49">
        <v>1.9360187095504182</v>
      </c>
      <c r="AF1636" s="50">
        <v>1.9026479978697721</v>
      </c>
    </row>
    <row r="1637" spans="1:32" hidden="1">
      <c r="A1637" s="49" t="s">
        <v>1971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5.7701633042742895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3.9991721524387343</v>
      </c>
      <c r="Q1637" s="49">
        <v>3.9300082595915775</v>
      </c>
      <c r="R1637" s="49">
        <v>3.8618164695417714</v>
      </c>
      <c r="S1637" s="49">
        <v>3.7948832257049694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3.5492474112050587</v>
      </c>
      <c r="X1637" s="49">
        <v>3.4945685857936875</v>
      </c>
      <c r="Y1637" s="49">
        <v>3.4407168263571046</v>
      </c>
      <c r="Z1637" s="49">
        <v>3.3926474404691644</v>
      </c>
      <c r="AA1637" s="49">
        <v>3.3004151053068531</v>
      </c>
      <c r="AB1637" s="49">
        <v>3.2427868738297496</v>
      </c>
      <c r="AC1637" s="49">
        <v>3.1865564834662541</v>
      </c>
      <c r="AD1637" s="49">
        <v>3.1315898726562645</v>
      </c>
      <c r="AE1637" s="49">
        <v>3.077770324850257</v>
      </c>
      <c r="AF1637" s="50">
        <v>3.0249956108419167</v>
      </c>
    </row>
    <row r="1638" spans="1:32" hidden="1">
      <c r="A1638" s="49" t="s">
        <v>1972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3.9647185229525608</v>
      </c>
      <c r="I1638" s="49">
        <v>3.7493802798428617</v>
      </c>
      <c r="J1638" s="49">
        <v>3.5379664177662504</v>
      </c>
      <c r="K1638" s="49">
        <v>3.3296786415247288</v>
      </c>
      <c r="L1638" s="49">
        <v>3.1238840322343586</v>
      </c>
      <c r="M1638" s="49">
        <v>3.0375632447008201</v>
      </c>
      <c r="N1638" s="49">
        <v>2.9623513643396424</v>
      </c>
      <c r="O1638" s="49">
        <v>2.8942978211269721</v>
      </c>
      <c r="P1638" s="49">
        <v>2.8317700771324943</v>
      </c>
      <c r="Q1638" s="49">
        <v>2.7737666637378124</v>
      </c>
      <c r="R1638" s="49">
        <v>2.7199645864121806</v>
      </c>
      <c r="S1638" s="49">
        <v>2.6687240133523207</v>
      </c>
      <c r="T1638" s="49">
        <v>2.6201869698240565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2.4300710116325512</v>
      </c>
      <c r="Y1638" s="49">
        <v>2.3840906232420362</v>
      </c>
      <c r="Z1638" s="49">
        <v>2.3426171511409515</v>
      </c>
      <c r="AA1638" s="49">
        <v>2.2822152568956242</v>
      </c>
      <c r="AB1638" s="49">
        <v>2.2399075741485825</v>
      </c>
      <c r="AC1638" s="49">
        <v>2.1995737751144304</v>
      </c>
      <c r="AD1638" s="49">
        <v>2.1609591584055554</v>
      </c>
      <c r="AE1638" s="49">
        <v>2.1238553245691474</v>
      </c>
      <c r="AF1638" s="50">
        <v>2.0880896941647027</v>
      </c>
    </row>
    <row r="1639" spans="1:32" hidden="1">
      <c r="A1639" s="49" t="s">
        <v>1973</v>
      </c>
      <c r="B1639" s="49">
        <v>6.4642909626242053</v>
      </c>
      <c r="C1639" s="49">
        <v>6.1408110672586282</v>
      </c>
      <c r="D1639" s="49">
        <v>5.8457381291291615</v>
      </c>
      <c r="E1639" s="49">
        <v>5.5707873867024444</v>
      </c>
      <c r="F1639" s="49">
        <v>5.3107536702345755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3.8141895455989805</v>
      </c>
      <c r="N1639" s="49">
        <v>3.7186776331533866</v>
      </c>
      <c r="O1639" s="49">
        <v>3.6327896260200783</v>
      </c>
      <c r="P1639" s="49">
        <v>3.5543263405808245</v>
      </c>
      <c r="Q1639" s="49">
        <v>3.4819388200633901</v>
      </c>
      <c r="R1639" s="49">
        <v>3.4151923245138565</v>
      </c>
      <c r="S1639" s="49">
        <v>3.3518773822794712</v>
      </c>
      <c r="T1639" s="49">
        <v>3.2921857534216281</v>
      </c>
      <c r="U1639" s="49">
        <v>3.2364205005661373</v>
      </c>
      <c r="V1639" s="49">
        <v>3.1817486905511179</v>
      </c>
      <c r="W1639" s="49">
        <v>3.1188298238690906</v>
      </c>
      <c r="X1639" s="49">
        <v>3.0586335034613406</v>
      </c>
      <c r="Y1639" s="49">
        <v>3.0022827182690914</v>
      </c>
      <c r="Z1639" s="49">
        <v>2.9519917084113798</v>
      </c>
      <c r="AA1639" s="49">
        <v>2.8761637866708889</v>
      </c>
      <c r="AB1639" s="49">
        <v>2.8247149967217267</v>
      </c>
      <c r="AC1639" s="49">
        <v>2.7759124658043151</v>
      </c>
      <c r="AD1639" s="49">
        <v>2.7294133699280216</v>
      </c>
      <c r="AE1639" s="49">
        <v>2.6849372282586432</v>
      </c>
      <c r="AF1639" s="50">
        <v>2.642251788708784</v>
      </c>
    </row>
    <row r="1640" spans="1:32" hidden="1">
      <c r="A1640" s="49" t="s">
        <v>1974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3.7688903027706315</v>
      </c>
      <c r="F1640" s="49">
        <v>3.6821079464022706</v>
      </c>
      <c r="G1640" s="49">
        <v>3.6023387233470436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3.3334905454938415</v>
      </c>
      <c r="L1640" s="49">
        <v>3.2755415683634879</v>
      </c>
      <c r="M1640" s="49">
        <v>3.1889359093406666</v>
      </c>
      <c r="N1640" s="49">
        <v>3.1206380584632156</v>
      </c>
      <c r="O1640" s="49">
        <v>3.0547395330271314</v>
      </c>
      <c r="P1640" s="49">
        <v>2.9913395467120663</v>
      </c>
      <c r="Q1640" s="49">
        <v>2.9309712017375875</v>
      </c>
      <c r="R1640" s="49">
        <v>2.8718995848152273</v>
      </c>
      <c r="S1640" s="49">
        <v>2.8143860982870526</v>
      </c>
      <c r="T1640" s="49">
        <v>2.7613697549125527</v>
      </c>
      <c r="U1640" s="49">
        <v>2.7080993648897866</v>
      </c>
      <c r="V1640" s="49">
        <v>2.6549166918979985</v>
      </c>
      <c r="W1640" s="49">
        <v>2.6085794413818144</v>
      </c>
      <c r="X1640" s="49">
        <v>2.5641977391339088</v>
      </c>
      <c r="Y1640" s="49">
        <v>2.5208552629822525</v>
      </c>
      <c r="Z1640" s="49">
        <v>2.4832132165485166</v>
      </c>
      <c r="AA1640" s="49">
        <v>2.4042614875445496</v>
      </c>
      <c r="AB1640" s="49">
        <v>2.3581837397467753</v>
      </c>
      <c r="AC1640" s="49">
        <v>2.3136682959763784</v>
      </c>
      <c r="AD1640" s="49">
        <v>2.2705772560043829</v>
      </c>
      <c r="AE1640" s="49">
        <v>2.2287902646908964</v>
      </c>
      <c r="AF1640" s="50">
        <v>2.1882016391979828</v>
      </c>
    </row>
    <row r="1641" spans="1:32" hidden="1">
      <c r="A1641" s="49" t="s">
        <v>1975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4.3058174426573395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3.7330499050988215</v>
      </c>
      <c r="U1641" s="49">
        <v>3.6617795883152056</v>
      </c>
      <c r="V1641" s="49">
        <v>3.5905944350167505</v>
      </c>
      <c r="W1641" s="49">
        <v>3.528779321975994</v>
      </c>
      <c r="X1641" s="49">
        <v>3.4696269250707115</v>
      </c>
      <c r="Y1641" s="49">
        <v>3.4118838329868928</v>
      </c>
      <c r="Z1641" s="49">
        <v>3.3619275034771667</v>
      </c>
      <c r="AA1641" s="49">
        <v>3.2554400490180484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3.0213717159627196</v>
      </c>
      <c r="AF1641" s="50">
        <v>2.9673119109297534</v>
      </c>
    </row>
    <row r="1642" spans="1:32" hidden="1">
      <c r="A1642" s="49" t="s">
        <v>1976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4.0921373638994405</v>
      </c>
      <c r="O1642" s="49">
        <v>3.9808616137834729</v>
      </c>
      <c r="P1642" s="49">
        <v>3.8793605915132829</v>
      </c>
      <c r="Q1642" s="49">
        <v>3.7858953428305995</v>
      </c>
      <c r="R1642" s="49">
        <v>3.6998569579928517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3.4011552891001355</v>
      </c>
      <c r="W1642" s="49">
        <v>3.322295055221248</v>
      </c>
      <c r="X1642" s="49">
        <v>3.2471327685891196</v>
      </c>
      <c r="Y1642" s="49">
        <v>3.1769597637806046</v>
      </c>
      <c r="Z1642" s="49">
        <v>3.1143385755279627</v>
      </c>
      <c r="AA1642" s="49">
        <v>3.0220420745822265</v>
      </c>
      <c r="AB1642" s="49">
        <v>2.9588582693820227</v>
      </c>
      <c r="AC1642" s="49">
        <v>2.8991174267629574</v>
      </c>
      <c r="AD1642" s="49">
        <v>2.842386545474473</v>
      </c>
      <c r="AE1642" s="49">
        <v>2.7883105044184813</v>
      </c>
      <c r="AF1642" s="50">
        <v>2.7365944995154465</v>
      </c>
    </row>
    <row r="1643" spans="1:32" hidden="1">
      <c r="A1643" s="49" t="s">
        <v>1977</v>
      </c>
      <c r="B1643" s="49">
        <v>3.2236583064494244</v>
      </c>
      <c r="C1643" s="49">
        <v>3.0639328420157987</v>
      </c>
      <c r="D1643" s="49">
        <v>2.9296210276660668</v>
      </c>
      <c r="E1643" s="49">
        <v>2.8133074262563613</v>
      </c>
      <c r="F1643" s="49">
        <v>2.7103372459022905</v>
      </c>
      <c r="G1643" s="49">
        <v>2.6176165575981707</v>
      </c>
      <c r="H1643" s="49">
        <v>2.532995164895814</v>
      </c>
      <c r="I1643" s="49">
        <v>2.454924339324271</v>
      </c>
      <c r="J1643" s="49">
        <v>2.3822553435112432</v>
      </c>
      <c r="K1643" s="49">
        <v>2.3141149475733718</v>
      </c>
      <c r="L1643" s="49">
        <v>2.2498253647977524</v>
      </c>
      <c r="M1643" s="49">
        <v>2.1733707175268737</v>
      </c>
      <c r="N1643" s="49">
        <v>2.1023950101991877</v>
      </c>
      <c r="O1643" s="49">
        <v>2.0351756536849006</v>
      </c>
      <c r="P1643" s="49">
        <v>1.9713650497512454</v>
      </c>
      <c r="Q1643" s="49">
        <v>1.9098773325370901</v>
      </c>
      <c r="R1643" s="49">
        <v>1.8500530851396988</v>
      </c>
      <c r="S1643" s="49">
        <v>1.7931810292969304</v>
      </c>
      <c r="T1643" s="49">
        <v>1.7382792348916845</v>
      </c>
      <c r="U1643" s="49">
        <v>1.6854808687291849</v>
      </c>
      <c r="V1643" s="49">
        <v>1.6340009213661779</v>
      </c>
      <c r="W1643" s="49">
        <v>1.5823062782258557</v>
      </c>
      <c r="X1643" s="49">
        <v>1.5314260141781366</v>
      </c>
      <c r="Y1643" s="49">
        <v>1.4824828394993848</v>
      </c>
      <c r="Z1643" s="49">
        <v>1.4396112421384086</v>
      </c>
      <c r="AA1643" s="49">
        <v>1.3716649207274159</v>
      </c>
      <c r="AB1643" s="49">
        <v>1.3247017214419583</v>
      </c>
      <c r="AC1643" s="49">
        <v>1.2794546034231424</v>
      </c>
      <c r="AD1643" s="49">
        <v>1.2357353221571705</v>
      </c>
      <c r="AE1643" s="49">
        <v>1.1933855793497539</v>
      </c>
      <c r="AF1643" s="50">
        <v>1.1522710429370089</v>
      </c>
    </row>
    <row r="1644" spans="1:32" hidden="1">
      <c r="A1644" s="49" t="s">
        <v>1978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3.8201000509940632</v>
      </c>
      <c r="J1644" s="49">
        <v>3.6080794233640714</v>
      </c>
      <c r="K1644" s="49">
        <v>3.3968447032315994</v>
      </c>
      <c r="L1644" s="49">
        <v>3.1857870673969351</v>
      </c>
      <c r="M1644" s="49">
        <v>3.1154424794723843</v>
      </c>
      <c r="N1644" s="49">
        <v>3.0605395984310921</v>
      </c>
      <c r="O1644" s="49">
        <v>3.0073406523042796</v>
      </c>
      <c r="P1644" s="49">
        <v>2.9559548392113766</v>
      </c>
      <c r="Q1644" s="49">
        <v>2.9068736321933581</v>
      </c>
      <c r="R1644" s="49">
        <v>2.8585946154065676</v>
      </c>
      <c r="S1644" s="49">
        <v>2.8113616516054747</v>
      </c>
      <c r="T1644" s="49">
        <v>2.7677967640280574</v>
      </c>
      <c r="U1644" s="49">
        <v>2.7237107274798644</v>
      </c>
      <c r="V1644" s="49">
        <v>2.6794082554487595</v>
      </c>
      <c r="W1644" s="49">
        <v>2.6408656714918863</v>
      </c>
      <c r="X1644" s="49">
        <v>2.603840895682739</v>
      </c>
      <c r="Y1644" s="49">
        <v>2.5675261329157237</v>
      </c>
      <c r="Z1644" s="49">
        <v>2.5361411750849325</v>
      </c>
      <c r="AA1644" s="49">
        <v>2.4671522308703064</v>
      </c>
      <c r="AB1644" s="49">
        <v>2.427624391546396</v>
      </c>
      <c r="AC1644" s="49">
        <v>2.3892926252548747</v>
      </c>
      <c r="AD1644" s="49">
        <v>2.352044959152209</v>
      </c>
      <c r="AE1644" s="49">
        <v>2.3157839828546107</v>
      </c>
      <c r="AF1644" s="50">
        <v>2.2804244485235166</v>
      </c>
    </row>
    <row r="1645" spans="1:32" hidden="1">
      <c r="A1645" s="49" t="s">
        <v>1979</v>
      </c>
      <c r="B1645" s="49">
        <v>7.0378745240022145</v>
      </c>
      <c r="C1645" s="49">
        <v>6.7226203762405259</v>
      </c>
      <c r="D1645" s="49">
        <v>6.4231362448876075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3.8798396227726637</v>
      </c>
      <c r="R1645" s="49">
        <v>3.8160370136988577</v>
      </c>
      <c r="S1645" s="49">
        <v>3.7536673098159552</v>
      </c>
      <c r="T1645" s="49">
        <v>3.696329143580062</v>
      </c>
      <c r="U1645" s="49">
        <v>3.6382751306689927</v>
      </c>
      <c r="V1645" s="49">
        <v>3.5799231810119023</v>
      </c>
      <c r="W1645" s="49">
        <v>3.529458270314441</v>
      </c>
      <c r="X1645" s="49">
        <v>3.4810668263158275</v>
      </c>
      <c r="Y1645" s="49">
        <v>3.4336399960511184</v>
      </c>
      <c r="Z1645" s="49">
        <v>3.3929697489124395</v>
      </c>
      <c r="AA1645" s="49">
        <v>3.3006754344279265</v>
      </c>
      <c r="AB1645" s="49">
        <v>3.2488090410412798</v>
      </c>
      <c r="AC1645" s="49">
        <v>3.1985744251150106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1980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4.7170816439554475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3.9513293910610354</v>
      </c>
      <c r="N1646" s="49">
        <v>3.8520383934980127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3.5379366821061176</v>
      </c>
      <c r="S1646" s="49">
        <v>3.4726773422326245</v>
      </c>
      <c r="T1646" s="49">
        <v>3.4112429833638633</v>
      </c>
      <c r="U1646" s="49">
        <v>3.3539537282421605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3.1130377419730757</v>
      </c>
      <c r="Z1646" s="49">
        <v>3.0614997577504295</v>
      </c>
      <c r="AA1646" s="49">
        <v>2.9829527597632586</v>
      </c>
      <c r="AB1646" s="49">
        <v>2.9301670789193812</v>
      </c>
      <c r="AC1646" s="49">
        <v>2.8801650280217106</v>
      </c>
      <c r="AD1646" s="49">
        <v>2.8325834394180709</v>
      </c>
      <c r="AE1646" s="49">
        <v>2.7871251832837487</v>
      </c>
      <c r="AF1646" s="50">
        <v>2.7435442180266261</v>
      </c>
    </row>
    <row r="1647" spans="1:32" hidden="1">
      <c r="A1647" s="49" t="s">
        <v>1981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3.6976513546310814</v>
      </c>
      <c r="J1647" s="49">
        <v>3.3518200612313276</v>
      </c>
      <c r="K1647" s="49">
        <v>3.0086559416703791</v>
      </c>
      <c r="L1647" s="49">
        <v>2.6672128278923948</v>
      </c>
      <c r="M1647" s="49">
        <v>2.5964968834976041</v>
      </c>
      <c r="N1647" s="49">
        <v>2.5304128026516892</v>
      </c>
      <c r="O1647" s="49">
        <v>2.4674088707033044</v>
      </c>
      <c r="P1647" s="49">
        <v>2.4072042040828254</v>
      </c>
      <c r="Q1647" s="49">
        <v>2.3488106967692923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2.1323173929908243</v>
      </c>
      <c r="V1647" s="49">
        <v>2.0818531253018016</v>
      </c>
      <c r="W1647" s="49">
        <v>2.0308003496539602</v>
      </c>
      <c r="X1647" s="49">
        <v>1.9802758697658085</v>
      </c>
      <c r="Y1647" s="49">
        <v>1.9313928695423952</v>
      </c>
      <c r="Z1647" s="49">
        <v>1.8882533262823804</v>
      </c>
      <c r="AA1647" s="49">
        <v>1.8200791038057078</v>
      </c>
      <c r="AB1647" s="49">
        <v>1.7723758811348636</v>
      </c>
      <c r="AC1647" s="49">
        <v>1.7261556403023015</v>
      </c>
      <c r="AD1647" s="49">
        <v>1.6812501709494461</v>
      </c>
      <c r="AE1647" s="49">
        <v>1.6375184744746774</v>
      </c>
      <c r="AF1647" s="50">
        <v>1.5948413046152341</v>
      </c>
    </row>
    <row r="1648" spans="1:32" hidden="1">
      <c r="A1648" s="49" t="s">
        <v>1982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4.6586196424743544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3.9441556328659733</v>
      </c>
      <c r="T1648" s="49">
        <v>3.8719081982693631</v>
      </c>
      <c r="U1648" s="49">
        <v>3.7992611221435073</v>
      </c>
      <c r="V1648" s="49">
        <v>3.7267090531641434</v>
      </c>
      <c r="W1648" s="49">
        <v>3.663941095322623</v>
      </c>
      <c r="X1648" s="49">
        <v>3.6040049225992776</v>
      </c>
      <c r="Y1648" s="49">
        <v>3.5455764185637206</v>
      </c>
      <c r="Z1648" s="49">
        <v>3.4954063545915255</v>
      </c>
      <c r="AA1648" s="49">
        <v>3.385414269733571</v>
      </c>
      <c r="AB1648" s="49">
        <v>3.3230259529657182</v>
      </c>
      <c r="AC1648" s="49">
        <v>3.2629046418614496</v>
      </c>
      <c r="AD1648" s="49">
        <v>3.2048525089574493</v>
      </c>
      <c r="AE1648" s="49">
        <v>3.1486969965493867</v>
      </c>
      <c r="AF1648" s="50">
        <v>3.0942866793356165</v>
      </c>
    </row>
    <row r="1649" spans="1:32" hidden="1">
      <c r="A1649" s="49" t="s">
        <v>1983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17.145645225302715</v>
      </c>
      <c r="G1649" s="49">
        <v>16.749488152561504</v>
      </c>
      <c r="H1649" s="49">
        <v>16.392745273332217</v>
      </c>
      <c r="I1649" s="49">
        <v>16.068013628283474</v>
      </c>
      <c r="J1649" s="49">
        <v>15.769769681012002</v>
      </c>
      <c r="K1649" s="49">
        <v>15.493788174031778</v>
      </c>
      <c r="L1649" s="49">
        <v>15.236768365935799</v>
      </c>
      <c r="M1649" s="49">
        <v>14.734241675447571</v>
      </c>
      <c r="N1649" s="49">
        <v>14.302244661190665</v>
      </c>
      <c r="O1649" s="49">
        <v>13.916189966442106</v>
      </c>
      <c r="P1649" s="49">
        <v>13.565779302117996</v>
      </c>
      <c r="Q1649" s="49">
        <v>13.24464022902219</v>
      </c>
      <c r="R1649" s="49">
        <v>12.950545335265783</v>
      </c>
      <c r="S1649" s="49">
        <v>12.673442428494143</v>
      </c>
      <c r="T1649" s="49">
        <v>12.414004681106181</v>
      </c>
      <c r="U1649" s="49">
        <v>12.173387318565217</v>
      </c>
      <c r="V1649" s="49">
        <v>11.938983598985395</v>
      </c>
      <c r="W1649" s="49">
        <v>11.670553705420531</v>
      </c>
      <c r="X1649" s="49">
        <v>11.415392772293595</v>
      </c>
      <c r="Y1649" s="49">
        <v>11.178229658288959</v>
      </c>
      <c r="Z1649" s="49">
        <v>10.968449363301374</v>
      </c>
      <c r="AA1649" s="49">
        <v>10.649567222662624</v>
      </c>
      <c r="AB1649" s="49">
        <v>10.437113799440056</v>
      </c>
      <c r="AC1649" s="49">
        <v>10.236958951472522</v>
      </c>
      <c r="AD1649" s="49">
        <v>10.047507066656316</v>
      </c>
      <c r="AE1649" s="49">
        <v>9.8674486763246119</v>
      </c>
      <c r="AF1649" s="50">
        <v>9.695695864864053</v>
      </c>
    </row>
    <row r="1650" spans="1:32" hidden="1">
      <c r="A1650" s="49" t="s">
        <v>1984</v>
      </c>
      <c r="B1650" s="49">
        <v>3.665989613135717</v>
      </c>
      <c r="C1650" s="49">
        <v>3.4727697810588856</v>
      </c>
      <c r="D1650" s="49">
        <v>3.3118125819599653</v>
      </c>
      <c r="E1650" s="49">
        <v>3.1736823189625518</v>
      </c>
      <c r="F1650" s="49">
        <v>3.0524555208922237</v>
      </c>
      <c r="G1650" s="49">
        <v>2.9441947288510137</v>
      </c>
      <c r="H1650" s="49">
        <v>2.8461633952818901</v>
      </c>
      <c r="I1650" s="49">
        <v>2.7563904259605114</v>
      </c>
      <c r="J1650" s="49">
        <v>2.673413822980141</v>
      </c>
      <c r="K1650" s="49">
        <v>2.5961222801406705</v>
      </c>
      <c r="L1650" s="49">
        <v>2.5236532932428704</v>
      </c>
      <c r="M1650" s="49">
        <v>2.4366357223411743</v>
      </c>
      <c r="N1650" s="49">
        <v>2.3564302512832502</v>
      </c>
      <c r="O1650" s="49">
        <v>2.2808677342211761</v>
      </c>
      <c r="P1650" s="49">
        <v>2.2095126474082329</v>
      </c>
      <c r="Q1650" s="49">
        <v>2.1409975987817056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1.8932685640862283</v>
      </c>
      <c r="V1650" s="49">
        <v>1.8369581298695641</v>
      </c>
      <c r="W1650" s="49">
        <v>1.7802683372845087</v>
      </c>
      <c r="X1650" s="49">
        <v>1.7245361882582608</v>
      </c>
      <c r="Y1650" s="49">
        <v>1.6711827465353197</v>
      </c>
      <c r="Z1650" s="49">
        <v>1.6254406014020644</v>
      </c>
      <c r="AA1650" s="49">
        <v>1.5479102668707876</v>
      </c>
      <c r="AB1650" s="49">
        <v>1.4968538820743957</v>
      </c>
      <c r="AC1650" s="49">
        <v>1.4479059018672731</v>
      </c>
      <c r="AD1650" s="49">
        <v>1.4008309333312086</v>
      </c>
      <c r="AE1650" s="49">
        <v>1.3554311649729542</v>
      </c>
      <c r="AF1650" s="50">
        <v>1.3115388576790858</v>
      </c>
    </row>
    <row r="1651" spans="1:32" hidden="1">
      <c r="A1651" s="49" t="s">
        <v>1985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3.9702868683017676</v>
      </c>
      <c r="R1651" s="49">
        <v>3.9056029230040661</v>
      </c>
      <c r="S1651" s="49">
        <v>3.8424097378692772</v>
      </c>
      <c r="T1651" s="49">
        <v>3.7844830097897475</v>
      </c>
      <c r="U1651" s="49">
        <v>3.7257911410360425</v>
      </c>
      <c r="V1651" s="49">
        <v>3.6667728896213587</v>
      </c>
      <c r="W1651" s="49">
        <v>3.6160378226861227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3.3848048031703746</v>
      </c>
      <c r="AB1651" s="49">
        <v>3.3325770361072378</v>
      </c>
      <c r="AC1651" s="49">
        <v>3.2820574511533325</v>
      </c>
      <c r="AD1651" s="49">
        <v>3.2330849369299526</v>
      </c>
      <c r="AE1651" s="49">
        <v>3.185519332912337</v>
      </c>
      <c r="AF1651" s="50">
        <v>3.1392379761747717</v>
      </c>
    </row>
    <row r="1652" spans="1:32" hidden="1">
      <c r="A1652" s="49" t="s">
        <v>1986</v>
      </c>
      <c r="B1652" s="49">
        <v>19.960358049630511</v>
      </c>
      <c r="C1652" s="49">
        <v>19.083718289885937</v>
      </c>
      <c r="D1652" s="49">
        <v>18.31418670727421</v>
      </c>
      <c r="E1652" s="49">
        <v>17.618536481072624</v>
      </c>
      <c r="F1652" s="49">
        <v>16.975705043289015</v>
      </c>
      <c r="G1652" s="49">
        <v>16.371430580267479</v>
      </c>
      <c r="H1652" s="49">
        <v>15.795528032925294</v>
      </c>
      <c r="I1652" s="49">
        <v>15.240386702116497</v>
      </c>
      <c r="J1652" s="49">
        <v>14.700085684404126</v>
      </c>
      <c r="K1652" s="49">
        <v>14.169844144556576</v>
      </c>
      <c r="L1652" s="49">
        <v>13.645663301234697</v>
      </c>
      <c r="M1652" s="49">
        <v>13.249521637532336</v>
      </c>
      <c r="N1652" s="49">
        <v>12.911333274899906</v>
      </c>
      <c r="O1652" s="49">
        <v>12.610409475077242</v>
      </c>
      <c r="P1652" s="49">
        <v>12.338198398435946</v>
      </c>
      <c r="Q1652" s="49">
        <v>12.089453220262447</v>
      </c>
      <c r="R1652" s="49">
        <v>11.862478425765065</v>
      </c>
      <c r="S1652" s="49">
        <v>11.648691291652487</v>
      </c>
      <c r="T1652" s="49">
        <v>11.448831845695297</v>
      </c>
      <c r="U1652" s="49">
        <v>11.264071567523468</v>
      </c>
      <c r="V1652" s="49">
        <v>11.08341471094869</v>
      </c>
      <c r="W1652" s="49">
        <v>10.870693345700413</v>
      </c>
      <c r="X1652" s="49">
        <v>10.668404455173834</v>
      </c>
      <c r="Y1652" s="49">
        <v>10.48090137688685</v>
      </c>
      <c r="Z1652" s="49">
        <v>10.316767779439607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1987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3.8613794118467752</v>
      </c>
      <c r="J1653" s="49">
        <v>3.5223566313950849</v>
      </c>
      <c r="K1653" s="49">
        <v>3.1871494116523018</v>
      </c>
      <c r="L1653" s="49">
        <v>2.8546886353720637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2.5699826625772944</v>
      </c>
      <c r="Q1653" s="49">
        <v>2.5068334473522103</v>
      </c>
      <c r="R1653" s="49">
        <v>2.4451388052030127</v>
      </c>
      <c r="S1653" s="49">
        <v>2.386432357114447</v>
      </c>
      <c r="T1653" s="49">
        <v>2.3296024987010568</v>
      </c>
      <c r="U1653" s="49">
        <v>2.2748352096768247</v>
      </c>
      <c r="V1653" s="49">
        <v>2.2212306101459909</v>
      </c>
      <c r="W1653" s="49">
        <v>2.1668681801554692</v>
      </c>
      <c r="X1653" s="49">
        <v>2.1131219491537605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1.8421332103658246</v>
      </c>
      <c r="AD1653" s="49">
        <v>1.7950822900804622</v>
      </c>
      <c r="AE1653" s="49">
        <v>1.7494394914617666</v>
      </c>
      <c r="AF1653" s="50">
        <v>1.7050597100388831</v>
      </c>
    </row>
    <row r="1654" spans="1:32" hidden="1">
      <c r="A1654" s="49" t="s">
        <v>1988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3.9671149536763375</v>
      </c>
      <c r="R1654" s="49">
        <v>3.8879744616623522</v>
      </c>
      <c r="S1654" s="49">
        <v>3.8109447580518765</v>
      </c>
      <c r="T1654" s="49">
        <v>3.74006529970961</v>
      </c>
      <c r="U1654" s="49">
        <v>3.6688049376828227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3.4191900174258762</v>
      </c>
      <c r="Z1654" s="49">
        <v>3.3693157628343675</v>
      </c>
      <c r="AA1654" s="49">
        <v>3.2626651128984245</v>
      </c>
      <c r="AB1654" s="49">
        <v>3.2011371297883944</v>
      </c>
      <c r="AC1654" s="49">
        <v>3.1417198862464737</v>
      </c>
      <c r="AD1654" s="49">
        <v>3.084223336289484</v>
      </c>
      <c r="AE1654" s="49">
        <v>3.0284815595013508</v>
      </c>
      <c r="AF1654" s="50">
        <v>2.9743488073726256</v>
      </c>
    </row>
    <row r="1655" spans="1:32" hidden="1">
      <c r="A1655" s="49" t="s">
        <v>1989</v>
      </c>
      <c r="B1655" s="49">
        <v>5.1223220985112885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3.4886468246555244</v>
      </c>
      <c r="R1655" s="49">
        <v>3.4083463186075713</v>
      </c>
      <c r="S1655" s="49">
        <v>3.3322814572160766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3.0545285691066018</v>
      </c>
      <c r="X1655" s="49">
        <v>2.9841635849037353</v>
      </c>
      <c r="Y1655" s="49">
        <v>2.9183058304844756</v>
      </c>
      <c r="Z1655" s="49">
        <v>2.8592533033030243</v>
      </c>
      <c r="AA1655" s="49">
        <v>2.7736226912515276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2.5528948505858935</v>
      </c>
      <c r="AF1655" s="50">
        <v>2.5038182062638059</v>
      </c>
    </row>
    <row r="1656" spans="1:32" hidden="1">
      <c r="A1656" s="49" t="s">
        <v>1990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5.4019420379700565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4.4093710603428935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3.9593097852913495</v>
      </c>
      <c r="Y1656" s="49">
        <v>3.8743081558171597</v>
      </c>
      <c r="Z1656" s="49">
        <v>3.7986003606532059</v>
      </c>
      <c r="AA1656" s="49">
        <v>3.6864201554417733</v>
      </c>
      <c r="AB1656" s="49">
        <v>3.610040611429814</v>
      </c>
      <c r="AC1656" s="49">
        <v>3.5379072796465634</v>
      </c>
      <c r="AD1656" s="49">
        <v>3.4694891504622616</v>
      </c>
      <c r="AE1656" s="49">
        <v>3.4043507505229305</v>
      </c>
      <c r="AF1656" s="50">
        <v>3.3421305964524008</v>
      </c>
    </row>
    <row r="1657" spans="1:32" hidden="1">
      <c r="A1657" s="49" t="s">
        <v>1991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4.1302469554870225</v>
      </c>
      <c r="F1657" s="49">
        <v>3.9715678964055026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3.4766934197631763</v>
      </c>
      <c r="K1657" s="49">
        <v>3.3760439252350718</v>
      </c>
      <c r="L1657" s="49">
        <v>3.2817607907330983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2.8728987578854865</v>
      </c>
      <c r="Q1657" s="49">
        <v>2.7838911215816919</v>
      </c>
      <c r="R1657" s="49">
        <v>2.6975267492068529</v>
      </c>
      <c r="S1657" s="49">
        <v>2.6159603277582972</v>
      </c>
      <c r="T1657" s="49">
        <v>2.5375567061534339</v>
      </c>
      <c r="U1657" s="49">
        <v>2.4625417606626754</v>
      </c>
      <c r="V1657" s="49">
        <v>2.3896076288132102</v>
      </c>
      <c r="W1657" s="49">
        <v>2.3161349260968183</v>
      </c>
      <c r="X1657" s="49">
        <v>2.24391135682936</v>
      </c>
      <c r="Y1657" s="49">
        <v>2.1748162557467365</v>
      </c>
      <c r="Z1657" s="49">
        <v>2.1157681591064219</v>
      </c>
      <c r="AA1657" s="49">
        <v>2.0146706501656109</v>
      </c>
      <c r="AB1657" s="49">
        <v>1.9485630818111912</v>
      </c>
      <c r="AC1657" s="49">
        <v>1.8852252485034655</v>
      </c>
      <c r="AD1657" s="49">
        <v>1.8243453466849409</v>
      </c>
      <c r="AE1657" s="49">
        <v>1.7656613683876048</v>
      </c>
      <c r="AF1657" s="50">
        <v>1.708951151291743</v>
      </c>
    </row>
    <row r="1658" spans="1:32" hidden="1">
      <c r="A1658" s="49" t="s">
        <v>1992</v>
      </c>
      <c r="B1658" s="49">
        <v>6.9570989325925563</v>
      </c>
      <c r="C1658" s="49">
        <v>6.6515308094236705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5.2852034281596065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3.9413281456536877</v>
      </c>
      <c r="Q1658" s="49">
        <v>3.8766838652990336</v>
      </c>
      <c r="R1658" s="49">
        <v>3.8131352277470678</v>
      </c>
      <c r="S1658" s="49">
        <v>3.7510191581254477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3.4326999056747116</v>
      </c>
      <c r="Z1658" s="49">
        <v>3.3923797951250947</v>
      </c>
      <c r="AA1658" s="49">
        <v>3.3001073486771135</v>
      </c>
      <c r="AB1658" s="49">
        <v>3.2485128181923848</v>
      </c>
      <c r="AC1658" s="49">
        <v>3.1985559459917012</v>
      </c>
      <c r="AD1658" s="49">
        <v>3.1500818933058774</v>
      </c>
      <c r="AE1658" s="49">
        <v>3.1029559448655384</v>
      </c>
      <c r="AF1658" s="50">
        <v>3.0570601921240654</v>
      </c>
    </row>
    <row r="1659" spans="1:32" hidden="1">
      <c r="A1659" s="49" t="s">
        <v>1993</v>
      </c>
      <c r="B1659" s="49">
        <v>6.4209259163109955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3.7268833210719183</v>
      </c>
      <c r="N1659" s="49">
        <v>3.633995011659044</v>
      </c>
      <c r="O1659" s="49">
        <v>3.550252940670366</v>
      </c>
      <c r="P1659" s="49">
        <v>3.4735677147307737</v>
      </c>
      <c r="Q1659" s="49">
        <v>3.4026575211772183</v>
      </c>
      <c r="R1659" s="49">
        <v>3.3371085950884001</v>
      </c>
      <c r="S1659" s="49">
        <v>3.2748229446075308</v>
      </c>
      <c r="T1659" s="49">
        <v>3.2159819080183829</v>
      </c>
      <c r="U1659" s="49">
        <v>3.1608723933955449</v>
      </c>
      <c r="V1659" s="49">
        <v>3.1068055636353527</v>
      </c>
      <c r="W1659" s="49">
        <v>3.0449439863551482</v>
      </c>
      <c r="X1659" s="49">
        <v>2.9856656118598357</v>
      </c>
      <c r="Y1659" s="49">
        <v>2.9300339509322777</v>
      </c>
      <c r="Z1659" s="49">
        <v>2.8801463080807865</v>
      </c>
      <c r="AA1659" s="49">
        <v>2.8060475776169813</v>
      </c>
      <c r="AB1659" s="49">
        <v>2.7550602789729832</v>
      </c>
      <c r="AC1659" s="49">
        <v>2.7065774345604381</v>
      </c>
      <c r="AD1659" s="49">
        <v>2.6602728235131674</v>
      </c>
      <c r="AE1659" s="49">
        <v>2.6158795268425341</v>
      </c>
      <c r="AF1659" s="50">
        <v>2.5731765036649596</v>
      </c>
    </row>
    <row r="1660" spans="1:32" hidden="1">
      <c r="A1660" s="49" t="s">
        <v>1994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3.9226054840843627</v>
      </c>
      <c r="X1660" s="49">
        <v>3.8475660748375571</v>
      </c>
      <c r="Y1660" s="49">
        <v>3.7774774596616201</v>
      </c>
      <c r="Z1660" s="49">
        <v>3.7151980571334686</v>
      </c>
      <c r="AA1660" s="49">
        <v>3.6199132556292408</v>
      </c>
      <c r="AB1660" s="49">
        <v>3.5561015105811515</v>
      </c>
      <c r="AC1660" s="49">
        <v>3.4956864725171295</v>
      </c>
      <c r="AD1660" s="49">
        <v>3.4382241771246069</v>
      </c>
      <c r="AE1660" s="49">
        <v>3.3833513868854155</v>
      </c>
      <c r="AF1660" s="50">
        <v>3.3307673165411171</v>
      </c>
    </row>
    <row r="1661" spans="1:32" ht="17" hidden="1" thickBot="1">
      <c r="A1661" s="51" t="s">
        <v>1995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5.3660244042197185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3.3042567955939846</v>
      </c>
      <c r="Q1661" s="51">
        <v>3.2227817129893896</v>
      </c>
      <c r="R1661" s="51">
        <v>3.1432280832495745</v>
      </c>
      <c r="S1661" s="51">
        <v>3.0676362114394022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2.7854863336032105</v>
      </c>
      <c r="X1661" s="51">
        <v>2.7164578347508792</v>
      </c>
      <c r="Y1661" s="51">
        <v>2.6500474173182029</v>
      </c>
      <c r="Z1661" s="51">
        <v>2.5929165826585203</v>
      </c>
      <c r="AA1661" s="51">
        <v>2.4950841511218642</v>
      </c>
      <c r="AB1661" s="51">
        <v>2.4304484116125069</v>
      </c>
      <c r="AC1661" s="51">
        <v>2.3681741218077432</v>
      </c>
      <c r="AD1661" s="51">
        <v>2.3079882742728985</v>
      </c>
      <c r="AE1661" s="51">
        <v>2.2496620625417303</v>
      </c>
      <c r="AF1661" s="52">
        <v>2.1930020129282282</v>
      </c>
    </row>
  </sheetData>
  <autoFilter ref="A1:AF1661" xr:uid="{00000000-0009-0000-0000-000006000000}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</autoFilter>
  <sortState xmlns:xlrd2="http://schemas.microsoft.com/office/spreadsheetml/2017/richdata2" ref="A504:AF1345">
    <sortCondition ref="B2:B1345"/>
  </sortState>
  <conditionalFormatting sqref="A1467">
    <cfRule type="duplicateValues" dxfId="0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AH26"/>
  <sheetViews>
    <sheetView topLeftCell="A2" zoomScale="110" zoomScaleNormal="110" workbookViewId="0">
      <selection activeCell="C4" sqref="C4"/>
    </sheetView>
  </sheetViews>
  <sheetFormatPr baseColWidth="10" defaultColWidth="10.83203125" defaultRowHeight="16"/>
  <cols>
    <col min="1" max="1" width="31.6640625" style="7" customWidth="1"/>
    <col min="2" max="3" width="10.83203125" style="7"/>
    <col min="4" max="4" width="7.83203125" style="7" bestFit="1" customWidth="1"/>
    <col min="5" max="13" width="5.1640625" style="7" bestFit="1" customWidth="1"/>
    <col min="14" max="14" width="7.83203125" style="7" bestFit="1" customWidth="1"/>
    <col min="15" max="33" width="5.1640625" style="7" bestFit="1" customWidth="1"/>
    <col min="34" max="34" width="7.33203125" style="7" bestFit="1" customWidth="1"/>
    <col min="35" max="16384" width="10.83203125" style="7"/>
  </cols>
  <sheetData>
    <row r="1" spans="1:34" ht="17">
      <c r="A1" s="43" t="s">
        <v>13</v>
      </c>
      <c r="B1" s="8" t="s">
        <v>11</v>
      </c>
      <c r="C1" s="8" t="s">
        <v>9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244</v>
      </c>
      <c r="B2" s="7" t="s">
        <v>57</v>
      </c>
      <c r="C2" s="96">
        <v>33.33</v>
      </c>
      <c r="I2" s="8"/>
      <c r="N2" s="43"/>
      <c r="X2" s="8"/>
      <c r="AH2" s="8"/>
    </row>
    <row r="3" spans="1:34" ht="17">
      <c r="A3" s="44" t="s">
        <v>106</v>
      </c>
      <c r="B3" s="44"/>
      <c r="C3" s="44">
        <v>0.05</v>
      </c>
      <c r="I3" s="8"/>
      <c r="N3" s="43"/>
      <c r="X3" s="8"/>
      <c r="AH3" s="8"/>
    </row>
    <row r="4" spans="1:34" ht="17">
      <c r="A4" s="44" t="s">
        <v>107</v>
      </c>
      <c r="B4" s="7" t="s">
        <v>3</v>
      </c>
      <c r="C4" s="45">
        <v>25</v>
      </c>
      <c r="N4" s="44"/>
    </row>
    <row r="5" spans="1:34" ht="17" hidden="1">
      <c r="A5" s="44" t="s">
        <v>235</v>
      </c>
      <c r="B5" s="7" t="s">
        <v>3</v>
      </c>
      <c r="C5" s="45">
        <v>1680</v>
      </c>
      <c r="D5" s="7">
        <f>C5*C15</f>
        <v>1596</v>
      </c>
      <c r="E5" s="7">
        <f>D5+($N5-$D5)/($N$1-$D$1)</f>
        <v>1565.6</v>
      </c>
      <c r="F5" s="7">
        <f t="shared" ref="F5:M6" si="0">E5+($N5-$D5)/($N$1-$D$1)</f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>N5+($AH5-N5)/($AH$1-$N$1)</f>
        <v>1288.2</v>
      </c>
      <c r="P5" s="7">
        <f t="shared" ref="P5:AF6" si="1">O5+($AH5-O5)/($AH$1-$N$1)</f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>AF5+($AH5-AF5)/($AH$1-$N$1)</f>
        <v>1244.6788737926834</v>
      </c>
      <c r="AH5" s="7">
        <f>1280*C15</f>
        <v>1216</v>
      </c>
    </row>
    <row r="6" spans="1:34" ht="17">
      <c r="A6" s="44" t="s">
        <v>236</v>
      </c>
      <c r="B6" s="7" t="s">
        <v>3</v>
      </c>
      <c r="C6" s="45">
        <f>C5*0.89</f>
        <v>1495.2</v>
      </c>
      <c r="D6" s="7">
        <f>C6*C15</f>
        <v>1420.44</v>
      </c>
      <c r="E6" s="7">
        <f>D6+($N6-$D6)/($N$1-$D$1)</f>
        <v>1393.384</v>
      </c>
      <c r="F6" s="7">
        <f t="shared" si="0"/>
        <v>1366.328</v>
      </c>
      <c r="G6" s="7">
        <f t="shared" si="0"/>
        <v>1339.2719999999999</v>
      </c>
      <c r="H6" s="7">
        <f t="shared" si="0"/>
        <v>1312.2159999999999</v>
      </c>
      <c r="I6" s="7">
        <f t="shared" si="0"/>
        <v>1285.1599999999999</v>
      </c>
      <c r="J6" s="7">
        <f t="shared" si="0"/>
        <v>1258.1039999999998</v>
      </c>
      <c r="K6" s="7">
        <f t="shared" si="0"/>
        <v>1231.0479999999998</v>
      </c>
      <c r="L6" s="7">
        <f t="shared" si="0"/>
        <v>1203.9919999999997</v>
      </c>
      <c r="M6" s="7">
        <f t="shared" si="0"/>
        <v>1176.9359999999997</v>
      </c>
      <c r="N6" s="44">
        <f>1360*C15*0.89</f>
        <v>1149.8800000000001</v>
      </c>
      <c r="O6" s="7">
        <f>N6+($AH6-N6)/($AH$1-$N$1)</f>
        <v>1146.498</v>
      </c>
      <c r="P6" s="7">
        <f t="shared" si="1"/>
        <v>1143.2851000000001</v>
      </c>
      <c r="Q6" s="7">
        <f t="shared" si="1"/>
        <v>1140.232845</v>
      </c>
      <c r="R6" s="7">
        <f t="shared" si="1"/>
        <v>1137.3332027500001</v>
      </c>
      <c r="S6" s="7">
        <f t="shared" si="1"/>
        <v>1134.5785426125001</v>
      </c>
      <c r="T6" s="7">
        <f t="shared" si="1"/>
        <v>1131.961615481875</v>
      </c>
      <c r="U6" s="7">
        <f t="shared" si="1"/>
        <v>1129.4755347077812</v>
      </c>
      <c r="V6" s="7">
        <f t="shared" si="1"/>
        <v>1127.1137579723922</v>
      </c>
      <c r="W6" s="7">
        <f t="shared" si="1"/>
        <v>1124.8700700737727</v>
      </c>
      <c r="X6" s="7">
        <f t="shared" si="1"/>
        <v>1122.738566570084</v>
      </c>
      <c r="Y6" s="7">
        <f t="shared" si="1"/>
        <v>1120.7136382415797</v>
      </c>
      <c r="Z6" s="7">
        <f t="shared" si="1"/>
        <v>1118.7899563295007</v>
      </c>
      <c r="AA6" s="7">
        <f t="shared" si="1"/>
        <v>1116.9624585130257</v>
      </c>
      <c r="AB6" s="7">
        <f t="shared" si="1"/>
        <v>1115.2263355873745</v>
      </c>
      <c r="AC6" s="7">
        <f t="shared" si="1"/>
        <v>1113.5770188080057</v>
      </c>
      <c r="AD6" s="7">
        <f t="shared" si="1"/>
        <v>1112.0101678676056</v>
      </c>
      <c r="AE6" s="7">
        <f t="shared" si="1"/>
        <v>1110.5216594742253</v>
      </c>
      <c r="AF6" s="7">
        <f t="shared" si="1"/>
        <v>1109.1075765005141</v>
      </c>
      <c r="AG6" s="7">
        <f>AF6+($AH6-AF6)/($AH$1-$N$1)</f>
        <v>1107.7641976754885</v>
      </c>
      <c r="AH6" s="7">
        <f>1280*C15*0.89</f>
        <v>1082.24</v>
      </c>
    </row>
    <row r="7" spans="1:34" ht="17">
      <c r="A7" s="44" t="s">
        <v>222</v>
      </c>
      <c r="C7" s="45"/>
      <c r="D7" s="7">
        <f>D6*$C$8</f>
        <v>42.613199999999999</v>
      </c>
      <c r="E7" s="7">
        <f t="shared" ref="E7:AH7" si="2">E6*$C$8</f>
        <v>41.801519999999996</v>
      </c>
      <c r="F7" s="7">
        <f t="shared" si="2"/>
        <v>40.989840000000001</v>
      </c>
      <c r="G7" s="7">
        <f t="shared" si="2"/>
        <v>40.178159999999998</v>
      </c>
      <c r="H7" s="7">
        <f t="shared" si="2"/>
        <v>39.366479999999996</v>
      </c>
      <c r="I7" s="7">
        <f t="shared" si="2"/>
        <v>38.554799999999993</v>
      </c>
      <c r="J7" s="7">
        <f t="shared" si="2"/>
        <v>37.74311999999999</v>
      </c>
      <c r="K7" s="7">
        <f t="shared" si="2"/>
        <v>36.931439999999995</v>
      </c>
      <c r="L7" s="7">
        <f t="shared" si="2"/>
        <v>36.119759999999992</v>
      </c>
      <c r="M7" s="7">
        <f t="shared" si="2"/>
        <v>35.30807999999999</v>
      </c>
      <c r="N7" s="7">
        <f t="shared" si="2"/>
        <v>34.496400000000001</v>
      </c>
      <c r="O7" s="7">
        <f t="shared" si="2"/>
        <v>34.394939999999998</v>
      </c>
      <c r="P7" s="7">
        <f t="shared" si="2"/>
        <v>34.298552999999998</v>
      </c>
      <c r="Q7" s="7">
        <f t="shared" si="2"/>
        <v>34.206985349999997</v>
      </c>
      <c r="R7" s="7">
        <f t="shared" si="2"/>
        <v>34.119996082500002</v>
      </c>
      <c r="S7" s="7">
        <f t="shared" si="2"/>
        <v>34.037356278375</v>
      </c>
      <c r="T7" s="7">
        <f t="shared" si="2"/>
        <v>33.958848464456253</v>
      </c>
      <c r="U7" s="7">
        <f t="shared" si="2"/>
        <v>33.884266041233438</v>
      </c>
      <c r="V7" s="7">
        <f t="shared" si="2"/>
        <v>33.813412739171767</v>
      </c>
      <c r="W7" s="7">
        <f t="shared" si="2"/>
        <v>33.746102102213179</v>
      </c>
      <c r="X7" s="7">
        <f t="shared" si="2"/>
        <v>33.682156997102517</v>
      </c>
      <c r="Y7" s="7">
        <f t="shared" si="2"/>
        <v>33.621409147247391</v>
      </c>
      <c r="Z7" s="7">
        <f t="shared" si="2"/>
        <v>33.563698689885022</v>
      </c>
      <c r="AA7" s="7">
        <f t="shared" si="2"/>
        <v>33.508873755390766</v>
      </c>
      <c r="AB7" s="7">
        <f t="shared" si="2"/>
        <v>33.456790067621235</v>
      </c>
      <c r="AC7" s="7">
        <f t="shared" si="2"/>
        <v>33.40731056424017</v>
      </c>
      <c r="AD7" s="7">
        <f t="shared" si="2"/>
        <v>33.360305036028166</v>
      </c>
      <c r="AE7" s="7">
        <f t="shared" si="2"/>
        <v>33.315649784226757</v>
      </c>
      <c r="AF7" s="7">
        <f t="shared" si="2"/>
        <v>33.273227295015424</v>
      </c>
      <c r="AG7" s="7">
        <f t="shared" si="2"/>
        <v>33.232925930264656</v>
      </c>
      <c r="AH7" s="7">
        <f t="shared" si="2"/>
        <v>32.467199999999998</v>
      </c>
    </row>
    <row r="8" spans="1:34" ht="17">
      <c r="A8" s="44" t="s">
        <v>109</v>
      </c>
      <c r="B8" s="7" t="s">
        <v>3</v>
      </c>
      <c r="C8" s="45">
        <v>0.03</v>
      </c>
      <c r="N8" s="44"/>
    </row>
    <row r="9" spans="1:34" ht="17">
      <c r="A9" s="44" t="s">
        <v>237</v>
      </c>
      <c r="B9" s="7" t="s">
        <v>3</v>
      </c>
      <c r="C9" s="45">
        <v>0.69</v>
      </c>
      <c r="N9" s="44"/>
    </row>
    <row r="10" spans="1:34" ht="17">
      <c r="A10" s="44" t="s">
        <v>238</v>
      </c>
      <c r="B10" s="7" t="s">
        <v>3</v>
      </c>
      <c r="C10" s="45">
        <v>0.9</v>
      </c>
      <c r="N10" s="46"/>
      <c r="AH10" s="46"/>
    </row>
    <row r="11" spans="1:34" ht="17">
      <c r="A11" s="44" t="s">
        <v>239</v>
      </c>
      <c r="B11" s="7" t="s">
        <v>3</v>
      </c>
      <c r="C11" s="45">
        <v>9</v>
      </c>
      <c r="N11" s="47"/>
      <c r="AH11" s="47"/>
    </row>
    <row r="12" spans="1:34" ht="17">
      <c r="A12" s="44" t="s">
        <v>240</v>
      </c>
      <c r="B12" s="7" t="s">
        <v>3</v>
      </c>
      <c r="C12" s="45">
        <f>C11*C10</f>
        <v>8.1</v>
      </c>
      <c r="N12" s="47"/>
      <c r="AH12" s="47"/>
    </row>
    <row r="13" spans="1:34" ht="17">
      <c r="A13" s="44" t="s">
        <v>241</v>
      </c>
      <c r="B13" s="7" t="s">
        <v>3</v>
      </c>
      <c r="C13" s="45">
        <f>C11-C12</f>
        <v>0.90000000000000036</v>
      </c>
      <c r="N13" s="47"/>
      <c r="AH13" s="47"/>
    </row>
    <row r="14" spans="1:34" ht="17">
      <c r="A14" s="44" t="s">
        <v>242</v>
      </c>
      <c r="B14" s="7" t="s">
        <v>3</v>
      </c>
      <c r="C14" s="45"/>
      <c r="N14" s="44"/>
    </row>
    <row r="15" spans="1:34" ht="17">
      <c r="A15" s="44" t="s">
        <v>108</v>
      </c>
      <c r="B15" s="7" t="s">
        <v>3</v>
      </c>
      <c r="C15" s="45">
        <v>0.95</v>
      </c>
      <c r="N15" s="47"/>
      <c r="AH15" s="47"/>
    </row>
    <row r="16" spans="1:34" ht="34">
      <c r="A16" s="44" t="s">
        <v>243</v>
      </c>
      <c r="C16" s="10">
        <v>20</v>
      </c>
      <c r="N16" s="44"/>
    </row>
    <row r="17" spans="1:34" hidden="1">
      <c r="A17" s="7" t="s">
        <v>223</v>
      </c>
      <c r="B17" s="7" t="s">
        <v>3</v>
      </c>
      <c r="D17" s="7">
        <v>24.89</v>
      </c>
      <c r="E17" s="7">
        <v>25.13</v>
      </c>
      <c r="F17" s="7">
        <v>25.37</v>
      </c>
      <c r="G17" s="7">
        <v>25.61</v>
      </c>
      <c r="H17" s="7">
        <v>25.84</v>
      </c>
      <c r="I17" s="7">
        <v>26.08</v>
      </c>
      <c r="J17" s="7">
        <v>26.32</v>
      </c>
      <c r="K17" s="7">
        <v>26.56</v>
      </c>
      <c r="L17" s="7">
        <v>26.8</v>
      </c>
      <c r="M17" s="7">
        <v>27.04</v>
      </c>
      <c r="N17" s="7">
        <v>27.28</v>
      </c>
      <c r="O17" s="7">
        <v>26.91</v>
      </c>
      <c r="P17" s="7">
        <v>26.55</v>
      </c>
      <c r="Q17" s="7">
        <v>26.18</v>
      </c>
      <c r="R17" s="7">
        <v>25.82</v>
      </c>
      <c r="S17" s="7">
        <v>25.46</v>
      </c>
      <c r="T17" s="7">
        <v>25.09</v>
      </c>
      <c r="U17" s="7">
        <v>24.73</v>
      </c>
      <c r="V17" s="7">
        <v>24.37</v>
      </c>
      <c r="W17" s="7">
        <v>24</v>
      </c>
      <c r="X17" s="7">
        <v>23.64</v>
      </c>
      <c r="Y17" s="7">
        <v>23.27</v>
      </c>
      <c r="Z17" s="7">
        <v>22.91</v>
      </c>
      <c r="AA17" s="7">
        <v>22.55</v>
      </c>
      <c r="AB17" s="7">
        <v>22.18</v>
      </c>
      <c r="AC17" s="7">
        <v>21.82</v>
      </c>
      <c r="AD17" s="7">
        <v>21.46</v>
      </c>
      <c r="AE17" s="7">
        <v>21.09</v>
      </c>
      <c r="AF17" s="7">
        <v>20.73</v>
      </c>
      <c r="AG17" s="7">
        <v>20.36</v>
      </c>
      <c r="AH17" s="7">
        <v>20</v>
      </c>
    </row>
    <row r="18" spans="1:34" ht="17" customHeight="1">
      <c r="A18" s="7" t="s">
        <v>2003</v>
      </c>
      <c r="B18" s="7" t="s">
        <v>3</v>
      </c>
      <c r="D18" s="7">
        <f>D17*0.89</f>
        <v>22.152100000000001</v>
      </c>
      <c r="E18" s="7">
        <f t="shared" ref="E18:AH18" si="3">E17*0.89</f>
        <v>22.3657</v>
      </c>
      <c r="F18" s="7">
        <f t="shared" si="3"/>
        <v>22.5793</v>
      </c>
      <c r="G18" s="7">
        <f t="shared" si="3"/>
        <v>22.792899999999999</v>
      </c>
      <c r="H18" s="7">
        <f t="shared" si="3"/>
        <v>22.997599999999998</v>
      </c>
      <c r="I18" s="7">
        <f t="shared" si="3"/>
        <v>23.211199999999998</v>
      </c>
      <c r="J18" s="7">
        <f t="shared" si="3"/>
        <v>23.424800000000001</v>
      </c>
      <c r="K18" s="7">
        <f t="shared" si="3"/>
        <v>23.638400000000001</v>
      </c>
      <c r="L18" s="7">
        <f t="shared" si="3"/>
        <v>23.852</v>
      </c>
      <c r="M18" s="7">
        <f t="shared" si="3"/>
        <v>24.0656</v>
      </c>
      <c r="N18" s="7">
        <f t="shared" si="3"/>
        <v>24.279200000000003</v>
      </c>
      <c r="O18" s="7">
        <f t="shared" si="3"/>
        <v>23.9499</v>
      </c>
      <c r="P18" s="7">
        <f t="shared" si="3"/>
        <v>23.6295</v>
      </c>
      <c r="Q18" s="7">
        <f t="shared" si="3"/>
        <v>23.3002</v>
      </c>
      <c r="R18" s="7">
        <f t="shared" si="3"/>
        <v>22.979800000000001</v>
      </c>
      <c r="S18" s="7">
        <f t="shared" si="3"/>
        <v>22.659400000000002</v>
      </c>
      <c r="T18" s="7">
        <f t="shared" si="3"/>
        <v>22.330100000000002</v>
      </c>
      <c r="U18" s="7">
        <f t="shared" si="3"/>
        <v>22.009700000000002</v>
      </c>
      <c r="V18" s="7">
        <f t="shared" si="3"/>
        <v>21.689300000000003</v>
      </c>
      <c r="W18" s="7">
        <f t="shared" si="3"/>
        <v>21.36</v>
      </c>
      <c r="X18" s="7">
        <f t="shared" si="3"/>
        <v>21.0396</v>
      </c>
      <c r="Y18" s="7">
        <f t="shared" si="3"/>
        <v>20.7103</v>
      </c>
      <c r="Z18" s="7">
        <f t="shared" si="3"/>
        <v>20.389900000000001</v>
      </c>
      <c r="AA18" s="7">
        <f t="shared" si="3"/>
        <v>20.069500000000001</v>
      </c>
      <c r="AB18" s="7">
        <f t="shared" si="3"/>
        <v>19.740200000000002</v>
      </c>
      <c r="AC18" s="7">
        <f t="shared" si="3"/>
        <v>19.419800000000002</v>
      </c>
      <c r="AD18" s="7">
        <f t="shared" si="3"/>
        <v>19.099400000000003</v>
      </c>
      <c r="AE18" s="7">
        <f t="shared" si="3"/>
        <v>18.770099999999999</v>
      </c>
      <c r="AF18" s="7">
        <f t="shared" si="3"/>
        <v>18.4497</v>
      </c>
      <c r="AG18" s="7">
        <f t="shared" si="3"/>
        <v>18.1204</v>
      </c>
      <c r="AH18" s="7">
        <f t="shared" si="3"/>
        <v>17.8</v>
      </c>
    </row>
    <row r="19" spans="1:34" ht="17" customHeight="1">
      <c r="A19" s="7" t="s">
        <v>2002</v>
      </c>
      <c r="D19" s="7">
        <v>30</v>
      </c>
      <c r="E19" s="7">
        <v>30</v>
      </c>
      <c r="F19" s="7">
        <v>30</v>
      </c>
      <c r="G19" s="7">
        <v>30</v>
      </c>
      <c r="H19" s="7">
        <v>30</v>
      </c>
      <c r="I19" s="7">
        <v>30</v>
      </c>
      <c r="J19" s="7">
        <v>30</v>
      </c>
      <c r="K19" s="7">
        <v>30</v>
      </c>
      <c r="L19" s="7">
        <v>30</v>
      </c>
      <c r="M19" s="7">
        <v>30</v>
      </c>
      <c r="N19" s="7">
        <v>30</v>
      </c>
      <c r="O19" s="7">
        <v>30</v>
      </c>
      <c r="P19" s="7">
        <v>30</v>
      </c>
      <c r="Q19" s="7">
        <v>30</v>
      </c>
      <c r="R19" s="7">
        <v>30</v>
      </c>
      <c r="S19" s="7">
        <v>30</v>
      </c>
      <c r="T19" s="7">
        <v>30</v>
      </c>
      <c r="U19" s="7">
        <v>30</v>
      </c>
      <c r="V19" s="7">
        <v>30</v>
      </c>
      <c r="W19" s="7">
        <v>30</v>
      </c>
      <c r="X19" s="7">
        <v>30</v>
      </c>
      <c r="Y19" s="7">
        <v>30</v>
      </c>
      <c r="Z19" s="7">
        <v>30</v>
      </c>
      <c r="AA19" s="7">
        <v>30</v>
      </c>
      <c r="AB19" s="7">
        <v>30</v>
      </c>
      <c r="AC19" s="7">
        <v>30</v>
      </c>
      <c r="AD19" s="7">
        <v>30</v>
      </c>
      <c r="AE19" s="7">
        <v>30</v>
      </c>
      <c r="AF19" s="7">
        <v>30</v>
      </c>
      <c r="AG19" s="7">
        <v>30</v>
      </c>
      <c r="AH19" s="7">
        <v>30</v>
      </c>
    </row>
    <row r="20" spans="1:34">
      <c r="A20" s="7" t="s">
        <v>224</v>
      </c>
      <c r="B20" s="7">
        <v>201</v>
      </c>
      <c r="D20" s="7">
        <v>28</v>
      </c>
      <c r="E20" s="7">
        <v>36</v>
      </c>
      <c r="F20" s="7">
        <v>45</v>
      </c>
      <c r="G20" s="7">
        <v>52</v>
      </c>
      <c r="H20" s="7">
        <v>60</v>
      </c>
      <c r="I20" s="7">
        <v>67</v>
      </c>
      <c r="J20" s="7">
        <v>75</v>
      </c>
      <c r="K20" s="7">
        <v>81</v>
      </c>
      <c r="L20" s="7">
        <v>88</v>
      </c>
      <c r="M20" s="7">
        <v>94</v>
      </c>
      <c r="N20" s="7">
        <v>100</v>
      </c>
      <c r="O20" s="7">
        <v>106</v>
      </c>
      <c r="P20" s="7">
        <v>111</v>
      </c>
      <c r="Q20" s="7">
        <v>116</v>
      </c>
      <c r="R20" s="7">
        <v>121</v>
      </c>
      <c r="S20" s="7">
        <v>126</v>
      </c>
      <c r="T20" s="7">
        <v>130</v>
      </c>
      <c r="U20" s="7">
        <v>134</v>
      </c>
      <c r="V20" s="7">
        <v>138</v>
      </c>
      <c r="W20" s="7">
        <v>141</v>
      </c>
      <c r="X20" s="7">
        <v>144</v>
      </c>
      <c r="Y20" s="7">
        <v>147</v>
      </c>
      <c r="Z20" s="7">
        <v>150</v>
      </c>
      <c r="AA20" s="7">
        <v>152</v>
      </c>
      <c r="AB20" s="7">
        <v>154</v>
      </c>
      <c r="AC20" s="7">
        <v>156</v>
      </c>
      <c r="AD20" s="7">
        <v>157</v>
      </c>
      <c r="AE20" s="7">
        <v>158</v>
      </c>
      <c r="AF20" s="7">
        <v>159</v>
      </c>
      <c r="AG20" s="7">
        <v>160</v>
      </c>
      <c r="AH20" s="7">
        <v>160</v>
      </c>
    </row>
    <row r="21" spans="1:34">
      <c r="A21" s="7" t="s">
        <v>225</v>
      </c>
    </row>
    <row r="22" spans="1:34">
      <c r="A22" s="7" t="s">
        <v>226</v>
      </c>
      <c r="D22" s="7">
        <v>35.76448619</v>
      </c>
      <c r="E22" s="7">
        <v>81.74739701</v>
      </c>
      <c r="F22" s="7">
        <v>90.29</v>
      </c>
      <c r="G22" s="7">
        <v>99.793134899999998</v>
      </c>
      <c r="H22" s="7">
        <v>104.18705749999999</v>
      </c>
      <c r="I22" s="7">
        <v>108.7744459</v>
      </c>
      <c r="J22" s="7">
        <v>113.56381829999999</v>
      </c>
      <c r="K22" s="7">
        <v>118.5640684</v>
      </c>
      <c r="L22" s="7">
        <v>123.784481</v>
      </c>
      <c r="M22" s="7">
        <v>129.23474999999999</v>
      </c>
      <c r="N22" s="7">
        <v>134.92499599999999</v>
      </c>
      <c r="O22" s="7">
        <v>140.8657853</v>
      </c>
      <c r="P22" s="7">
        <v>147.06814929999999</v>
      </c>
      <c r="Q22" s="7">
        <v>153.54360539999999</v>
      </c>
      <c r="R22" s="7">
        <v>160.30417790000001</v>
      </c>
      <c r="S22" s="7">
        <v>167.36242039999999</v>
      </c>
      <c r="T22" s="7">
        <v>174.73143949999999</v>
      </c>
      <c r="U22" s="7">
        <v>182.4249188</v>
      </c>
      <c r="V22" s="7">
        <v>190.4571444</v>
      </c>
      <c r="W22" s="7">
        <v>198.8430314</v>
      </c>
      <c r="X22" s="7">
        <v>207.5981515</v>
      </c>
      <c r="Y22" s="7">
        <v>216.73876229999999</v>
      </c>
      <c r="Z22" s="7">
        <v>226.28183709999999</v>
      </c>
      <c r="AA22" s="7">
        <v>236.2450963</v>
      </c>
      <c r="AB22" s="7">
        <v>246.647041</v>
      </c>
      <c r="AC22" s="7">
        <v>257.50698649999998</v>
      </c>
      <c r="AD22" s="7">
        <v>268.84509869999999</v>
      </c>
      <c r="AE22" s="7">
        <v>280.68243150000001</v>
      </c>
      <c r="AF22" s="7">
        <v>293.04096579999998</v>
      </c>
      <c r="AG22" s="7">
        <v>305.94365010000001</v>
      </c>
      <c r="AH22" s="7">
        <v>319.41444369999999</v>
      </c>
    </row>
    <row r="23" spans="1:34">
      <c r="A23" s="7" t="s">
        <v>231</v>
      </c>
    </row>
    <row r="24" spans="1:34">
      <c r="A24" s="7" t="s">
        <v>232</v>
      </c>
      <c r="D24" s="7">
        <v>50</v>
      </c>
      <c r="E24" s="7">
        <f>D24+($AH24-$D24)/($AH$1-$D$1)</f>
        <v>56.666666666666664</v>
      </c>
      <c r="F24" s="7">
        <f t="shared" ref="F24:AG25" si="4">E24+($AH24-$D24)/($AH$1-$D$1)</f>
        <v>63.333333333333329</v>
      </c>
      <c r="G24" s="7">
        <f t="shared" si="4"/>
        <v>70</v>
      </c>
      <c r="H24" s="7">
        <f t="shared" si="4"/>
        <v>76.666666666666671</v>
      </c>
      <c r="I24" s="7">
        <f t="shared" si="4"/>
        <v>83.333333333333343</v>
      </c>
      <c r="J24" s="7">
        <f t="shared" si="4"/>
        <v>90.000000000000014</v>
      </c>
      <c r="K24" s="7">
        <f t="shared" si="4"/>
        <v>96.666666666666686</v>
      </c>
      <c r="L24" s="7">
        <f t="shared" si="4"/>
        <v>103.33333333333336</v>
      </c>
      <c r="M24" s="7">
        <f t="shared" si="4"/>
        <v>110.00000000000003</v>
      </c>
      <c r="N24" s="7">
        <f t="shared" si="4"/>
        <v>116.6666666666667</v>
      </c>
      <c r="O24" s="7">
        <f t="shared" si="4"/>
        <v>123.33333333333337</v>
      </c>
      <c r="P24" s="7">
        <f t="shared" si="4"/>
        <v>130.00000000000003</v>
      </c>
      <c r="Q24" s="7">
        <f t="shared" si="4"/>
        <v>136.66666666666669</v>
      </c>
      <c r="R24" s="7">
        <f t="shared" si="4"/>
        <v>143.33333333333334</v>
      </c>
      <c r="S24" s="7">
        <f t="shared" si="4"/>
        <v>150</v>
      </c>
      <c r="T24" s="7">
        <f t="shared" si="4"/>
        <v>156.66666666666666</v>
      </c>
      <c r="U24" s="7">
        <f t="shared" si="4"/>
        <v>163.33333333333331</v>
      </c>
      <c r="V24" s="7">
        <f t="shared" si="4"/>
        <v>169.99999999999997</v>
      </c>
      <c r="W24" s="7">
        <f t="shared" si="4"/>
        <v>176.66666666666663</v>
      </c>
      <c r="X24" s="7">
        <f t="shared" si="4"/>
        <v>183.33333333333329</v>
      </c>
      <c r="Y24" s="7">
        <f t="shared" si="4"/>
        <v>189.99999999999994</v>
      </c>
      <c r="Z24" s="7">
        <f t="shared" si="4"/>
        <v>196.6666666666666</v>
      </c>
      <c r="AA24" s="7">
        <f t="shared" si="4"/>
        <v>203.33333333333326</v>
      </c>
      <c r="AB24" s="7">
        <f t="shared" si="4"/>
        <v>209.99999999999991</v>
      </c>
      <c r="AC24" s="7">
        <f t="shared" si="4"/>
        <v>216.66666666666657</v>
      </c>
      <c r="AD24" s="7">
        <f t="shared" si="4"/>
        <v>223.33333333333323</v>
      </c>
      <c r="AE24" s="7">
        <f t="shared" si="4"/>
        <v>229.99999999999989</v>
      </c>
      <c r="AF24" s="7">
        <f t="shared" si="4"/>
        <v>236.66666666666654</v>
      </c>
      <c r="AG24" s="7">
        <f t="shared" si="4"/>
        <v>243.3333333333332</v>
      </c>
      <c r="AH24" s="7">
        <v>250</v>
      </c>
    </row>
    <row r="25" spans="1:34">
      <c r="A25" s="7" t="s">
        <v>234</v>
      </c>
      <c r="D25" s="7">
        <v>50</v>
      </c>
      <c r="E25" s="7">
        <f>D25+($AH25-$D25)/($AH$1-$D$1)</f>
        <v>54.333333333333336</v>
      </c>
      <c r="F25" s="7">
        <f t="shared" si="4"/>
        <v>58.666666666666671</v>
      </c>
      <c r="G25" s="7">
        <f t="shared" si="4"/>
        <v>63.000000000000007</v>
      </c>
      <c r="H25" s="7">
        <f t="shared" si="4"/>
        <v>67.333333333333343</v>
      </c>
      <c r="I25" s="7">
        <f t="shared" si="4"/>
        <v>71.666666666666671</v>
      </c>
      <c r="J25" s="7">
        <f t="shared" si="4"/>
        <v>76</v>
      </c>
      <c r="K25" s="7">
        <f t="shared" si="4"/>
        <v>80.333333333333329</v>
      </c>
      <c r="L25" s="7">
        <f t="shared" si="4"/>
        <v>84.666666666666657</v>
      </c>
      <c r="M25" s="7">
        <f t="shared" si="4"/>
        <v>88.999999999999986</v>
      </c>
      <c r="N25" s="7">
        <f t="shared" si="4"/>
        <v>93.333333333333314</v>
      </c>
      <c r="O25" s="7">
        <f t="shared" si="4"/>
        <v>97.666666666666643</v>
      </c>
      <c r="P25" s="7">
        <f t="shared" si="4"/>
        <v>101.99999999999997</v>
      </c>
      <c r="Q25" s="7">
        <f t="shared" si="4"/>
        <v>106.3333333333333</v>
      </c>
      <c r="R25" s="7">
        <f t="shared" si="4"/>
        <v>110.66666666666663</v>
      </c>
      <c r="S25" s="7">
        <f t="shared" si="4"/>
        <v>114.99999999999996</v>
      </c>
      <c r="T25" s="7">
        <f t="shared" si="4"/>
        <v>119.33333333333329</v>
      </c>
      <c r="U25" s="7">
        <f t="shared" si="4"/>
        <v>123.66666666666661</v>
      </c>
      <c r="V25" s="7">
        <f t="shared" si="4"/>
        <v>127.99999999999994</v>
      </c>
      <c r="W25" s="7">
        <f t="shared" si="4"/>
        <v>132.33333333333329</v>
      </c>
      <c r="X25" s="7">
        <f t="shared" si="4"/>
        <v>136.66666666666663</v>
      </c>
      <c r="Y25" s="7">
        <f t="shared" si="4"/>
        <v>140.99999999999997</v>
      </c>
      <c r="Z25" s="7">
        <f t="shared" si="4"/>
        <v>145.33333333333331</v>
      </c>
      <c r="AA25" s="7">
        <f t="shared" si="4"/>
        <v>149.66666666666666</v>
      </c>
      <c r="AB25" s="7">
        <f t="shared" si="4"/>
        <v>154</v>
      </c>
      <c r="AC25" s="7">
        <f t="shared" si="4"/>
        <v>158.33333333333334</v>
      </c>
      <c r="AD25" s="7">
        <f t="shared" si="4"/>
        <v>162.66666666666669</v>
      </c>
      <c r="AE25" s="7">
        <f t="shared" si="4"/>
        <v>167.00000000000003</v>
      </c>
      <c r="AF25" s="7">
        <f t="shared" si="4"/>
        <v>171.33333333333337</v>
      </c>
      <c r="AG25" s="7">
        <f t="shared" si="4"/>
        <v>175.66666666666671</v>
      </c>
      <c r="AH25" s="7">
        <v>180</v>
      </c>
    </row>
    <row r="26" spans="1:34">
      <c r="A26" s="7" t="s">
        <v>233</v>
      </c>
      <c r="D26" s="7">
        <v>60</v>
      </c>
      <c r="E26" s="7">
        <v>60</v>
      </c>
      <c r="F26" s="7">
        <v>60</v>
      </c>
      <c r="G26" s="7">
        <v>60</v>
      </c>
      <c r="H26" s="7">
        <v>60</v>
      </c>
      <c r="I26" s="7">
        <v>60</v>
      </c>
      <c r="J26" s="7">
        <v>60</v>
      </c>
      <c r="K26" s="7">
        <v>60</v>
      </c>
      <c r="L26" s="7">
        <v>60</v>
      </c>
      <c r="M26" s="7">
        <v>60</v>
      </c>
      <c r="N26" s="7">
        <v>60</v>
      </c>
      <c r="O26" s="7">
        <v>60</v>
      </c>
      <c r="P26" s="7">
        <v>60</v>
      </c>
      <c r="Q26" s="7">
        <v>60</v>
      </c>
      <c r="R26" s="7">
        <v>60</v>
      </c>
      <c r="S26" s="7">
        <v>60</v>
      </c>
      <c r="T26" s="7">
        <v>60</v>
      </c>
      <c r="U26" s="7">
        <v>60</v>
      </c>
      <c r="V26" s="7">
        <v>60</v>
      </c>
      <c r="W26" s="7">
        <v>60</v>
      </c>
      <c r="X26" s="7">
        <v>60</v>
      </c>
      <c r="Y26" s="7">
        <v>60</v>
      </c>
      <c r="Z26" s="7">
        <v>60</v>
      </c>
      <c r="AA26" s="7">
        <v>60</v>
      </c>
      <c r="AB26" s="7">
        <v>60</v>
      </c>
      <c r="AC26" s="7">
        <v>60</v>
      </c>
      <c r="AD26" s="7">
        <v>60</v>
      </c>
      <c r="AE26" s="7">
        <v>60</v>
      </c>
      <c r="AF26" s="7">
        <v>60</v>
      </c>
      <c r="AG26" s="7">
        <v>60</v>
      </c>
      <c r="AH26" s="7">
        <v>60</v>
      </c>
    </row>
  </sheetData>
  <phoneticPr fontId="28" type="noConversion"/>
  <pageMargins left="0.7" right="0.7" top="0.78740157500000008" bottom="0.78740157500000008" header="0.3" footer="0.3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Control Tab</vt:lpstr>
      <vt:lpstr>Contents</vt:lpstr>
      <vt:lpstr>General Assumptions</vt:lpstr>
      <vt:lpstr>Transport Distances</vt:lpstr>
      <vt:lpstr>Electricity Prices</vt:lpstr>
      <vt:lpstr>Commodity Prices Reference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LCOH_NGR!_ftnref1</vt:lpstr>
      <vt:lpstr>LCOH_NGR!_ftnref2</vt:lpstr>
      <vt:lpstr>LCOH_NGR!_ftnref3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1</cp:revision>
  <dcterms:created xsi:type="dcterms:W3CDTF">2022-06-26T09:49:57Z</dcterms:created>
  <dcterms:modified xsi:type="dcterms:W3CDTF">2022-11-28T14:51:48Z</dcterms:modified>
</cp:coreProperties>
</file>